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cted.sharepoint.com/sites/IMPACTMLI/Shared Documents/General/00. Mali IMPACT Mission Files/04.11. Research - JMMI/09. Rekindling of JMMI v2/C. Phase II. Preparations/PII. 2 Data analysis plan/"/>
    </mc:Choice>
  </mc:AlternateContent>
  <xr:revisionPtr revIDLastSave="41" documentId="8_{B39F6C98-3825-4048-97D2-1FD2A54136B6}" xr6:coauthVersionLast="47" xr6:coauthVersionMax="47" xr10:uidLastSave="{5D55AFC3-36D3-4044-9133-1BBB42F7A0F0}"/>
  <bookViews>
    <workbookView xWindow="-110" yWindow="-110" windowWidth="19420" windowHeight="11620" tabRatio="579" xr2:uid="{00000000-000D-0000-FFFF-FFFF00000000}"/>
  </bookViews>
  <sheets>
    <sheet name="LISEZ-MOI" sheetId="19" r:id="rId1"/>
    <sheet name="DAP MEB" sheetId="18" r:id="rId2"/>
    <sheet name="Testing" sheetId="16" state="hidden" r:id="rId3"/>
    <sheet name="Readme" sheetId="9" state="hidden" r:id="rId4"/>
    <sheet name="Vendor data" sheetId="1" state="hidden" r:id="rId5"/>
    <sheet name="Availability" sheetId="3" state="hidden" r:id="rId6"/>
    <sheet name="Price loop" sheetId="4" state="hidden" r:id="rId7"/>
    <sheet name="Expectations" sheetId="5" state="hidden" r:id="rId8"/>
    <sheet name="Supply chains" sheetId="6" state="hidden" r:id="rId9"/>
    <sheet name="Market functionality" sheetId="7" state="hidden" r:id="rId10"/>
    <sheet name="Exchange rates" sheetId="8" state="hidden" r:id="rId11"/>
  </sheets>
  <definedNames>
    <definedName name="age" localSheetId="0">INDIRECT(ADDRESS(1,1,,,INDIRECT(#REF!)))</definedName>
    <definedName name="age">INDIRECT(ADDRESS(1,1,,,INDIRECT(#REF!)))</definedName>
    <definedName name="I.Démographie">#REF!</definedName>
    <definedName name="II.Dynamique.des.Mouvements" localSheetId="0">#REF!</definedName>
    <definedName name="II.Dynamique.des.Mouvements">#REF!</definedName>
    <definedName name="III.Sécurité.Alimentaire.Moyens.de.Subsistance.Argent.Liquide.et.Marchés" localSheetId="0">#REF!</definedName>
    <definedName name="III.Sécurité.Alimentaire.Moyens.de.Subsistance.Argent.Liquide.et.Marchés">#REF!</definedName>
    <definedName name="IV.Santé" localSheetId="0">#REF!</definedName>
    <definedName name="IV.Santé">#REF!</definedName>
    <definedName name="IX.Protection" localSheetId="0">#REF!</definedName>
    <definedName name="IX.Protection">#REF!</definedName>
    <definedName name="statut_menage" localSheetId="0">#REF!</definedName>
    <definedName name="statut_menage">#REF!</definedName>
    <definedName name="taille_menage" localSheetId="0">#REF!</definedName>
    <definedName name="taille_menage">#REF!</definedName>
    <definedName name="V.Nutrition" localSheetId="0">#REF!</definedName>
    <definedName name="V.Nutrition">#REF!</definedName>
    <definedName name="VI.Abri.BNI" localSheetId="0">#REF!</definedName>
    <definedName name="VI.Abri.BNI">#REF!</definedName>
    <definedName name="VII.EHA" localSheetId="0">#REF!</definedName>
    <definedName name="VII.EHA">#REF!</definedName>
    <definedName name="VIII.Education" localSheetId="0">#REF!</definedName>
    <definedName name="VIII.Education">#REF!</definedName>
    <definedName name="X.Redevabilité" localSheetId="0">#REF!</definedName>
    <definedName name="X.Redevabilit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2" i="18" l="1"/>
  <c r="N424" i="18"/>
  <c r="N406" i="18"/>
  <c r="N339" i="18"/>
  <c r="N150" i="18"/>
  <c r="N878" i="18" l="1"/>
  <c r="N877" i="18"/>
  <c r="N875" i="18"/>
  <c r="N874" i="18"/>
  <c r="N872" i="18"/>
  <c r="N871" i="18"/>
  <c r="N869" i="18"/>
  <c r="N868" i="18"/>
  <c r="N866" i="18" l="1"/>
  <c r="N865" i="18"/>
  <c r="N862" i="18"/>
  <c r="N863" i="18"/>
  <c r="B8" i="18" l="1"/>
  <c r="B9" i="18"/>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821" i="18" l="1"/>
  <c r="B822" i="18"/>
  <c r="B823" i="18"/>
  <c r="B824" i="18"/>
  <c r="B825" i="18"/>
  <c r="B826" i="18" s="1"/>
  <c r="B827" i="18" s="1"/>
  <c r="B828" i="18" s="1"/>
  <c r="B829" i="18" s="1"/>
  <c r="B830" i="18" s="1"/>
  <c r="B831" i="18" s="1"/>
  <c r="B832" i="18" s="1"/>
  <c r="B815" i="18"/>
  <c r="B816" i="18" s="1"/>
  <c r="B817" i="18" s="1"/>
  <c r="B804" i="18"/>
  <c r="B805" i="18"/>
  <c r="B806" i="18"/>
  <c r="B807" i="18"/>
  <c r="B808" i="18"/>
  <c r="B809" i="18" s="1"/>
  <c r="B810" i="18" s="1"/>
  <c r="B811" i="18" s="1"/>
  <c r="B794" i="18"/>
  <c r="B795" i="18"/>
  <c r="B796" i="18"/>
  <c r="B797" i="18"/>
  <c r="B798" i="18"/>
  <c r="B799" i="18"/>
  <c r="B800" i="18"/>
  <c r="B784" i="18"/>
  <c r="B785" i="18" s="1"/>
  <c r="B786" i="18" s="1"/>
  <c r="B787" i="18" s="1"/>
  <c r="B788" i="18" s="1"/>
  <c r="B789" i="18" s="1"/>
  <c r="B790" i="18" s="1"/>
  <c r="B774" i="18"/>
  <c r="B775" i="18"/>
  <c r="B776" i="18"/>
  <c r="B777" i="18"/>
  <c r="B778" i="18"/>
  <c r="B779" i="18" s="1"/>
  <c r="B780" i="18" s="1"/>
  <c r="B764" i="18"/>
  <c r="B765" i="18"/>
  <c r="B766" i="18"/>
  <c r="B767" i="18"/>
  <c r="B768" i="18"/>
  <c r="B769" i="18"/>
  <c r="B770" i="18" s="1"/>
  <c r="B754" i="18"/>
  <c r="B755" i="18"/>
  <c r="B756" i="18" s="1"/>
  <c r="B757" i="18" s="1"/>
  <c r="B758" i="18" s="1"/>
  <c r="B759" i="18" s="1"/>
  <c r="B760" i="18" s="1"/>
  <c r="B738" i="18"/>
  <c r="B739" i="18"/>
  <c r="B740" i="18"/>
  <c r="B741" i="18" s="1"/>
  <c r="B742" i="18" s="1"/>
  <c r="B743" i="18" s="1"/>
  <c r="B744" i="18" s="1"/>
  <c r="B745" i="18" s="1"/>
  <c r="B746" i="18" s="1"/>
  <c r="B747" i="18" s="1"/>
  <c r="B748" i="18" s="1"/>
  <c r="B749" i="18" s="1"/>
  <c r="B732" i="18"/>
  <c r="B733" i="18"/>
  <c r="B734" i="18"/>
  <c r="B722" i="18"/>
  <c r="B723" i="18"/>
  <c r="B724" i="18" s="1"/>
  <c r="B725" i="18" s="1"/>
  <c r="B726" i="18" s="1"/>
  <c r="B727" i="18" s="1"/>
  <c r="B728" i="18" s="1"/>
  <c r="B712" i="18"/>
  <c r="B713" i="18"/>
  <c r="B714" i="18"/>
  <c r="B715" i="18" s="1"/>
  <c r="B716" i="18" s="1"/>
  <c r="B717" i="18" s="1"/>
  <c r="B718" i="18" s="1"/>
  <c r="B696" i="18"/>
  <c r="B697" i="18"/>
  <c r="B698" i="18"/>
  <c r="B699" i="18"/>
  <c r="B700" i="18"/>
  <c r="B701" i="18"/>
  <c r="B702" i="18"/>
  <c r="B703" i="18"/>
  <c r="B704" i="18"/>
  <c r="B705" i="18"/>
  <c r="B706" i="18" s="1"/>
  <c r="B707" i="18" s="1"/>
  <c r="B690" i="18"/>
  <c r="B691" i="18" s="1"/>
  <c r="B692" i="18" s="1"/>
  <c r="B679" i="18"/>
  <c r="B680" i="18"/>
  <c r="B681" i="18" s="1"/>
  <c r="B682" i="18" s="1"/>
  <c r="B683" i="18" s="1"/>
  <c r="B684" i="18" s="1"/>
  <c r="B685" i="18" s="1"/>
  <c r="B668" i="18"/>
  <c r="B669" i="18" s="1"/>
  <c r="B670" i="18" s="1"/>
  <c r="B671" i="18" s="1"/>
  <c r="B672" i="18" s="1"/>
  <c r="B673" i="18" s="1"/>
  <c r="B674" i="18" s="1"/>
  <c r="B675" i="18" s="1"/>
  <c r="B657" i="18"/>
  <c r="B658" i="18" s="1"/>
  <c r="B659" i="18" s="1"/>
  <c r="B660" i="18" s="1"/>
  <c r="B661" i="18" s="1"/>
  <c r="B662" i="18" s="1"/>
  <c r="B663" i="18" s="1"/>
  <c r="B664" i="18" s="1"/>
  <c r="B646" i="18"/>
  <c r="B647" i="18"/>
  <c r="B648" i="18"/>
  <c r="B649" i="18"/>
  <c r="B650" i="18" s="1"/>
  <c r="B651" i="18" s="1"/>
  <c r="B652" i="18" s="1"/>
  <c r="B653" i="18" s="1"/>
  <c r="B630" i="18"/>
  <c r="B631" i="18" s="1"/>
  <c r="B632" i="18" s="1"/>
  <c r="B633" i="18" s="1"/>
  <c r="B634" i="18" s="1"/>
  <c r="B635" i="18" s="1"/>
  <c r="B636" i="18" s="1"/>
  <c r="B637" i="18" s="1"/>
  <c r="B638" i="18" s="1"/>
  <c r="B639" i="18" s="1"/>
  <c r="B640" i="18" s="1"/>
  <c r="B641" i="18" s="1"/>
  <c r="B624" i="18"/>
  <c r="B625" i="18" s="1"/>
  <c r="B626" i="18" s="1"/>
  <c r="B613" i="18"/>
  <c r="B614" i="18"/>
  <c r="B615" i="18" s="1"/>
  <c r="B616" i="18" s="1"/>
  <c r="B617" i="18" s="1"/>
  <c r="B618" i="18" s="1"/>
  <c r="B619" i="18" s="1"/>
  <c r="B620" i="18" s="1"/>
  <c r="B602" i="18"/>
  <c r="B603" i="18"/>
  <c r="B604" i="18" s="1"/>
  <c r="B605" i="18" s="1"/>
  <c r="B606" i="18" s="1"/>
  <c r="B607" i="18" s="1"/>
  <c r="B608" i="18" s="1"/>
  <c r="B609" i="18" s="1"/>
  <c r="B592" i="18"/>
  <c r="B593" i="18" s="1"/>
  <c r="B594" i="18" s="1"/>
  <c r="B595" i="18" s="1"/>
  <c r="B596" i="18" s="1"/>
  <c r="B597" i="18" s="1"/>
  <c r="B598" i="18" s="1"/>
  <c r="B576" i="18"/>
  <c r="B577" i="18"/>
  <c r="B578" i="18" s="1"/>
  <c r="B579" i="18" s="1"/>
  <c r="B580" i="18" s="1"/>
  <c r="B581" i="18" s="1"/>
  <c r="B582" i="18" s="1"/>
  <c r="B583" i="18" s="1"/>
  <c r="B584" i="18" s="1"/>
  <c r="B585" i="18" s="1"/>
  <c r="B586" i="18" s="1"/>
  <c r="B587" i="18" s="1"/>
  <c r="B570" i="18"/>
  <c r="B571" i="18"/>
  <c r="B572" i="18"/>
  <c r="B559" i="18"/>
  <c r="B560" i="18"/>
  <c r="B561" i="18" s="1"/>
  <c r="B562" i="18" s="1"/>
  <c r="B563" i="18" s="1"/>
  <c r="B564" i="18" s="1"/>
  <c r="B565" i="18" s="1"/>
  <c r="B566" i="18" s="1"/>
  <c r="B557" i="18"/>
  <c r="B543" i="18"/>
  <c r="B544" i="18" s="1"/>
  <c r="B545" i="18" s="1"/>
  <c r="B546" i="18" s="1"/>
  <c r="B547" i="18" s="1"/>
  <c r="B548" i="18" s="1"/>
  <c r="B549" i="18" s="1"/>
  <c r="B550" i="18" s="1"/>
  <c r="B551" i="18" s="1"/>
  <c r="B552" i="18" s="1"/>
  <c r="B553" i="18" s="1"/>
  <c r="B554" i="18" s="1"/>
  <c r="B537" i="18"/>
  <c r="B538" i="18"/>
  <c r="B539" i="18"/>
  <c r="B528" i="18"/>
  <c r="B529" i="18"/>
  <c r="B530" i="18" s="1"/>
  <c r="B531" i="18" s="1"/>
  <c r="B532" i="18" s="1"/>
  <c r="B533" i="18" s="1"/>
  <c r="B519" i="18"/>
  <c r="B520" i="18"/>
  <c r="B521" i="18" s="1"/>
  <c r="B522" i="18" s="1"/>
  <c r="B523" i="18" s="1"/>
  <c r="B524" i="18" s="1"/>
  <c r="B510" i="18"/>
  <c r="B511" i="18" s="1"/>
  <c r="B512" i="18" s="1"/>
  <c r="B513" i="18" s="1"/>
  <c r="B514" i="18" s="1"/>
  <c r="B515" i="18" s="1"/>
  <c r="B501" i="18"/>
  <c r="B502" i="18" s="1"/>
  <c r="B503" i="18" s="1"/>
  <c r="B504" i="18" s="1"/>
  <c r="B505" i="18" s="1"/>
  <c r="B506" i="18" s="1"/>
  <c r="B485" i="18"/>
  <c r="B486" i="18" s="1"/>
  <c r="B487" i="18" s="1"/>
  <c r="B488" i="18" s="1"/>
  <c r="B489" i="18" s="1"/>
  <c r="B490" i="18" s="1"/>
  <c r="B491" i="18" s="1"/>
  <c r="B492" i="18" s="1"/>
  <c r="B493" i="18" s="1"/>
  <c r="B494" i="18" s="1"/>
  <c r="B495" i="18" s="1"/>
  <c r="B496" i="18" s="1"/>
  <c r="B479" i="18"/>
  <c r="B480" i="18" s="1"/>
  <c r="B481" i="18" s="1"/>
  <c r="B470" i="18"/>
  <c r="B471" i="18"/>
  <c r="B472" i="18"/>
  <c r="B473" i="18"/>
  <c r="B474" i="18"/>
  <c r="B475" i="18"/>
  <c r="B461" i="18"/>
  <c r="B462" i="18" s="1"/>
  <c r="B463" i="18" s="1"/>
  <c r="B464" i="18" s="1"/>
  <c r="B465" i="18" s="1"/>
  <c r="B466" i="18" s="1"/>
  <c r="B445" i="18"/>
  <c r="B446" i="18" s="1"/>
  <c r="B447" i="18" s="1"/>
  <c r="B448" i="18" s="1"/>
  <c r="B449" i="18" s="1"/>
  <c r="B450" i="18" s="1"/>
  <c r="B451" i="18" s="1"/>
  <c r="B452" i="18" s="1"/>
  <c r="B453" i="18" s="1"/>
  <c r="B454" i="18" s="1"/>
  <c r="B455" i="18" s="1"/>
  <c r="B456" i="18" s="1"/>
  <c r="B439" i="18"/>
  <c r="B440" i="18"/>
  <c r="B441" i="18"/>
  <c r="B430" i="18"/>
  <c r="B431" i="18" s="1"/>
  <c r="B432" i="18" s="1"/>
  <c r="B433" i="18" s="1"/>
  <c r="B434" i="18" s="1"/>
  <c r="B435" i="18" s="1"/>
  <c r="B414" i="18"/>
  <c r="B415" i="18" s="1"/>
  <c r="B416" i="18" s="1"/>
  <c r="B417" i="18" s="1"/>
  <c r="B418" i="18" s="1"/>
  <c r="B419" i="18" s="1"/>
  <c r="B420" i="18" s="1"/>
  <c r="B421" i="18" s="1"/>
  <c r="B422" i="18" s="1"/>
  <c r="B423" i="18" s="1"/>
  <c r="B424" i="18" s="1"/>
  <c r="B425" i="18" s="1"/>
  <c r="B408" i="18"/>
  <c r="B409" i="18"/>
  <c r="B410" i="18"/>
  <c r="B399" i="18"/>
  <c r="B400" i="18" s="1"/>
  <c r="B401" i="18" s="1"/>
  <c r="B402" i="18" s="1"/>
  <c r="B403" i="18" s="1"/>
  <c r="B404" i="18" s="1"/>
  <c r="B390" i="18"/>
  <c r="B391" i="18"/>
  <c r="B392" i="18"/>
  <c r="B393" i="18"/>
  <c r="B394" i="18"/>
  <c r="B381" i="18"/>
  <c r="B382" i="18" s="1"/>
  <c r="B383" i="18" s="1"/>
  <c r="B384" i="18" s="1"/>
  <c r="B385" i="18" s="1"/>
  <c r="B386" i="18" s="1"/>
  <c r="B372" i="18"/>
  <c r="B373" i="18"/>
  <c r="B374" i="18"/>
  <c r="B375" i="18"/>
  <c r="B376" i="18"/>
  <c r="B377" i="18" s="1"/>
  <c r="B363" i="18"/>
  <c r="B364" i="18" s="1"/>
  <c r="B365" i="18" s="1"/>
  <c r="B366" i="18" s="1"/>
  <c r="B367" i="18" s="1"/>
  <c r="B368" i="18" s="1"/>
  <c r="B347" i="18"/>
  <c r="B348" i="18"/>
  <c r="B349" i="18"/>
  <c r="B350" i="18"/>
  <c r="B351" i="18" s="1"/>
  <c r="B352" i="18" s="1"/>
  <c r="B353" i="18" s="1"/>
  <c r="B354" i="18" s="1"/>
  <c r="B355" i="18" s="1"/>
  <c r="B356" i="18" s="1"/>
  <c r="B357" i="18" s="1"/>
  <c r="B358" i="18" s="1"/>
  <c r="B341" i="18"/>
  <c r="B342" i="18"/>
  <c r="B343" i="18"/>
  <c r="B332" i="18"/>
  <c r="B333" i="18" s="1"/>
  <c r="B334" i="18" s="1"/>
  <c r="B335" i="18" s="1"/>
  <c r="B336" i="18" s="1"/>
  <c r="B337" i="18" s="1"/>
  <c r="B323" i="18"/>
  <c r="B324" i="18" s="1"/>
  <c r="B325" i="18" s="1"/>
  <c r="B326" i="18" s="1"/>
  <c r="B327" i="18" s="1"/>
  <c r="B328" i="18" s="1"/>
  <c r="B314" i="18"/>
  <c r="B315" i="18"/>
  <c r="B316" i="18"/>
  <c r="B317" i="18"/>
  <c r="B318" i="18" s="1"/>
  <c r="B319" i="18" s="1"/>
  <c r="B305" i="18"/>
  <c r="B306" i="18"/>
  <c r="B307" i="18" s="1"/>
  <c r="B308" i="18" s="1"/>
  <c r="B309" i="18" s="1"/>
  <c r="B310" i="18" s="1"/>
  <c r="B296" i="18"/>
  <c r="B297" i="18"/>
  <c r="B298" i="18"/>
  <c r="B299" i="18"/>
  <c r="B300" i="18"/>
  <c r="B301" i="18" s="1"/>
  <c r="B287" i="18"/>
  <c r="B288" i="18" s="1"/>
  <c r="B289" i="18" s="1"/>
  <c r="B290" i="18" s="1"/>
  <c r="B291" i="18" s="1"/>
  <c r="B292" i="18" s="1"/>
  <c r="B283" i="18"/>
  <c r="B278" i="18"/>
  <c r="B279" i="18"/>
  <c r="B280" i="18"/>
  <c r="B281" i="18"/>
  <c r="B282" i="18"/>
  <c r="B273" i="18"/>
  <c r="B262" i="18"/>
  <c r="B263" i="18"/>
  <c r="B264" i="18"/>
  <c r="B265" i="18"/>
  <c r="B266" i="18"/>
  <c r="B267" i="18"/>
  <c r="B268" i="18"/>
  <c r="B269" i="18"/>
  <c r="B270" i="18"/>
  <c r="B271" i="18"/>
  <c r="B272" i="18" s="1"/>
  <c r="B256" i="18"/>
  <c r="B257" i="18"/>
  <c r="B258" i="18" s="1"/>
  <c r="B247" i="18"/>
  <c r="B248" i="18" s="1"/>
  <c r="B249" i="18" s="1"/>
  <c r="B250" i="18" s="1"/>
  <c r="B251" i="18" s="1"/>
  <c r="B252" i="18" s="1"/>
  <c r="B238" i="18"/>
  <c r="B239" i="18"/>
  <c r="B240" i="18" s="1"/>
  <c r="B241" i="18" s="1"/>
  <c r="B242" i="18" s="1"/>
  <c r="B243" i="18" s="1"/>
  <c r="B227" i="18"/>
  <c r="B228" i="18"/>
  <c r="B229" i="18"/>
  <c r="B230" i="18"/>
  <c r="B231" i="18"/>
  <c r="B232" i="18" s="1"/>
  <c r="B233" i="18" s="1"/>
  <c r="B234" i="18" s="1"/>
  <c r="B218" i="18"/>
  <c r="B219" i="18"/>
  <c r="B220" i="18"/>
  <c r="B221" i="18"/>
  <c r="B222" i="18"/>
  <c r="B223" i="18"/>
  <c r="B209" i="18"/>
  <c r="B210" i="18"/>
  <c r="B211" i="18"/>
  <c r="B212" i="18"/>
  <c r="B213" i="18"/>
  <c r="B214" i="18"/>
  <c r="B200" i="18"/>
  <c r="B201" i="18"/>
  <c r="B202" i="18"/>
  <c r="B203" i="18"/>
  <c r="B204" i="18"/>
  <c r="B205" i="18"/>
  <c r="B191" i="18"/>
  <c r="B192" i="18" s="1"/>
  <c r="B193" i="18" s="1"/>
  <c r="B194" i="18" s="1"/>
  <c r="B195" i="18" s="1"/>
  <c r="B196" i="18" s="1"/>
  <c r="B182" i="18"/>
  <c r="B183" i="18"/>
  <c r="B184" i="18" s="1"/>
  <c r="B185" i="18" s="1"/>
  <c r="B186" i="18" s="1"/>
  <c r="B187" i="18" s="1"/>
  <c r="B173" i="18"/>
  <c r="B174" i="18"/>
  <c r="B175" i="18"/>
  <c r="B176" i="18"/>
  <c r="B177" i="18"/>
  <c r="B178" i="18"/>
  <c r="B164" i="18"/>
  <c r="B165" i="18"/>
  <c r="B166" i="18"/>
  <c r="B167" i="18"/>
  <c r="B168" i="18"/>
  <c r="B169" i="18"/>
  <c r="B148" i="18"/>
  <c r="B149" i="18"/>
  <c r="B150" i="18"/>
  <c r="B151" i="18"/>
  <c r="B152" i="18"/>
  <c r="B153" i="18"/>
  <c r="B154" i="18"/>
  <c r="B155" i="18" s="1"/>
  <c r="B156" i="18" s="1"/>
  <c r="B157" i="18" s="1"/>
  <c r="B158" i="18" s="1"/>
  <c r="B159" i="18" s="1"/>
  <c r="B142" i="18"/>
  <c r="B143" i="18"/>
  <c r="B144" i="18"/>
  <c r="B133" i="18"/>
  <c r="B134" i="18"/>
  <c r="B135" i="18"/>
  <c r="B136" i="18"/>
  <c r="B137" i="18"/>
  <c r="B138" i="18" s="1"/>
  <c r="B124" i="18"/>
  <c r="B125" i="18"/>
  <c r="B126" i="18"/>
  <c r="B127" i="18"/>
  <c r="B128" i="18"/>
  <c r="B129" i="18"/>
  <c r="B108" i="18"/>
  <c r="B109" i="18"/>
  <c r="B110" i="18"/>
  <c r="B111" i="18"/>
  <c r="B112" i="18"/>
  <c r="B113" i="18"/>
  <c r="B114" i="18"/>
  <c r="B115" i="18"/>
  <c r="B116" i="18"/>
  <c r="B117" i="18"/>
  <c r="B118" i="18" s="1"/>
  <c r="B119" i="18" s="1"/>
  <c r="B102" i="18"/>
  <c r="B103" i="18"/>
  <c r="B104" i="18"/>
  <c r="B93" i="18"/>
  <c r="B94" i="18"/>
  <c r="B95" i="18"/>
  <c r="B96" i="18"/>
  <c r="B97" i="18"/>
  <c r="B98" i="18"/>
  <c r="B84" i="18"/>
  <c r="B85" i="18"/>
  <c r="B86" i="18" s="1"/>
  <c r="B87" i="18" s="1"/>
  <c r="B88" i="18" s="1"/>
  <c r="B89" i="18" s="1"/>
  <c r="B75" i="18"/>
  <c r="B76" i="18"/>
  <c r="B77" i="18"/>
  <c r="B78" i="18"/>
  <c r="B79" i="18"/>
  <c r="B80" i="18" s="1"/>
  <c r="B66" i="18"/>
  <c r="B67" i="18" s="1"/>
  <c r="B68" i="18" s="1"/>
  <c r="B69" i="18" s="1"/>
  <c r="B70" i="18" s="1"/>
  <c r="B71" i="18" s="1"/>
  <c r="B57" i="18"/>
  <c r="B58" i="18" s="1"/>
  <c r="B59" i="18" s="1"/>
  <c r="B60" i="18" s="1"/>
  <c r="B61" i="18" s="1"/>
  <c r="B62" i="18" s="1"/>
  <c r="B48" i="18"/>
  <c r="B49" i="18" s="1"/>
  <c r="B50" i="18" s="1"/>
  <c r="B51" i="18" s="1"/>
  <c r="B52" i="18" s="1"/>
  <c r="B53" i="18" s="1"/>
  <c r="B39" i="18"/>
  <c r="B40" i="18" s="1"/>
  <c r="B41" i="18" s="1"/>
  <c r="B42" i="18" s="1"/>
  <c r="B43" i="18" s="1"/>
  <c r="B44" i="18" s="1"/>
  <c r="T219" i="18" l="1"/>
  <c r="T899" i="18"/>
  <c r="T898" i="18"/>
  <c r="T896" i="18"/>
  <c r="T894" i="18"/>
  <c r="T893" i="18"/>
  <c r="T890" i="18"/>
  <c r="T891" i="18"/>
  <c r="T889" i="18"/>
  <c r="T888" i="18"/>
  <c r="B889" i="18"/>
  <c r="B890" i="18" s="1"/>
  <c r="D888" i="18"/>
  <c r="B891" i="18" l="1"/>
  <c r="D890" i="18"/>
  <c r="D889" i="18"/>
  <c r="B893" i="18" l="1"/>
  <c r="D891" i="18"/>
  <c r="T780" i="18"/>
  <c r="T779" i="18"/>
  <c r="T776" i="18"/>
  <c r="T775" i="18"/>
  <c r="T774" i="18"/>
  <c r="T773" i="18"/>
  <c r="T772" i="18"/>
  <c r="T533" i="18"/>
  <c r="T532" i="18"/>
  <c r="T529" i="18"/>
  <c r="T528" i="18"/>
  <c r="T527" i="18"/>
  <c r="T526" i="18"/>
  <c r="T524" i="18"/>
  <c r="T523" i="18"/>
  <c r="T520" i="18"/>
  <c r="T519" i="18"/>
  <c r="T518" i="18"/>
  <c r="T517" i="18"/>
  <c r="T515" i="18"/>
  <c r="T514" i="18"/>
  <c r="T511" i="18"/>
  <c r="T510" i="18"/>
  <c r="T509" i="18"/>
  <c r="T508" i="18"/>
  <c r="T499" i="18"/>
  <c r="T395" i="18"/>
  <c r="T394" i="18"/>
  <c r="T391" i="18"/>
  <c r="T390" i="18"/>
  <c r="T389" i="18"/>
  <c r="T388" i="18"/>
  <c r="B894" i="18" l="1"/>
  <c r="D893" i="18"/>
  <c r="D894" i="18" l="1"/>
  <c r="B896" i="18"/>
  <c r="T475" i="18"/>
  <c r="T474" i="18"/>
  <c r="T471" i="18"/>
  <c r="T470" i="18"/>
  <c r="T469" i="18"/>
  <c r="T468" i="18"/>
  <c r="T386" i="18"/>
  <c r="T385" i="18"/>
  <c r="T382" i="18"/>
  <c r="T381" i="18"/>
  <c r="T380" i="18"/>
  <c r="T379" i="18"/>
  <c r="D882" i="18"/>
  <c r="B883" i="18"/>
  <c r="D883" i="18" s="1"/>
  <c r="D896" i="18" l="1"/>
  <c r="B898" i="18"/>
  <c r="B862" i="18"/>
  <c r="D862" i="18" s="1"/>
  <c r="D861" i="18"/>
  <c r="B837" i="18"/>
  <c r="D837" i="18" s="1"/>
  <c r="D836" i="18"/>
  <c r="T811" i="18"/>
  <c r="T810" i="18"/>
  <c r="T806" i="18"/>
  <c r="T805" i="18"/>
  <c r="T804" i="18"/>
  <c r="T803" i="18"/>
  <c r="T802" i="18"/>
  <c r="T800" i="18"/>
  <c r="T799" i="18"/>
  <c r="T796" i="18"/>
  <c r="T795" i="18"/>
  <c r="T794" i="18"/>
  <c r="T793" i="18"/>
  <c r="T792" i="18"/>
  <c r="T790" i="18"/>
  <c r="T789" i="18"/>
  <c r="T786" i="18"/>
  <c r="T785" i="18"/>
  <c r="T784" i="18"/>
  <c r="T783" i="18"/>
  <c r="T782" i="18"/>
  <c r="T770" i="18"/>
  <c r="T769" i="18"/>
  <c r="T766" i="18"/>
  <c r="T765" i="18"/>
  <c r="T764" i="18"/>
  <c r="T763" i="18"/>
  <c r="T762" i="18"/>
  <c r="T760" i="18"/>
  <c r="T759" i="18"/>
  <c r="T756" i="18"/>
  <c r="T755" i="18"/>
  <c r="T754" i="18"/>
  <c r="T753" i="18"/>
  <c r="T752" i="18"/>
  <c r="T728" i="18"/>
  <c r="T727" i="18"/>
  <c r="T723" i="18"/>
  <c r="T722" i="18"/>
  <c r="T721" i="18"/>
  <c r="T720" i="18"/>
  <c r="T718" i="18"/>
  <c r="T717" i="18"/>
  <c r="T713" i="18"/>
  <c r="T712" i="18"/>
  <c r="T711" i="18"/>
  <c r="T710" i="18"/>
  <c r="T686" i="18"/>
  <c r="T685" i="18"/>
  <c r="T681" i="18"/>
  <c r="T680" i="18"/>
  <c r="T679" i="18"/>
  <c r="T678" i="18"/>
  <c r="T677" i="18"/>
  <c r="T675" i="18"/>
  <c r="T674" i="18"/>
  <c r="T670" i="18"/>
  <c r="T669" i="18"/>
  <c r="T668" i="18"/>
  <c r="T667" i="18"/>
  <c r="T666" i="18"/>
  <c r="T664" i="18"/>
  <c r="T663" i="18"/>
  <c r="T659" i="18"/>
  <c r="T658" i="18"/>
  <c r="T657" i="18"/>
  <c r="T656" i="18"/>
  <c r="T655" i="18"/>
  <c r="T653" i="18"/>
  <c r="T652" i="18"/>
  <c r="T648" i="18"/>
  <c r="T647" i="18"/>
  <c r="T646" i="18"/>
  <c r="T645" i="18"/>
  <c r="T644" i="18"/>
  <c r="T620" i="18"/>
  <c r="T619" i="18"/>
  <c r="T615" i="18"/>
  <c r="T614" i="18"/>
  <c r="T613" i="18"/>
  <c r="T612" i="18"/>
  <c r="T611" i="18"/>
  <c r="T609" i="18"/>
  <c r="T608" i="18"/>
  <c r="T604" i="18"/>
  <c r="T603" i="18"/>
  <c r="T602" i="18"/>
  <c r="T601" i="18"/>
  <c r="T600" i="18"/>
  <c r="T598" i="18"/>
  <c r="T597" i="18"/>
  <c r="T594" i="18"/>
  <c r="T593" i="18"/>
  <c r="T592" i="18"/>
  <c r="T591" i="18"/>
  <c r="T590" i="18"/>
  <c r="T566" i="18"/>
  <c r="T565" i="18"/>
  <c r="T561" i="18"/>
  <c r="T560" i="18"/>
  <c r="T559" i="18"/>
  <c r="T558" i="18"/>
  <c r="T557" i="18"/>
  <c r="T506" i="18"/>
  <c r="T505" i="18"/>
  <c r="T502" i="18"/>
  <c r="T501" i="18"/>
  <c r="T500" i="18"/>
  <c r="T466" i="18"/>
  <c r="T465" i="18"/>
  <c r="T462" i="18"/>
  <c r="T461" i="18"/>
  <c r="T460" i="18"/>
  <c r="T459" i="18"/>
  <c r="T435" i="18"/>
  <c r="T434" i="18"/>
  <c r="T431" i="18"/>
  <c r="T430" i="18"/>
  <c r="T429" i="18"/>
  <c r="T428" i="18"/>
  <c r="T404" i="18"/>
  <c r="T403" i="18"/>
  <c r="T400" i="18"/>
  <c r="T399" i="18"/>
  <c r="T398" i="18"/>
  <c r="T397" i="18"/>
  <c r="T377" i="18"/>
  <c r="T376" i="18"/>
  <c r="T373" i="18"/>
  <c r="T372" i="18"/>
  <c r="T371" i="18"/>
  <c r="T370" i="18"/>
  <c r="T368" i="18"/>
  <c r="T367" i="18"/>
  <c r="T364" i="18"/>
  <c r="T363" i="18"/>
  <c r="T362" i="18"/>
  <c r="T361" i="18"/>
  <c r="T337" i="18"/>
  <c r="T336" i="18"/>
  <c r="T333" i="18"/>
  <c r="T332" i="18"/>
  <c r="T331" i="18"/>
  <c r="T330" i="18"/>
  <c r="T328" i="18"/>
  <c r="T327" i="18"/>
  <c r="T324" i="18"/>
  <c r="T323" i="18"/>
  <c r="T322" i="18"/>
  <c r="T321" i="18"/>
  <c r="T319" i="18"/>
  <c r="T318" i="18"/>
  <c r="T315" i="18"/>
  <c r="T314" i="18"/>
  <c r="T313" i="18"/>
  <c r="T312" i="18"/>
  <c r="T310" i="18"/>
  <c r="T309" i="18"/>
  <c r="T306" i="18"/>
  <c r="T305" i="18"/>
  <c r="T304" i="18"/>
  <c r="T303" i="18"/>
  <c r="T301" i="18"/>
  <c r="T300" i="18"/>
  <c r="T297" i="18"/>
  <c r="T296" i="18"/>
  <c r="T295" i="18"/>
  <c r="T294" i="18"/>
  <c r="T292" i="18"/>
  <c r="T291" i="18"/>
  <c r="T288" i="18"/>
  <c r="T287" i="18"/>
  <c r="T286" i="18"/>
  <c r="T285" i="18"/>
  <c r="T283" i="18"/>
  <c r="T282" i="18"/>
  <c r="T279" i="18"/>
  <c r="T278" i="18"/>
  <c r="T277" i="18"/>
  <c r="T276" i="18"/>
  <c r="T252" i="18"/>
  <c r="T251" i="18"/>
  <c r="T248" i="18"/>
  <c r="T247" i="18"/>
  <c r="T246" i="18"/>
  <c r="T245" i="18"/>
  <c r="T243" i="18"/>
  <c r="T242" i="18"/>
  <c r="T239" i="18"/>
  <c r="T238" i="18"/>
  <c r="T237" i="18"/>
  <c r="T236" i="18"/>
  <c r="T234" i="18"/>
  <c r="T233" i="18"/>
  <c r="T230" i="18"/>
  <c r="T228" i="18"/>
  <c r="T227" i="18"/>
  <c r="T226" i="18"/>
  <c r="T225" i="18"/>
  <c r="T223" i="18"/>
  <c r="T222" i="18"/>
  <c r="T218" i="18"/>
  <c r="T217" i="18"/>
  <c r="T216" i="18"/>
  <c r="T214" i="18"/>
  <c r="T213" i="18"/>
  <c r="T210" i="18"/>
  <c r="T209" i="18"/>
  <c r="T208" i="18"/>
  <c r="T207" i="18"/>
  <c r="T205" i="18"/>
  <c r="T204" i="18"/>
  <c r="T201" i="18"/>
  <c r="T200" i="18"/>
  <c r="T199" i="18"/>
  <c r="T198" i="18"/>
  <c r="T196" i="18"/>
  <c r="T195" i="18"/>
  <c r="T192" i="18"/>
  <c r="T191" i="18"/>
  <c r="T190" i="18"/>
  <c r="T189" i="18"/>
  <c r="T187" i="18"/>
  <c r="T186" i="18"/>
  <c r="T183" i="18"/>
  <c r="T182" i="18"/>
  <c r="T181" i="18"/>
  <c r="T180" i="18"/>
  <c r="T178" i="18"/>
  <c r="T177" i="18"/>
  <c r="T174" i="18"/>
  <c r="T173" i="18"/>
  <c r="T172" i="18"/>
  <c r="T171" i="18"/>
  <c r="T169" i="18"/>
  <c r="T168" i="18"/>
  <c r="T165" i="18"/>
  <c r="T164" i="18"/>
  <c r="T163" i="18"/>
  <c r="T162" i="18"/>
  <c r="T138" i="18"/>
  <c r="T137" i="18"/>
  <c r="T134" i="18"/>
  <c r="T133" i="18"/>
  <c r="T132" i="18"/>
  <c r="T131" i="18"/>
  <c r="T129" i="18"/>
  <c r="T128" i="18"/>
  <c r="T125" i="18"/>
  <c r="T124" i="18"/>
  <c r="T123" i="18"/>
  <c r="T122" i="18"/>
  <c r="T98" i="18"/>
  <c r="T97" i="18"/>
  <c r="T94" i="18"/>
  <c r="T93" i="18"/>
  <c r="T92" i="18"/>
  <c r="T91" i="18"/>
  <c r="T89" i="18"/>
  <c r="T88" i="18"/>
  <c r="T85" i="18"/>
  <c r="T84" i="18"/>
  <c r="T83" i="18"/>
  <c r="T82" i="18"/>
  <c r="T80" i="18"/>
  <c r="T79" i="18"/>
  <c r="T76" i="18"/>
  <c r="T75" i="18"/>
  <c r="T74" i="18"/>
  <c r="T73" i="18"/>
  <c r="T71" i="18"/>
  <c r="T70" i="18"/>
  <c r="T67" i="18"/>
  <c r="T66" i="18"/>
  <c r="T65" i="18"/>
  <c r="T64" i="18"/>
  <c r="T62" i="18"/>
  <c r="T61" i="18"/>
  <c r="T58" i="18"/>
  <c r="T57" i="18"/>
  <c r="T56" i="18"/>
  <c r="T55" i="18"/>
  <c r="T53" i="18"/>
  <c r="T52" i="18"/>
  <c r="T49" i="18"/>
  <c r="T48" i="18"/>
  <c r="T47" i="18"/>
  <c r="T46" i="18"/>
  <c r="T44" i="18"/>
  <c r="T43" i="18"/>
  <c r="T40" i="18"/>
  <c r="T39" i="18"/>
  <c r="T38" i="18"/>
  <c r="T37" i="18"/>
  <c r="B37" i="18"/>
  <c r="B38" i="18" s="1"/>
  <c r="B7" i="18"/>
  <c r="D6" i="18"/>
  <c r="B899" i="18" l="1"/>
  <c r="D899" i="18" s="1"/>
  <c r="D898" i="18"/>
  <c r="N838" i="18"/>
  <c r="D7" i="18"/>
  <c r="B838" i="18"/>
  <c r="B839" i="18" s="1"/>
  <c r="B840" i="18" s="1"/>
  <c r="B863" i="18"/>
  <c r="D38" i="18"/>
  <c r="D8" i="18"/>
  <c r="D37" i="18"/>
  <c r="N837" i="18"/>
  <c r="B865" i="18" l="1"/>
  <c r="D865" i="18" s="1"/>
  <c r="N38" i="18"/>
  <c r="D863" i="18"/>
  <c r="D838" i="18"/>
  <c r="D839" i="18"/>
  <c r="D840" i="18"/>
  <c r="B841" i="18"/>
  <c r="D9" i="18"/>
  <c r="N43" i="18"/>
  <c r="N39" i="18"/>
  <c r="N40" i="18"/>
  <c r="N44" i="18"/>
  <c r="D39" i="18"/>
  <c r="N840" i="18" l="1"/>
  <c r="N841" i="18"/>
  <c r="B866" i="18"/>
  <c r="B868" i="18" s="1"/>
  <c r="D10" i="18"/>
  <c r="B842" i="18"/>
  <c r="D841" i="18"/>
  <c r="D40" i="18" l="1"/>
  <c r="D18" i="18"/>
  <c r="D17" i="18"/>
  <c r="D866" i="18"/>
  <c r="B843" i="18"/>
  <c r="D842" i="18"/>
  <c r="D19" i="18" l="1"/>
  <c r="D41" i="18"/>
  <c r="N844" i="18"/>
  <c r="N843" i="18"/>
  <c r="D11" i="18"/>
  <c r="B844" i="18"/>
  <c r="B845" i="18" s="1"/>
  <c r="D843" i="18"/>
  <c r="B869" i="18"/>
  <c r="B871" i="18" s="1"/>
  <c r="D868" i="18"/>
  <c r="D42" i="18" l="1"/>
  <c r="D21" i="18"/>
  <c r="B846" i="18"/>
  <c r="D845" i="18"/>
  <c r="D844" i="18"/>
  <c r="D869" i="18"/>
  <c r="D12" i="18"/>
  <c r="D44" i="18" l="1"/>
  <c r="D43" i="18"/>
  <c r="N846" i="18"/>
  <c r="B847" i="18"/>
  <c r="B848" i="18" s="1"/>
  <c r="B849" i="18" s="1"/>
  <c r="B850" i="18" s="1"/>
  <c r="D846" i="18"/>
  <c r="N13" i="18"/>
  <c r="D13" i="18"/>
  <c r="B851" i="18" l="1"/>
  <c r="D850" i="18"/>
  <c r="D847" i="18"/>
  <c r="B46" i="18"/>
  <c r="D14" i="18"/>
  <c r="B872" i="18"/>
  <c r="B874" i="18" s="1"/>
  <c r="D871" i="18"/>
  <c r="N851" i="18" l="1"/>
  <c r="B852" i="18"/>
  <c r="D851" i="18"/>
  <c r="D46" i="18"/>
  <c r="B47" i="18"/>
  <c r="N15" i="18"/>
  <c r="D15" i="18"/>
  <c r="D872" i="18"/>
  <c r="B853" i="18" l="1"/>
  <c r="D852" i="18"/>
  <c r="D849" i="18"/>
  <c r="D848" i="18"/>
  <c r="D47" i="18"/>
  <c r="N47" i="18"/>
  <c r="D16" i="18"/>
  <c r="N849" i="18" l="1"/>
  <c r="B854" i="18"/>
  <c r="D853" i="18"/>
  <c r="D48" i="18"/>
  <c r="N48" i="18"/>
  <c r="N53" i="18"/>
  <c r="N49" i="18"/>
  <c r="N52" i="18"/>
  <c r="D874" i="18"/>
  <c r="B875" i="18"/>
  <c r="B877" i="18" s="1"/>
  <c r="D20" i="18"/>
  <c r="N854" i="18" l="1"/>
  <c r="B855" i="18"/>
  <c r="D854" i="18"/>
  <c r="D22" i="18"/>
  <c r="D875" i="18"/>
  <c r="D49" i="18" l="1"/>
  <c r="B856" i="18"/>
  <c r="D856" i="18" s="1"/>
  <c r="D855" i="18"/>
  <c r="D23" i="18"/>
  <c r="D50" i="18" l="1"/>
  <c r="N856" i="18"/>
  <c r="D24" i="18"/>
  <c r="B878" i="18"/>
  <c r="D878" i="18" s="1"/>
  <c r="D877" i="18"/>
  <c r="D51" i="18" l="1"/>
  <c r="N24" i="18"/>
  <c r="D25" i="18"/>
  <c r="D52" i="18" l="1"/>
  <c r="D26" i="18"/>
  <c r="D53" i="18" l="1"/>
  <c r="B55" i="18"/>
  <c r="N26" i="18"/>
  <c r="D27" i="18"/>
  <c r="D55" i="18" l="1"/>
  <c r="B56" i="18"/>
  <c r="D28" i="18" l="1"/>
  <c r="D56" i="18"/>
  <c r="N56" i="18"/>
  <c r="N27" i="18"/>
  <c r="D31" i="18" l="1"/>
  <c r="D30" i="18"/>
  <c r="D29" i="18"/>
  <c r="D57" i="18"/>
  <c r="N58" i="18"/>
  <c r="N57" i="18"/>
  <c r="N61" i="18"/>
  <c r="N62" i="18"/>
  <c r="N30" i="18" l="1"/>
  <c r="D58" i="18" l="1"/>
  <c r="D59" i="18" l="1"/>
  <c r="D60" i="18" l="1"/>
  <c r="D61" i="18" l="1"/>
  <c r="D62" i="18" l="1"/>
  <c r="B64" i="18"/>
  <c r="D64" i="18" l="1"/>
  <c r="N65" i="18" s="1"/>
  <c r="B65" i="18"/>
  <c r="D65" i="18" l="1"/>
  <c r="D66" i="18" l="1"/>
  <c r="N70" i="18"/>
  <c r="N67" i="18"/>
  <c r="N71" i="18"/>
  <c r="N66" i="18"/>
  <c r="D67" i="18" l="1"/>
  <c r="D68" i="18" l="1"/>
  <c r="D69" i="18" l="1"/>
  <c r="D70" i="18" l="1"/>
  <c r="D71" i="18" l="1"/>
  <c r="B73" i="18"/>
  <c r="D73" i="18" l="1"/>
  <c r="N74" i="18" s="1"/>
  <c r="B74" i="18"/>
  <c r="D74" i="18" l="1"/>
  <c r="D75" i="18" l="1"/>
  <c r="N75" i="18"/>
  <c r="N80" i="18"/>
  <c r="N79" i="18"/>
  <c r="N76" i="18"/>
  <c r="D76" i="18" l="1"/>
  <c r="D77" i="18" l="1"/>
  <c r="D78" i="18" l="1"/>
  <c r="D79" i="18" l="1"/>
  <c r="B82" i="18" l="1"/>
  <c r="D80" i="18"/>
  <c r="D82" i="18" l="1"/>
  <c r="N83" i="18" s="1"/>
  <c r="B83" i="18"/>
  <c r="D83" i="18" l="1"/>
  <c r="D84" i="18" l="1"/>
  <c r="N88" i="18"/>
  <c r="N85" i="18"/>
  <c r="N89" i="18"/>
  <c r="N84" i="18"/>
  <c r="N100" i="18"/>
  <c r="N106" i="18" l="1"/>
  <c r="N112" i="18"/>
  <c r="D85" i="18" l="1"/>
  <c r="D86" i="18" l="1"/>
  <c r="D87" i="18" l="1"/>
  <c r="D88" i="18" l="1"/>
  <c r="D89" i="18" l="1"/>
  <c r="B91" i="18"/>
  <c r="D91" i="18" l="1"/>
  <c r="N92" i="18" s="1"/>
  <c r="B92" i="18"/>
  <c r="D92" i="18" l="1"/>
  <c r="N93" i="18" l="1"/>
  <c r="N94" i="18"/>
  <c r="N97" i="18"/>
  <c r="N98" i="18"/>
  <c r="D93" i="18"/>
  <c r="D94" i="18" l="1"/>
  <c r="D95" i="18" l="1"/>
  <c r="D96" i="18" l="1"/>
  <c r="D97" i="18" l="1"/>
  <c r="B100" i="18" l="1"/>
  <c r="D98" i="18"/>
  <c r="D100" i="18" l="1"/>
  <c r="B101" i="18"/>
  <c r="D101" i="18" l="1"/>
  <c r="N102" i="18" s="1"/>
  <c r="N101" i="18"/>
  <c r="N103" i="18"/>
  <c r="D102" i="18" l="1"/>
  <c r="D103" i="18" l="1"/>
  <c r="N104" i="18" s="1"/>
  <c r="D104" i="18" l="1"/>
  <c r="B106" i="18"/>
  <c r="D106" i="18" l="1"/>
  <c r="B107" i="18"/>
  <c r="D107" i="18" l="1"/>
  <c r="N108" i="18"/>
  <c r="N107" i="18"/>
  <c r="N110" i="18"/>
  <c r="D108" i="18" l="1"/>
  <c r="N109" i="18" s="1"/>
  <c r="D109" i="18" l="1"/>
  <c r="D110" i="18" l="1"/>
  <c r="N111" i="18" s="1"/>
  <c r="D111" i="18" l="1"/>
  <c r="D112" i="18" l="1"/>
  <c r="D113" i="18" l="1"/>
  <c r="D114" i="18" l="1"/>
  <c r="D115" i="18" l="1"/>
  <c r="N118" i="18" l="1"/>
  <c r="N116" i="18"/>
  <c r="D116" i="18"/>
  <c r="N117" i="18" s="1"/>
  <c r="D117" i="18" l="1"/>
  <c r="D118" i="18" l="1"/>
  <c r="N119" i="18" s="1"/>
  <c r="D119" i="18" l="1"/>
  <c r="B122" i="18"/>
  <c r="D122" i="18" l="1"/>
  <c r="N123" i="18" s="1"/>
  <c r="B123" i="18"/>
  <c r="D123" i="18" l="1"/>
  <c r="N124" i="18" l="1"/>
  <c r="N125" i="18"/>
  <c r="N129" i="18"/>
  <c r="N128" i="18"/>
  <c r="D124" i="18"/>
  <c r="D125" i="18" l="1"/>
  <c r="D126" i="18" l="1"/>
  <c r="D127" i="18" l="1"/>
  <c r="D128" i="18" l="1"/>
  <c r="D129" i="18" l="1"/>
  <c r="B131" i="18"/>
  <c r="D131" i="18" l="1"/>
  <c r="N132" i="18" s="1"/>
  <c r="B132" i="18"/>
  <c r="D132" i="18" l="1"/>
  <c r="D133" i="18" l="1"/>
  <c r="N137" i="18"/>
  <c r="N133" i="18"/>
  <c r="N138" i="18"/>
  <c r="N140" i="18"/>
  <c r="N134" i="18"/>
  <c r="N146" i="18" l="1"/>
  <c r="N152" i="18"/>
  <c r="D134" i="18" l="1"/>
  <c r="D135" i="18" l="1"/>
  <c r="D136" i="18" l="1"/>
  <c r="D137" i="18" l="1"/>
  <c r="B140" i="18" l="1"/>
  <c r="D138" i="18"/>
  <c r="B141" i="18" l="1"/>
  <c r="D140" i="18"/>
  <c r="N143" i="18" l="1"/>
  <c r="N141" i="18"/>
  <c r="D141" i="18"/>
  <c r="N142" i="18" s="1"/>
  <c r="D142" i="18" l="1"/>
  <c r="D143" i="18" l="1"/>
  <c r="N144" i="18" s="1"/>
  <c r="B146" i="18" l="1"/>
  <c r="D144" i="18"/>
  <c r="B147" i="18" l="1"/>
  <c r="D146" i="18"/>
  <c r="N147" i="18" l="1"/>
  <c r="N148" i="18"/>
  <c r="D147" i="18"/>
  <c r="D148" i="18" l="1"/>
  <c r="N149" i="18" s="1"/>
  <c r="D149" i="18" l="1"/>
  <c r="D150" i="18" l="1"/>
  <c r="N151" i="18" s="1"/>
  <c r="D151" i="18" l="1"/>
  <c r="D152" i="18" l="1"/>
  <c r="D153" i="18" l="1"/>
  <c r="D154" i="18" l="1"/>
  <c r="D155" i="18" l="1"/>
  <c r="N156" i="18" l="1"/>
  <c r="N158" i="18"/>
  <c r="D156" i="18"/>
  <c r="N157" i="18" s="1"/>
  <c r="D157" i="18" l="1"/>
  <c r="D158" i="18" l="1"/>
  <c r="N159" i="18" s="1"/>
  <c r="D159" i="18" l="1"/>
  <c r="B162" i="18"/>
  <c r="B163" i="18" l="1"/>
  <c r="D162" i="18"/>
  <c r="N163" i="18" s="1"/>
  <c r="D163" i="18" l="1"/>
  <c r="N168" i="18" l="1"/>
  <c r="N165" i="18"/>
  <c r="N169" i="18"/>
  <c r="N164" i="18"/>
  <c r="D164" i="18"/>
  <c r="D165" i="18" l="1"/>
  <c r="D166" i="18" l="1"/>
  <c r="D167" i="18" l="1"/>
  <c r="D168" i="18" l="1"/>
  <c r="D169" i="18" l="1"/>
  <c r="B171" i="18"/>
  <c r="D171" i="18" l="1"/>
  <c r="N172" i="18" s="1"/>
  <c r="B172" i="18"/>
  <c r="D172" i="18" l="1"/>
  <c r="D173" i="18" l="1"/>
  <c r="N178" i="18"/>
  <c r="N173" i="18"/>
  <c r="N177" i="18"/>
  <c r="N174" i="18"/>
  <c r="D174" i="18" l="1"/>
  <c r="D175" i="18" l="1"/>
  <c r="D176" i="18" l="1"/>
  <c r="D177" i="18" l="1"/>
  <c r="D178" i="18" l="1"/>
  <c r="B180" i="18"/>
  <c r="B181" i="18" l="1"/>
  <c r="D180" i="18"/>
  <c r="N181" i="18" s="1"/>
  <c r="D181" i="18" l="1"/>
  <c r="D182" i="18" l="1"/>
  <c r="N186" i="18"/>
  <c r="N183" i="18"/>
  <c r="N187" i="18"/>
  <c r="N182" i="18"/>
  <c r="D183" i="18" l="1"/>
  <c r="D184" i="18" l="1"/>
  <c r="D185" i="18" l="1"/>
  <c r="D186" i="18" l="1"/>
  <c r="B189" i="18" l="1"/>
  <c r="D187" i="18"/>
  <c r="D189" i="18" l="1"/>
  <c r="N190" i="18" s="1"/>
  <c r="B190" i="18"/>
  <c r="D190" i="18" l="1"/>
  <c r="D191" i="18" l="1"/>
  <c r="N196" i="18"/>
  <c r="N191" i="18"/>
  <c r="N192" i="18"/>
  <c r="N195" i="18"/>
  <c r="D192" i="18" l="1"/>
  <c r="D193" i="18" l="1"/>
  <c r="D194" i="18" l="1"/>
  <c r="D195" i="18" l="1"/>
  <c r="B198" i="18" l="1"/>
  <c r="D196" i="18"/>
  <c r="D198" i="18" l="1"/>
  <c r="N199" i="18" s="1"/>
  <c r="B199" i="18"/>
  <c r="D199" i="18" l="1"/>
  <c r="D200" i="18" l="1"/>
  <c r="N204" i="18"/>
  <c r="N205" i="18"/>
  <c r="N200" i="18"/>
  <c r="N201" i="18"/>
  <c r="D201" i="18" l="1"/>
  <c r="D202" i="18" l="1"/>
  <c r="D203" i="18" l="1"/>
  <c r="D204" i="18" l="1"/>
  <c r="D205" i="18" l="1"/>
  <c r="B207" i="18"/>
  <c r="D207" i="18" l="1"/>
  <c r="N208" i="18" s="1"/>
  <c r="B208" i="18"/>
  <c r="D208" i="18" l="1"/>
  <c r="D209" i="18" l="1"/>
  <c r="N214" i="18"/>
  <c r="N209" i="18"/>
  <c r="N210" i="18"/>
  <c r="N213" i="18"/>
  <c r="D210" i="18" l="1"/>
  <c r="D211" i="18" l="1"/>
  <c r="D212" i="18" l="1"/>
  <c r="D213" i="18" l="1"/>
  <c r="D214" i="18" l="1"/>
  <c r="B216" i="18"/>
  <c r="D216" i="18" l="1"/>
  <c r="N217" i="18" s="1"/>
  <c r="B217" i="18"/>
  <c r="D217" i="18" l="1"/>
  <c r="D218" i="18" l="1"/>
  <c r="N222" i="18"/>
  <c r="N219" i="18"/>
  <c r="N218" i="18"/>
  <c r="N223" i="18"/>
  <c r="D219" i="18" l="1"/>
  <c r="D220" i="18" l="1"/>
  <c r="D221" i="18" l="1"/>
  <c r="D222" i="18" l="1"/>
  <c r="B225" i="18" l="1"/>
  <c r="D223" i="18"/>
  <c r="B226" i="18" l="1"/>
  <c r="D225" i="18"/>
  <c r="N226" i="18" s="1"/>
  <c r="D226" i="18" l="1"/>
  <c r="N234" i="18" l="1"/>
  <c r="N227" i="18"/>
  <c r="N233" i="18"/>
  <c r="N230" i="18"/>
  <c r="D227" i="18"/>
  <c r="N228" i="18" s="1"/>
  <c r="D228" i="18" l="1"/>
  <c r="D229" i="18" l="1"/>
  <c r="D230" i="18" l="1"/>
  <c r="D231" i="18" l="1"/>
  <c r="D232" i="18" l="1"/>
  <c r="D233" i="18" l="1"/>
  <c r="B236" i="18" l="1"/>
  <c r="D234" i="18"/>
  <c r="B237" i="18" l="1"/>
  <c r="D236" i="18"/>
  <c r="N237" i="18" s="1"/>
  <c r="D237" i="18" l="1"/>
  <c r="D238" i="18" l="1"/>
  <c r="N243" i="18"/>
  <c r="N239" i="18"/>
  <c r="N238" i="18"/>
  <c r="N242" i="18"/>
  <c r="D239" i="18" l="1"/>
  <c r="D240" i="18" l="1"/>
  <c r="D241" i="18" l="1"/>
  <c r="D242" i="18" l="1"/>
  <c r="B245" i="18" l="1"/>
  <c r="D243" i="18"/>
  <c r="B246" i="18" l="1"/>
  <c r="D245" i="18"/>
  <c r="N246" i="18" s="1"/>
  <c r="D246" i="18" l="1"/>
  <c r="N252" i="18" l="1"/>
  <c r="N248" i="18"/>
  <c r="N251" i="18"/>
  <c r="N247" i="18"/>
  <c r="N254" i="18"/>
  <c r="D247" i="18"/>
  <c r="N266" i="18" l="1"/>
  <c r="N260" i="18"/>
  <c r="D248" i="18" l="1"/>
  <c r="D249" i="18" l="1"/>
  <c r="D250" i="18" l="1"/>
  <c r="D251" i="18" l="1"/>
  <c r="B254" i="18" l="1"/>
  <c r="D252" i="18"/>
  <c r="B255" i="18" l="1"/>
  <c r="D254" i="18"/>
  <c r="N257" i="18" l="1"/>
  <c r="N255" i="18"/>
  <c r="D255" i="18"/>
  <c r="N256" i="18" s="1"/>
  <c r="D256" i="18" l="1"/>
  <c r="D257" i="18" l="1"/>
  <c r="N258" i="18" s="1"/>
  <c r="B260" i="18" l="1"/>
  <c r="D258" i="18"/>
  <c r="D260" i="18" l="1"/>
  <c r="B261" i="18"/>
  <c r="D261" i="18" l="1"/>
  <c r="N262" i="18"/>
  <c r="N261" i="18"/>
  <c r="N264" i="18"/>
  <c r="D262" i="18" l="1"/>
  <c r="N263" i="18" s="1"/>
  <c r="D263" i="18" l="1"/>
  <c r="D264" i="18" l="1"/>
  <c r="N265" i="18" s="1"/>
  <c r="D265" i="18" l="1"/>
  <c r="D266" i="18" l="1"/>
  <c r="D267" i="18" l="1"/>
  <c r="D268" i="18" l="1"/>
  <c r="D269" i="18" l="1"/>
  <c r="N272" i="18" l="1"/>
  <c r="N270" i="18"/>
  <c r="D270" i="18"/>
  <c r="N271" i="18" s="1"/>
  <c r="D271" i="18" l="1"/>
  <c r="D272" i="18" l="1"/>
  <c r="N273" i="18" s="1"/>
  <c r="D273" i="18" l="1"/>
  <c r="B276" i="18"/>
  <c r="D276" i="18" l="1"/>
  <c r="N277" i="18" s="1"/>
  <c r="B277" i="18"/>
  <c r="D277" i="18" l="1"/>
  <c r="N278" i="18" l="1"/>
  <c r="N279" i="18"/>
  <c r="N283" i="18"/>
  <c r="N282" i="18"/>
  <c r="D278" i="18"/>
  <c r="D279" i="18" l="1"/>
  <c r="D280" i="18" l="1"/>
  <c r="D281" i="18" l="1"/>
  <c r="D282" i="18" l="1"/>
  <c r="D283" i="18" l="1"/>
  <c r="B285" i="18"/>
  <c r="B286" i="18" l="1"/>
  <c r="D285" i="18"/>
  <c r="N286" i="18" s="1"/>
  <c r="D286" i="18" l="1"/>
  <c r="N288" i="18" l="1"/>
  <c r="N287" i="18"/>
  <c r="N291" i="18"/>
  <c r="N292" i="18"/>
  <c r="D287" i="18"/>
  <c r="D288" i="18" l="1"/>
  <c r="D289" i="18" l="1"/>
  <c r="D290" i="18" l="1"/>
  <c r="D291" i="18" l="1"/>
  <c r="D292" i="18" l="1"/>
  <c r="B294" i="18"/>
  <c r="B295" i="18" l="1"/>
  <c r="D294" i="18"/>
  <c r="N295" i="18" s="1"/>
  <c r="D295" i="18" l="1"/>
  <c r="D296" i="18" l="1"/>
  <c r="N297" i="18"/>
  <c r="N301" i="18"/>
  <c r="N300" i="18"/>
  <c r="N296" i="18"/>
  <c r="D297" i="18" l="1"/>
  <c r="D298" i="18" l="1"/>
  <c r="D299" i="18" l="1"/>
  <c r="D300" i="18" l="1"/>
  <c r="D301" i="18" l="1"/>
  <c r="B303" i="18"/>
  <c r="B304" i="18" l="1"/>
  <c r="D303" i="18"/>
  <c r="N304" i="18" s="1"/>
  <c r="D304" i="18" l="1"/>
  <c r="N309" i="18" l="1"/>
  <c r="N305" i="18"/>
  <c r="N310" i="18"/>
  <c r="N306" i="18"/>
  <c r="D305" i="18"/>
  <c r="D306" i="18" l="1"/>
  <c r="D307" i="18" l="1"/>
  <c r="D308" i="18" l="1"/>
  <c r="D309" i="18" l="1"/>
  <c r="D310" i="18" l="1"/>
  <c r="B312" i="18"/>
  <c r="B313" i="18" l="1"/>
  <c r="D312" i="18"/>
  <c r="N313" i="18" s="1"/>
  <c r="D313" i="18" l="1"/>
  <c r="N315" i="18" l="1"/>
  <c r="N314" i="18"/>
  <c r="N319" i="18"/>
  <c r="N318" i="18"/>
  <c r="D314" i="18"/>
  <c r="D315" i="18" l="1"/>
  <c r="D316" i="18" l="1"/>
  <c r="D317" i="18" l="1"/>
  <c r="D318" i="18" l="1"/>
  <c r="B321" i="18" l="1"/>
  <c r="D319" i="18"/>
  <c r="B322" i="18" l="1"/>
  <c r="D321" i="18"/>
  <c r="N322" i="18" s="1"/>
  <c r="D322" i="18" l="1"/>
  <c r="D323" i="18" l="1"/>
  <c r="N323" i="18"/>
  <c r="N328" i="18"/>
  <c r="N327" i="18"/>
  <c r="N324" i="18"/>
  <c r="D324" i="18" l="1"/>
  <c r="D325" i="18" l="1"/>
  <c r="D326" i="18" l="1"/>
  <c r="D327" i="18" l="1"/>
  <c r="D328" i="18" l="1"/>
  <c r="B330" i="18"/>
  <c r="D330" i="18" l="1"/>
  <c r="N331" i="18" s="1"/>
  <c r="B331" i="18"/>
  <c r="D331" i="18" l="1"/>
  <c r="D332" i="18" l="1"/>
  <c r="N332" i="18"/>
  <c r="N333" i="18"/>
  <c r="N337" i="18"/>
  <c r="N336" i="18"/>
  <c r="D333" i="18" l="1"/>
  <c r="D334" i="18" l="1"/>
  <c r="D335" i="18" l="1"/>
  <c r="B339" i="18" l="1"/>
  <c r="D336" i="18"/>
  <c r="D337" i="18" l="1"/>
  <c r="N351" i="18" l="1"/>
  <c r="N345" i="18"/>
  <c r="B340" i="18" l="1"/>
  <c r="D339" i="18"/>
  <c r="N342" i="18" l="1"/>
  <c r="N340" i="18"/>
  <c r="D340" i="18"/>
  <c r="N341" i="18" s="1"/>
  <c r="D341" i="18" l="1"/>
  <c r="D342" i="18" l="1"/>
  <c r="N343" i="18" s="1"/>
  <c r="B345" i="18" l="1"/>
  <c r="D343" i="18"/>
  <c r="B346" i="18" l="1"/>
  <c r="D345" i="18"/>
  <c r="N346" i="18" l="1"/>
  <c r="N349" i="18"/>
  <c r="N347" i="18"/>
  <c r="D346" i="18"/>
  <c r="D347" i="18" l="1"/>
  <c r="N348" i="18" s="1"/>
  <c r="D348" i="18" l="1"/>
  <c r="D349" i="18" l="1"/>
  <c r="N350" i="18" s="1"/>
  <c r="D350" i="18" l="1"/>
  <c r="D351" i="18" l="1"/>
  <c r="D352" i="18" l="1"/>
  <c r="D353" i="18" l="1"/>
  <c r="D354" i="18" l="1"/>
  <c r="D355" i="18" l="1"/>
  <c r="N356" i="18" s="1"/>
  <c r="N355" i="18"/>
  <c r="N357" i="18"/>
  <c r="D356" i="18" l="1"/>
  <c r="D357" i="18" l="1"/>
  <c r="N358" i="18" s="1"/>
  <c r="B361" i="18" l="1"/>
  <c r="D358" i="18"/>
  <c r="B362" i="18" l="1"/>
  <c r="D361" i="18"/>
  <c r="N362" i="18" s="1"/>
  <c r="D362" i="18" l="1"/>
  <c r="N364" i="18" l="1"/>
  <c r="N367" i="18"/>
  <c r="N368" i="18"/>
  <c r="N363" i="18"/>
  <c r="D363" i="18"/>
  <c r="D364" i="18" l="1"/>
  <c r="D365" i="18" l="1"/>
  <c r="D366" i="18" l="1"/>
  <c r="D367" i="18" l="1"/>
  <c r="B370" i="18" l="1"/>
  <c r="D368" i="18"/>
  <c r="D370" i="18" l="1"/>
  <c r="N371" i="18" s="1"/>
  <c r="B371" i="18"/>
  <c r="D371" i="18" l="1"/>
  <c r="N376" i="18" l="1"/>
  <c r="N373" i="18"/>
  <c r="N377" i="18"/>
  <c r="N372" i="18"/>
  <c r="D372" i="18"/>
  <c r="D373" i="18" l="1"/>
  <c r="D374" i="18" l="1"/>
  <c r="D375" i="18" l="1"/>
  <c r="D376" i="18" l="1"/>
  <c r="B379" i="18" l="1"/>
  <c r="D377" i="18"/>
  <c r="B380" i="18" l="1"/>
  <c r="D379" i="18"/>
  <c r="N380" i="18" s="1"/>
  <c r="D380" i="18" l="1"/>
  <c r="N381" i="18" l="1"/>
  <c r="N382" i="18"/>
  <c r="N386" i="18"/>
  <c r="N385" i="18"/>
  <c r="D381" i="18"/>
  <c r="D382" i="18" l="1"/>
  <c r="D383" i="18" l="1"/>
  <c r="D384" i="18" l="1"/>
  <c r="D385" i="18" l="1"/>
  <c r="B388" i="18" l="1"/>
  <c r="D386" i="18"/>
  <c r="D388" i="18" l="1"/>
  <c r="N389" i="18" s="1"/>
  <c r="B389" i="18"/>
  <c r="D389" i="18" l="1"/>
  <c r="D390" i="18" l="1"/>
  <c r="N395" i="18"/>
  <c r="N391" i="18"/>
  <c r="N390" i="18"/>
  <c r="N394" i="18"/>
  <c r="D391" i="18" l="1"/>
  <c r="D392" i="18" l="1"/>
  <c r="D393" i="18" l="1"/>
  <c r="B395" i="18" l="1"/>
  <c r="D394" i="18"/>
  <c r="B397" i="18" l="1"/>
  <c r="B398" i="18" s="1"/>
  <c r="D395" i="18"/>
  <c r="D397" i="18" l="1"/>
  <c r="N398" i="18" s="1"/>
  <c r="D398" i="18" l="1"/>
  <c r="D399" i="18" l="1"/>
  <c r="N404" i="18"/>
  <c r="N399" i="18"/>
  <c r="N403" i="18"/>
  <c r="N400" i="18"/>
  <c r="N412" i="18" l="1"/>
  <c r="N418" i="18"/>
  <c r="D400" i="18" l="1"/>
  <c r="D401" i="18" l="1"/>
  <c r="D402" i="18" l="1"/>
  <c r="D403" i="18" l="1"/>
  <c r="B406" i="18" l="1"/>
  <c r="D404" i="18"/>
  <c r="D406" i="18" l="1"/>
  <c r="B407" i="18"/>
  <c r="D407" i="18" l="1"/>
  <c r="N408" i="18" s="1"/>
  <c r="N407" i="18"/>
  <c r="N409" i="18"/>
  <c r="D408" i="18" l="1"/>
  <c r="D409" i="18" l="1"/>
  <c r="N410" i="18" s="1"/>
  <c r="D410" i="18" l="1"/>
  <c r="B412" i="18"/>
  <c r="B413" i="18" l="1"/>
  <c r="D412" i="18"/>
  <c r="N413" i="18" l="1"/>
  <c r="N416" i="18"/>
  <c r="N414" i="18"/>
  <c r="D413" i="18"/>
  <c r="D414" i="18" l="1"/>
  <c r="N415" i="18" s="1"/>
  <c r="D415" i="18" l="1"/>
  <c r="D416" i="18" l="1"/>
  <c r="N417" i="18" s="1"/>
  <c r="D417" i="18" l="1"/>
  <c r="D418" i="18" l="1"/>
  <c r="D419" i="18" l="1"/>
  <c r="D420" i="18" l="1"/>
  <c r="D421" i="18" l="1"/>
  <c r="N422" i="18" l="1"/>
  <c r="D422" i="18"/>
  <c r="N423" i="18" s="1"/>
  <c r="D423" i="18" l="1"/>
  <c r="D424" i="18" l="1"/>
  <c r="N425" i="18" s="1"/>
  <c r="B428" i="18" l="1"/>
  <c r="D425" i="18"/>
  <c r="B429" i="18" l="1"/>
  <c r="D428" i="18"/>
  <c r="N429" i="18" s="1"/>
  <c r="D429" i="18" l="1"/>
  <c r="D430" i="18" l="1"/>
  <c r="N430" i="18"/>
  <c r="N437" i="18"/>
  <c r="N435" i="18"/>
  <c r="N431" i="18"/>
  <c r="N434" i="18"/>
  <c r="N443" i="18" l="1"/>
  <c r="N449" i="18"/>
  <c r="D431" i="18" l="1"/>
  <c r="D432" i="18" l="1"/>
  <c r="D433" i="18" l="1"/>
  <c r="D434" i="18" l="1"/>
  <c r="B437" i="18" l="1"/>
  <c r="D435" i="18"/>
  <c r="D437" i="18" l="1"/>
  <c r="B438" i="18"/>
  <c r="D438" i="18" l="1"/>
  <c r="N439" i="18" s="1"/>
  <c r="N440" i="18"/>
  <c r="N438" i="18"/>
  <c r="D439" i="18" l="1"/>
  <c r="D440" i="18" l="1"/>
  <c r="N441" i="18" s="1"/>
  <c r="B443" i="18" l="1"/>
  <c r="D441" i="18"/>
  <c r="B444" i="18" l="1"/>
  <c r="D443" i="18"/>
  <c r="N447" i="18" l="1"/>
  <c r="N445" i="18"/>
  <c r="N444" i="18"/>
  <c r="D444" i="18"/>
  <c r="D445" i="18" l="1"/>
  <c r="N446" i="18" s="1"/>
  <c r="D446" i="18" l="1"/>
  <c r="D447" i="18" l="1"/>
  <c r="N448" i="18" s="1"/>
  <c r="D448" i="18" l="1"/>
  <c r="D449" i="18" l="1"/>
  <c r="D450" i="18" l="1"/>
  <c r="D451" i="18" l="1"/>
  <c r="D452" i="18" l="1"/>
  <c r="N453" i="18" l="1"/>
  <c r="N455" i="18"/>
  <c r="D453" i="18"/>
  <c r="N454" i="18" s="1"/>
  <c r="D454" i="18" l="1"/>
  <c r="D455" i="18" l="1"/>
  <c r="N456" i="18" s="1"/>
  <c r="B459" i="18" l="1"/>
  <c r="D456" i="18"/>
  <c r="B460" i="18" l="1"/>
  <c r="D459" i="18"/>
  <c r="N460" i="18" s="1"/>
  <c r="D460" i="18" l="1"/>
  <c r="N465" i="18" l="1"/>
  <c r="N477" i="18"/>
  <c r="N462" i="18"/>
  <c r="N461" i="18"/>
  <c r="N466" i="18"/>
  <c r="D461" i="18"/>
  <c r="N489" i="18" l="1"/>
  <c r="N483" i="18"/>
  <c r="D462" i="18" l="1"/>
  <c r="D463" i="18" l="1"/>
  <c r="D464" i="18" l="1"/>
  <c r="D465" i="18" l="1"/>
  <c r="D557" i="18"/>
  <c r="B558" i="18"/>
  <c r="B468" i="18" l="1"/>
  <c r="D466" i="18"/>
  <c r="D558" i="18"/>
  <c r="N558" i="18"/>
  <c r="D468" i="18" l="1"/>
  <c r="N469" i="18" s="1"/>
  <c r="B469" i="18"/>
  <c r="D559" i="18"/>
  <c r="N568" i="18"/>
  <c r="N561" i="18"/>
  <c r="N565" i="18"/>
  <c r="N566" i="18"/>
  <c r="N559" i="18"/>
  <c r="D469" i="18" l="1"/>
  <c r="D560" i="18"/>
  <c r="N560" i="18"/>
  <c r="N580" i="18"/>
  <c r="N574" i="18"/>
  <c r="D562" i="18" l="1"/>
  <c r="D470" i="18"/>
  <c r="N471" i="18"/>
  <c r="N470" i="18"/>
  <c r="N474" i="18"/>
  <c r="N475" i="18"/>
  <c r="D561" i="18"/>
  <c r="D563" i="18" l="1"/>
  <c r="D564" i="18" l="1"/>
  <c r="D471" i="18"/>
  <c r="D566" i="18" l="1"/>
  <c r="D565" i="18"/>
  <c r="D472" i="18"/>
  <c r="D473" i="18" l="1"/>
  <c r="B568" i="18"/>
  <c r="D474" i="18" l="1"/>
  <c r="B569" i="18"/>
  <c r="D568" i="18"/>
  <c r="D475" i="18" l="1"/>
  <c r="B477" i="18"/>
  <c r="N571" i="18"/>
  <c r="N569" i="18"/>
  <c r="D569" i="18"/>
  <c r="D477" i="18" l="1"/>
  <c r="B478" i="18"/>
  <c r="D570" i="18"/>
  <c r="N570" i="18"/>
  <c r="D478" i="18" l="1"/>
  <c r="N479" i="18" s="1"/>
  <c r="N480" i="18"/>
  <c r="N478" i="18"/>
  <c r="D571" i="18"/>
  <c r="D479" i="18" l="1"/>
  <c r="B574" i="18"/>
  <c r="D572" i="18"/>
  <c r="N572" i="18"/>
  <c r="D480" i="18" l="1"/>
  <c r="N481" i="18" s="1"/>
  <c r="D574" i="18"/>
  <c r="B575" i="18"/>
  <c r="D481" i="18" l="1"/>
  <c r="B483" i="18"/>
  <c r="N576" i="18"/>
  <c r="N578" i="18"/>
  <c r="N575" i="18"/>
  <c r="D575" i="18"/>
  <c r="B484" i="18" l="1"/>
  <c r="D483" i="18"/>
  <c r="D576" i="18"/>
  <c r="N485" i="18" l="1"/>
  <c r="N484" i="18"/>
  <c r="N487" i="18"/>
  <c r="D484" i="18"/>
  <c r="N577" i="18"/>
  <c r="D577" i="18"/>
  <c r="D485" i="18" l="1"/>
  <c r="N486" i="18" s="1"/>
  <c r="D578" i="18"/>
  <c r="D486" i="18" l="1"/>
  <c r="N579" i="18"/>
  <c r="D579" i="18"/>
  <c r="D487" i="18" l="1"/>
  <c r="N488" i="18" s="1"/>
  <c r="D580" i="18"/>
  <c r="D488" i="18" l="1"/>
  <c r="D581" i="18"/>
  <c r="D489" i="18" l="1"/>
  <c r="D582" i="18"/>
  <c r="D490" i="18" l="1"/>
  <c r="D583" i="18"/>
  <c r="D491" i="18" l="1"/>
  <c r="D584" i="18"/>
  <c r="N586" i="18"/>
  <c r="N584" i="18"/>
  <c r="D492" i="18" l="1"/>
  <c r="N585" i="18"/>
  <c r="D585" i="18"/>
  <c r="N493" i="18" l="1"/>
  <c r="N495" i="18"/>
  <c r="D493" i="18"/>
  <c r="N494" i="18" s="1"/>
  <c r="D586" i="18"/>
  <c r="B590" i="18"/>
  <c r="D494" i="18" l="1"/>
  <c r="N587" i="18"/>
  <c r="D587" i="18"/>
  <c r="D495" i="18" l="1"/>
  <c r="N496" i="18" s="1"/>
  <c r="D590" i="18"/>
  <c r="B591" i="18"/>
  <c r="B499" i="18" l="1"/>
  <c r="D496" i="18"/>
  <c r="D591" i="18"/>
  <c r="N591" i="18"/>
  <c r="D499" i="18" l="1"/>
  <c r="N500" i="18" s="1"/>
  <c r="B500" i="18"/>
  <c r="D592" i="18"/>
  <c r="N594" i="18"/>
  <c r="N598" i="18"/>
  <c r="N597" i="18"/>
  <c r="N592" i="18"/>
  <c r="D500" i="18" l="1"/>
  <c r="D593" i="18"/>
  <c r="N593" i="18"/>
  <c r="D501" i="18" l="1"/>
  <c r="N506" i="18"/>
  <c r="N501" i="18"/>
  <c r="N505" i="18"/>
  <c r="N502" i="18"/>
  <c r="D594" i="18"/>
  <c r="D595" i="18" l="1"/>
  <c r="D502" i="18" l="1"/>
  <c r="D596" i="18"/>
  <c r="D503" i="18" l="1"/>
  <c r="D597" i="18"/>
  <c r="D504" i="18" l="1"/>
  <c r="B600" i="18"/>
  <c r="D598" i="18"/>
  <c r="D505" i="18" l="1"/>
  <c r="B601" i="18"/>
  <c r="D600" i="18"/>
  <c r="B508" i="18" l="1"/>
  <c r="D506" i="18"/>
  <c r="N601" i="18"/>
  <c r="D601" i="18"/>
  <c r="B509" i="18" l="1"/>
  <c r="D508" i="18"/>
  <c r="N509" i="18" s="1"/>
  <c r="D602" i="18"/>
  <c r="N602" i="18"/>
  <c r="N609" i="18"/>
  <c r="N608" i="18"/>
  <c r="N604" i="18"/>
  <c r="D509" i="18" l="1"/>
  <c r="D603" i="18"/>
  <c r="N603" i="18"/>
  <c r="N510" i="18" l="1"/>
  <c r="N515" i="18"/>
  <c r="N514" i="18"/>
  <c r="N511" i="18"/>
  <c r="D510" i="18"/>
  <c r="D604" i="18"/>
  <c r="D605" i="18" l="1"/>
  <c r="D606" i="18"/>
  <c r="D511" i="18" l="1"/>
  <c r="D607" i="18"/>
  <c r="D512" i="18" l="1"/>
  <c r="D608" i="18"/>
  <c r="D513" i="18" l="1"/>
  <c r="D609" i="18"/>
  <c r="B611" i="18"/>
  <c r="B612" i="18" s="1"/>
  <c r="D616" i="18" l="1"/>
  <c r="D514" i="18"/>
  <c r="D611" i="18"/>
  <c r="B517" i="18" l="1"/>
  <c r="D515" i="18"/>
  <c r="N612" i="18"/>
  <c r="D612" i="18"/>
  <c r="D517" i="18" l="1"/>
  <c r="N518" i="18" s="1"/>
  <c r="B518" i="18"/>
  <c r="D613" i="18"/>
  <c r="N613" i="18"/>
  <c r="N619" i="18"/>
  <c r="N620" i="18"/>
  <c r="N615" i="18"/>
  <c r="D518" i="18" l="1"/>
  <c r="N634" i="18"/>
  <c r="N628" i="18"/>
  <c r="D614" i="18"/>
  <c r="N614" i="18"/>
  <c r="D519" i="18" l="1"/>
  <c r="N520" i="18"/>
  <c r="N519" i="18"/>
  <c r="N524" i="18"/>
  <c r="N523" i="18"/>
  <c r="D615" i="18"/>
  <c r="D617" i="18" l="1"/>
  <c r="D520" i="18" l="1"/>
  <c r="D618" i="18"/>
  <c r="D521" i="18" l="1"/>
  <c r="D619" i="18"/>
  <c r="D522" i="18" l="1"/>
  <c r="D620" i="18"/>
  <c r="B622" i="18"/>
  <c r="D523" i="18" l="1"/>
  <c r="D622" i="18"/>
  <c r="B623" i="18"/>
  <c r="B526" i="18" l="1"/>
  <c r="D524" i="18"/>
  <c r="D623" i="18"/>
  <c r="N625" i="18"/>
  <c r="N623" i="18"/>
  <c r="D526" i="18" l="1"/>
  <c r="N527" i="18" s="1"/>
  <c r="B527" i="18"/>
  <c r="D624" i="18"/>
  <c r="N624" i="18"/>
  <c r="D527" i="18" l="1"/>
  <c r="D625" i="18"/>
  <c r="D528" i="18" l="1"/>
  <c r="N529" i="18"/>
  <c r="N533" i="18"/>
  <c r="N528" i="18"/>
  <c r="N532" i="18"/>
  <c r="N535" i="18"/>
  <c r="B628" i="18"/>
  <c r="D626" i="18"/>
  <c r="N626" i="18"/>
  <c r="N547" i="18" l="1"/>
  <c r="N541" i="18"/>
  <c r="B629" i="18"/>
  <c r="D628" i="18"/>
  <c r="D529" i="18" l="1"/>
  <c r="N629" i="18"/>
  <c r="N630" i="18"/>
  <c r="N632" i="18"/>
  <c r="D629" i="18"/>
  <c r="D530" i="18" l="1"/>
  <c r="D630" i="18"/>
  <c r="D531" i="18" l="1"/>
  <c r="N631" i="18"/>
  <c r="D631" i="18"/>
  <c r="D532" i="18" l="1"/>
  <c r="D632" i="18"/>
  <c r="D533" i="18" l="1"/>
  <c r="B535" i="18"/>
  <c r="N633" i="18"/>
  <c r="D633" i="18"/>
  <c r="D535" i="18" l="1"/>
  <c r="B536" i="18"/>
  <c r="D634" i="18"/>
  <c r="D536" i="18" l="1"/>
  <c r="N537" i="18" s="1"/>
  <c r="N536" i="18"/>
  <c r="N538" i="18"/>
  <c r="D635" i="18"/>
  <c r="D537" i="18" l="1"/>
  <c r="D636" i="18"/>
  <c r="D538" i="18" l="1"/>
  <c r="N539" i="18" s="1"/>
  <c r="D637" i="18"/>
  <c r="B541" i="18" l="1"/>
  <c r="D539" i="18"/>
  <c r="N638" i="18"/>
  <c r="N640" i="18"/>
  <c r="D638" i="18"/>
  <c r="B542" i="18" l="1"/>
  <c r="D541" i="18"/>
  <c r="N639" i="18"/>
  <c r="D639" i="18"/>
  <c r="N543" i="18" l="1"/>
  <c r="N545" i="18"/>
  <c r="N542" i="18"/>
  <c r="D542" i="18"/>
  <c r="D640" i="18"/>
  <c r="D543" i="18" l="1"/>
  <c r="N544" i="18" s="1"/>
  <c r="D641" i="18"/>
  <c r="B644" i="18"/>
  <c r="N641" i="18"/>
  <c r="D544" i="18" l="1"/>
  <c r="B645" i="18"/>
  <c r="D644" i="18"/>
  <c r="D649" i="18" l="1"/>
  <c r="D545" i="18"/>
  <c r="N546" i="18" s="1"/>
  <c r="D645" i="18"/>
  <c r="N645" i="18"/>
  <c r="D546" i="18" l="1"/>
  <c r="N652" i="18"/>
  <c r="N646" i="18"/>
  <c r="N648" i="18"/>
  <c r="N653" i="18"/>
  <c r="D646" i="18"/>
  <c r="D547" i="18" l="1"/>
  <c r="N647" i="18"/>
  <c r="D647" i="18"/>
  <c r="D548" i="18" l="1"/>
  <c r="D648" i="18"/>
  <c r="D549" i="18" l="1"/>
  <c r="D650" i="18"/>
  <c r="D550" i="18" l="1"/>
  <c r="D651" i="18"/>
  <c r="N553" i="18" l="1"/>
  <c r="N551" i="18"/>
  <c r="D551" i="18"/>
  <c r="N552" i="18" s="1"/>
  <c r="D652" i="18"/>
  <c r="D552" i="18" l="1"/>
  <c r="D653" i="18"/>
  <c r="B655" i="18"/>
  <c r="D554" i="18" l="1"/>
  <c r="D553" i="18"/>
  <c r="N554" i="18" s="1"/>
  <c r="D655" i="18"/>
  <c r="B656" i="18"/>
  <c r="D660" i="18" l="1"/>
  <c r="D656" i="18"/>
  <c r="N656" i="18"/>
  <c r="N663" i="18" l="1"/>
  <c r="N664" i="18"/>
  <c r="N659" i="18"/>
  <c r="N657" i="18"/>
  <c r="D657" i="18"/>
  <c r="D658" i="18" l="1"/>
  <c r="N658" i="18"/>
  <c r="D659" i="18" l="1"/>
  <c r="D661" i="18" l="1"/>
  <c r="D662" i="18" l="1"/>
  <c r="D663" i="18" l="1"/>
  <c r="B666" i="18" l="1"/>
  <c r="D664" i="18"/>
  <c r="B667" i="18" l="1"/>
  <c r="D666" i="18"/>
  <c r="N667" i="18" l="1"/>
  <c r="D667" i="18"/>
  <c r="D671" i="18" l="1"/>
  <c r="N675" i="18"/>
  <c r="N674" i="18"/>
  <c r="N670" i="18"/>
  <c r="N668" i="18"/>
  <c r="D668" i="18"/>
  <c r="N669" i="18" l="1"/>
  <c r="D669" i="18"/>
  <c r="D670" i="18" l="1"/>
  <c r="D672" i="18" l="1"/>
  <c r="D673" i="18" l="1"/>
  <c r="D674" i="18" l="1"/>
  <c r="B677" i="18" l="1"/>
  <c r="D675" i="18"/>
  <c r="B678" i="18" l="1"/>
  <c r="D677" i="18"/>
  <c r="B686" i="18" l="1"/>
  <c r="D682" i="18"/>
  <c r="D678" i="18"/>
  <c r="N678" i="18"/>
  <c r="N681" i="18" l="1"/>
  <c r="N679" i="18"/>
  <c r="N685" i="18"/>
  <c r="N686" i="18"/>
  <c r="N688" i="18"/>
  <c r="D679" i="18"/>
  <c r="D680" i="18" l="1"/>
  <c r="N680" i="18"/>
  <c r="N694" i="18"/>
  <c r="N700" i="18"/>
  <c r="D681" i="18" l="1"/>
  <c r="D683" i="18" l="1"/>
  <c r="D684" i="18"/>
  <c r="D685" i="18" l="1"/>
  <c r="D686" i="18" l="1"/>
  <c r="B688" i="18"/>
  <c r="D688" i="18" l="1"/>
  <c r="B689" i="18"/>
  <c r="D689" i="18" l="1"/>
  <c r="N689" i="18"/>
  <c r="N691" i="18"/>
  <c r="D690" i="18" l="1"/>
  <c r="N690" i="18"/>
  <c r="D691" i="18" l="1"/>
  <c r="D692" i="18" l="1"/>
  <c r="B694" i="18"/>
  <c r="N692" i="18"/>
  <c r="B695" i="18" l="1"/>
  <c r="D694" i="18"/>
  <c r="N698" i="18" l="1"/>
  <c r="N695" i="18"/>
  <c r="N696" i="18"/>
  <c r="D695" i="18"/>
  <c r="D696" i="18" l="1"/>
  <c r="D697" i="18" l="1"/>
  <c r="N697" i="18"/>
  <c r="D698" i="18" l="1"/>
  <c r="N699" i="18" l="1"/>
  <c r="D699" i="18"/>
  <c r="D700" i="18" l="1"/>
  <c r="D701" i="18" l="1"/>
  <c r="D702" i="18" l="1"/>
  <c r="D703" i="18" l="1"/>
  <c r="N704" i="18" l="1"/>
  <c r="N706" i="18"/>
  <c r="D704" i="18"/>
  <c r="N705" i="18" l="1"/>
  <c r="D705" i="18"/>
  <c r="D706" i="18" l="1"/>
  <c r="D707" i="18" l="1"/>
  <c r="B710" i="18"/>
  <c r="N707" i="18"/>
  <c r="B711" i="18" l="1"/>
  <c r="D710" i="18"/>
  <c r="D711" i="18" l="1"/>
  <c r="N711" i="18"/>
  <c r="D714" i="18" l="1"/>
  <c r="D712" i="18"/>
  <c r="N717" i="18"/>
  <c r="N730" i="18"/>
  <c r="N712" i="18"/>
  <c r="N713" i="18"/>
  <c r="N718" i="18"/>
  <c r="N742" i="18" l="1"/>
  <c r="N736" i="18"/>
  <c r="D713" i="18" l="1"/>
  <c r="D715" i="18" l="1"/>
  <c r="D716" i="18" l="1"/>
  <c r="D717" i="18" l="1"/>
  <c r="D718" i="18" l="1"/>
  <c r="B720" i="18"/>
  <c r="D720" i="18" l="1"/>
  <c r="B721" i="18"/>
  <c r="D724" i="18" l="1"/>
  <c r="D721" i="18"/>
  <c r="N721" i="18"/>
  <c r="N727" i="18" l="1"/>
  <c r="N728" i="18"/>
  <c r="N723" i="18"/>
  <c r="N722" i="18"/>
  <c r="D722" i="18"/>
  <c r="D723" i="18" l="1"/>
  <c r="D725" i="18" l="1"/>
  <c r="D726" i="18" l="1"/>
  <c r="D727" i="18" l="1"/>
  <c r="B730" i="18" l="1"/>
  <c r="D728" i="18"/>
  <c r="D730" i="18" l="1"/>
  <c r="B731" i="18"/>
  <c r="N733" i="18" l="1"/>
  <c r="N731" i="18"/>
  <c r="D731" i="18"/>
  <c r="D732" i="18" l="1"/>
  <c r="N732" i="18"/>
  <c r="D733" i="18" l="1"/>
  <c r="D734" i="18" l="1"/>
  <c r="B736" i="18"/>
  <c r="N734" i="18"/>
  <c r="B737" i="18" l="1"/>
  <c r="D736" i="18"/>
  <c r="N737" i="18" l="1"/>
  <c r="N740" i="18"/>
  <c r="N738" i="18"/>
  <c r="D737" i="18"/>
  <c r="D738" i="18" l="1"/>
  <c r="N739" i="18" l="1"/>
  <c r="D739" i="18"/>
  <c r="D740" i="18" l="1"/>
  <c r="N741" i="18" l="1"/>
  <c r="D741" i="18"/>
  <c r="D742" i="18" l="1"/>
  <c r="D743" i="18" l="1"/>
  <c r="D744" i="18" l="1"/>
  <c r="D745" i="18" l="1"/>
  <c r="N746" i="18" l="1"/>
  <c r="N748" i="18"/>
  <c r="D746" i="18"/>
  <c r="D747" i="18" l="1"/>
  <c r="N747" i="18"/>
  <c r="D748" i="18" l="1"/>
  <c r="B752" i="18" l="1"/>
  <c r="D749" i="18"/>
  <c r="N749" i="18"/>
  <c r="B753" i="18" l="1"/>
  <c r="D752" i="18"/>
  <c r="N753" i="18" l="1"/>
  <c r="D753" i="18"/>
  <c r="N754" i="18" l="1"/>
  <c r="N760" i="18"/>
  <c r="N759" i="18"/>
  <c r="N756" i="18"/>
  <c r="D754" i="18"/>
  <c r="D755" i="18" l="1"/>
  <c r="N755" i="18"/>
  <c r="D756" i="18" l="1"/>
  <c r="D757" i="18" l="1"/>
  <c r="D758" i="18" l="1"/>
  <c r="D759" i="18" l="1"/>
  <c r="B762" i="18" l="1"/>
  <c r="D760" i="18"/>
  <c r="D762" i="18" l="1"/>
  <c r="B763" i="18"/>
  <c r="D763" i="18" l="1"/>
  <c r="N763" i="18"/>
  <c r="D764" i="18" l="1"/>
  <c r="N769" i="18"/>
  <c r="N766" i="18"/>
  <c r="N764" i="18"/>
  <c r="N770" i="18"/>
  <c r="N765" i="18" l="1"/>
  <c r="D765" i="18"/>
  <c r="D766" i="18" l="1"/>
  <c r="D767" i="18" l="1"/>
  <c r="D768" i="18" l="1"/>
  <c r="B772" i="18" l="1"/>
  <c r="D769" i="18"/>
  <c r="B773" i="18" l="1"/>
  <c r="D772" i="18"/>
  <c r="D770" i="18"/>
  <c r="N773" i="18" l="1"/>
  <c r="D773" i="18"/>
  <c r="N780" i="18" l="1"/>
  <c r="N776" i="18"/>
  <c r="N779" i="18"/>
  <c r="N774" i="18"/>
  <c r="D774" i="18"/>
  <c r="N775" i="18" l="1"/>
  <c r="D775" i="18"/>
  <c r="D776" i="18" l="1"/>
  <c r="D777" i="18" l="1"/>
  <c r="D778" i="18" l="1"/>
  <c r="D779" i="18" l="1"/>
  <c r="D780" i="18" l="1"/>
  <c r="B782" i="18"/>
  <c r="D782" i="18" l="1"/>
  <c r="B783" i="18"/>
  <c r="D783" i="18" l="1"/>
  <c r="N783" i="18"/>
  <c r="D784" i="18" l="1"/>
  <c r="N784" i="18"/>
  <c r="N790" i="18"/>
  <c r="N786" i="18"/>
  <c r="N789" i="18"/>
  <c r="D785" i="18" l="1"/>
  <c r="N785" i="18"/>
  <c r="D786" i="18" l="1"/>
  <c r="D787" i="18" l="1"/>
  <c r="D788" i="18" l="1"/>
  <c r="D789" i="18" l="1"/>
  <c r="B792" i="18" l="1"/>
  <c r="D790" i="18"/>
  <c r="B793" i="18" l="1"/>
  <c r="D792" i="18"/>
  <c r="N793" i="18" l="1"/>
  <c r="D793" i="18"/>
  <c r="D794" i="18" l="1"/>
  <c r="N799" i="18"/>
  <c r="N813" i="18"/>
  <c r="N800" i="18"/>
  <c r="N794" i="18"/>
  <c r="N796" i="18"/>
  <c r="N825" i="18" l="1"/>
  <c r="N819" i="18"/>
  <c r="D795" i="18"/>
  <c r="N795" i="18"/>
  <c r="D796" i="18" l="1"/>
  <c r="D797" i="18" l="1"/>
  <c r="D798" i="18" l="1"/>
  <c r="D799" i="18" l="1"/>
  <c r="D800" i="18" l="1"/>
  <c r="B802" i="18"/>
  <c r="D802" i="18" l="1"/>
  <c r="B803" i="18"/>
  <c r="D807" i="18" l="1"/>
  <c r="D803" i="18"/>
  <c r="N803" i="18"/>
  <c r="D804" i="18" l="1"/>
  <c r="N806" i="18"/>
  <c r="N804" i="18"/>
  <c r="N810" i="18"/>
  <c r="N811" i="18"/>
  <c r="N805" i="18" l="1"/>
  <c r="D805" i="18"/>
  <c r="D806" i="18" l="1"/>
  <c r="D808" i="18" l="1"/>
  <c r="D809" i="18" l="1"/>
  <c r="D810" i="18" l="1"/>
  <c r="B813" i="18" l="1"/>
  <c r="D811" i="18"/>
  <c r="D813" i="18" l="1"/>
  <c r="B814" i="18"/>
  <c r="D814" i="18" l="1"/>
  <c r="N816" i="18"/>
  <c r="N814" i="18"/>
  <c r="D815" i="18" l="1"/>
  <c r="N815" i="18"/>
  <c r="D816" i="18" l="1"/>
  <c r="D817" i="18" l="1"/>
  <c r="B819" i="18"/>
  <c r="N817" i="18"/>
  <c r="D819" i="18" l="1"/>
  <c r="B820" i="18"/>
  <c r="D820" i="18" l="1"/>
  <c r="N823" i="18"/>
  <c r="N821" i="18"/>
  <c r="N820" i="18"/>
  <c r="D821" i="18" l="1"/>
  <c r="D822" i="18" l="1"/>
  <c r="N822" i="18"/>
  <c r="D823" i="18" l="1"/>
  <c r="D824" i="18" l="1"/>
  <c r="N824" i="18"/>
  <c r="D825" i="18" l="1"/>
  <c r="D826" i="18" l="1"/>
  <c r="D827" i="18" l="1"/>
  <c r="D828" i="18" l="1"/>
  <c r="D829" i="18" l="1"/>
  <c r="N829" i="18"/>
  <c r="N831" i="18"/>
  <c r="D830" i="18" l="1"/>
  <c r="N830" i="18"/>
  <c r="D831" i="18" l="1"/>
  <c r="D832" i="18" l="1"/>
  <c r="N832" i="18"/>
</calcChain>
</file>

<file path=xl/sharedStrings.xml><?xml version="1.0" encoding="utf-8"?>
<sst xmlns="http://schemas.openxmlformats.org/spreadsheetml/2006/main" count="19148" uniqueCount="1851">
  <si>
    <r>
      <rPr>
        <b/>
        <sz val="20"/>
        <color rgb="FFEE5859"/>
        <rFont val="Arial Narrow"/>
        <family val="2"/>
      </rPr>
      <t>REACH</t>
    </r>
    <r>
      <rPr>
        <b/>
        <sz val="16"/>
        <color rgb="FFA7A9AC"/>
        <rFont val="Arial Narrow"/>
        <family val="2"/>
      </rPr>
      <t xml:space="preserve"> ● </t>
    </r>
    <r>
      <rPr>
        <b/>
        <sz val="16"/>
        <color theme="1"/>
        <rFont val="Arial Narrow"/>
        <family val="2"/>
      </rPr>
      <t>Cash and Markets Community of Practice</t>
    </r>
  </si>
  <si>
    <t>Joint Market Monitoring Initiative (JMMI): Indicator List</t>
  </si>
  <si>
    <t>README</t>
  </si>
  <si>
    <r>
      <rPr>
        <i/>
        <sz val="11"/>
        <color theme="1"/>
        <rFont val="Arial Narrow"/>
        <family val="2"/>
      </rPr>
      <t xml:space="preserve">The following questionnaire is part of REACH's Global JMMI Toolkit, and is hosted alongside a guidance document summarising key aspects of the JMMI methodology. For further information, please contact cashandmarkets@impact-initiatives.org.
</t>
    </r>
    <r>
      <rPr>
        <sz val="11"/>
        <color theme="1"/>
        <rFont val="Arial Narrow"/>
        <family val="2"/>
      </rPr>
      <t xml:space="preserve">
This document is designed to provide the basis for a standard Joint Market Monitoring Initiative (JMMI) questionnaire that can be rolled out rapidly. Modifications can be made as needed to support the response in which the JMMI is being organised. The document is divided into several tabs, each corresponding to a different section of the questionnaire:
- </t>
    </r>
    <r>
      <rPr>
        <b/>
        <sz val="11"/>
        <color theme="1"/>
        <rFont val="Arial Narrow"/>
        <family val="2"/>
      </rPr>
      <t>Vendor data:</t>
    </r>
    <r>
      <rPr>
        <sz val="11"/>
        <color theme="1"/>
        <rFont val="Arial Narrow"/>
        <family val="2"/>
      </rPr>
      <t xml:space="preserve"> Basic metadata about the vendor and the interview itself, primarily designed to be filled out by the enumerator. Divided between the beginning and the end of the questionnaire.
- </t>
    </r>
    <r>
      <rPr>
        <b/>
        <sz val="11"/>
        <color theme="1"/>
        <rFont val="Arial Narrow"/>
        <family val="2"/>
      </rPr>
      <t>Availability:</t>
    </r>
    <r>
      <rPr>
        <sz val="11"/>
        <color theme="1"/>
        <rFont val="Arial Narrow"/>
        <family val="2"/>
      </rPr>
      <t xml:space="preserve"> Establishes which monitored items are present in the market and the shop, serving as a set of gateway questions on which further skip logic will depend. Should ideally be repeated for each category of items in the questionnaire.
- </t>
    </r>
    <r>
      <rPr>
        <b/>
        <sz val="11"/>
        <color theme="1"/>
        <rFont val="Arial Narrow"/>
        <family val="2"/>
      </rPr>
      <t>Price loop:</t>
    </r>
    <r>
      <rPr>
        <sz val="11"/>
        <color theme="1"/>
        <rFont val="Arial Narrow"/>
        <family val="2"/>
      </rPr>
      <t xml:space="preserve"> The core of any JMMI, including questions on prices, units, and restocking times. Must be repeated for each monitored item in the questionnaire.
- </t>
    </r>
    <r>
      <rPr>
        <b/>
        <sz val="11"/>
        <color theme="1"/>
        <rFont val="Arial Narrow"/>
        <family val="2"/>
      </rPr>
      <t>Expectations:</t>
    </r>
    <r>
      <rPr>
        <sz val="11"/>
        <color theme="1"/>
        <rFont val="Arial Narrow"/>
        <family val="2"/>
      </rPr>
      <t xml:space="preserve"> An optional module collecting vendor predictions about how prices are likely to change in the future. Should ideally be repeated for each category of items in the questionnaire.
- </t>
    </r>
    <r>
      <rPr>
        <b/>
        <sz val="11"/>
        <color theme="1"/>
        <rFont val="Arial Narrow"/>
        <family val="2"/>
      </rPr>
      <t>Supply chains:</t>
    </r>
    <r>
      <rPr>
        <sz val="11"/>
        <color theme="1"/>
        <rFont val="Arial Narrow"/>
        <family val="2"/>
      </rPr>
      <t xml:space="preserve"> Establishes the locations of the main suppliers working with vendors in this location, as well as soliciting further information about why certain items are unavailable or difficult to find. Should ideally be repeated for each category of items in the questionnaire.
- </t>
    </r>
    <r>
      <rPr>
        <b/>
        <sz val="11"/>
        <color theme="1"/>
        <rFont val="Arial Narrow"/>
        <family val="2"/>
      </rPr>
      <t>Market functionality:</t>
    </r>
    <r>
      <rPr>
        <sz val="11"/>
        <color theme="1"/>
        <rFont val="Arial Narrow"/>
        <family val="2"/>
      </rPr>
      <t xml:space="preserve"> The most flexible section of the questionnaire, including basic indicators about how well markets are functioning and whether they are freely accessible to everyone. All such indicators can be swapped in or out depending on the specific response-level dynamics that need to be assessed.
- </t>
    </r>
    <r>
      <rPr>
        <b/>
        <sz val="11"/>
        <color theme="1"/>
        <rFont val="Arial Narrow"/>
        <family val="2"/>
      </rPr>
      <t>Exchange rates:</t>
    </r>
    <r>
      <rPr>
        <sz val="11"/>
        <color theme="1"/>
        <rFont val="Arial Narrow"/>
        <family val="2"/>
      </rPr>
      <t xml:space="preserve"> An optional module for the direct monitoring of parallel-market exchange rates, either through standalone exchange shops or through vendors who may offer currency exchange services on the side.
Questions can be freely added, deleted, or reordered to meet the needs of any JMMI, though as a whole, the questionnaire usually flows well when presented in this order. The amount of time it takes to complete an interview based on this questionnaire will vary greatly based on the number of items being monitored and how many of these items the vendor carries. Always pilot JMMI questionnaires before implementing them in the field to make sure they are of a manageable length.
Those interested in receiving more information on the JMMI, or in launching a JMMI in a response where one does not currently exist, are invited to contact REACH’s cash and markets team at cashandmarkets@impact-initiatives.org for further perspectives. Those distributing or making use of these indicators in any way are requested to credit REACH and provide the full title of the document, </t>
    </r>
    <r>
      <rPr>
        <i/>
        <sz val="11"/>
        <color theme="1"/>
        <rFont val="Arial Narrow"/>
        <family val="2"/>
      </rPr>
      <t>Joint Market Monitoring Initiative (JMMI): Indicator List</t>
    </r>
    <r>
      <rPr>
        <sz val="11"/>
        <color theme="1"/>
        <rFont val="Arial Narrow"/>
        <family val="2"/>
      </rPr>
      <t>.</t>
    </r>
  </si>
  <si>
    <t>#</t>
  </si>
  <si>
    <t>Question</t>
  </si>
  <si>
    <t>Options</t>
  </si>
  <si>
    <t>Type</t>
  </si>
  <si>
    <t>Skip logic</t>
  </si>
  <si>
    <t>Constraints</t>
  </si>
  <si>
    <t>Notes</t>
  </si>
  <si>
    <t>Beginning of questionnaire</t>
  </si>
  <si>
    <t>Date of data collection</t>
  </si>
  <si>
    <t>date</t>
  </si>
  <si>
    <t>To be answered by enumerator.</t>
  </si>
  <si>
    <t>Name of partner organisation</t>
  </si>
  <si>
    <t>[full list of JMMI partner organisations + 'Other (please specify)']</t>
  </si>
  <si>
    <t>select_one</t>
  </si>
  <si>
    <t>To be answered by enumerator. This indicator could constitute personallly identifiable information and should be deleted before the dataset is released.</t>
  </si>
  <si>
    <t>Enumerator ID</t>
  </si>
  <si>
    <t>text</t>
  </si>
  <si>
    <t>To be answered by enumerator. This indicator could constitute personallly identifiable information and should be deleted before the dataset is released. Could be coded as a select-one list for better data quality, but this may only be feasible if your organisation is collecting data alone or is otherwise fully aware of all enumerators working on the project. If enumerators may change from month to month, it is usually easier to allow participating organisations to assign their own enumerator IDs rather than hard-coding them into the form..</t>
  </si>
  <si>
    <t>Type of data collection</t>
  </si>
  <si>
    <t>Face-to-face
Remote
Other (please specify)</t>
  </si>
  <si>
    <r>
      <t xml:space="preserve">Name of </t>
    </r>
    <r>
      <rPr>
        <i/>
        <sz val="10"/>
        <color theme="1"/>
        <rFont val="Arial Narrow"/>
        <family val="2"/>
      </rPr>
      <t>[Admin 1 unit]</t>
    </r>
  </si>
  <si>
    <t>[list of local Admin 1 units]</t>
  </si>
  <si>
    <r>
      <t xml:space="preserve">Name of </t>
    </r>
    <r>
      <rPr>
        <i/>
        <sz val="10"/>
        <color theme="1"/>
        <rFont val="Arial Narrow"/>
        <family val="2"/>
      </rPr>
      <t>[Admin 2 unit]</t>
    </r>
  </si>
  <si>
    <t>[list of local Admin 2 units]</t>
  </si>
  <si>
    <t>cascading select: only display Admin 2 units within the current Admin 1 unit</t>
  </si>
  <si>
    <r>
      <t xml:space="preserve">Name of </t>
    </r>
    <r>
      <rPr>
        <i/>
        <sz val="10"/>
        <color theme="1"/>
        <rFont val="Arial Narrow"/>
        <family val="2"/>
      </rPr>
      <t>[Admin 3 unit]</t>
    </r>
  </si>
  <si>
    <t>[list of local Admin 3 units]</t>
  </si>
  <si>
    <t>cascading select: only display Admin 3 units within the current Admin 2 unit</t>
  </si>
  <si>
    <t>To be answered by enumerator. Include only if relevant in your country.</t>
  </si>
  <si>
    <t>Name of marketplace</t>
  </si>
  <si>
    <t>To be answered by enumerator. Could be coded as a select-one list for better data quality, but this would only be feasible if you specify which marketplaces enumerators should assess.</t>
  </si>
  <si>
    <t>Type of vendor</t>
  </si>
  <si>
    <t>General store for food and NFIs
Specialised store in a commercial building
Permanent market stall
Open-air vendor
Currency exchange shop
Other (please specify)</t>
  </si>
  <si>
    <t>select_multiple</t>
  </si>
  <si>
    <t>To be answered by enumerator. Can be freely modified to reflect the local market context and the trader identification criteria that enumerators are required to follow.</t>
  </si>
  <si>
    <r>
      <t xml:space="preserve">Hello, my name is _ _ _ _. I am working on behalf of </t>
    </r>
    <r>
      <rPr>
        <i/>
        <sz val="10"/>
        <color theme="1"/>
        <rFont val="Arial Narrow"/>
        <family val="2"/>
      </rPr>
      <t>[organization]</t>
    </r>
    <r>
      <rPr>
        <sz val="10"/>
        <color theme="1"/>
        <rFont val="Arial Narrow"/>
        <family val="2"/>
      </rPr>
      <t xml:space="preserve"> and </t>
    </r>
    <r>
      <rPr>
        <i/>
        <sz val="10"/>
        <color theme="1"/>
        <rFont val="Arial Narrow"/>
        <family val="2"/>
      </rPr>
      <t>[coordinating body]</t>
    </r>
    <r>
      <rPr>
        <sz val="10"/>
        <color theme="1"/>
        <rFont val="Arial Narrow"/>
        <family val="2"/>
      </rPr>
      <t xml:space="preserve">. I am conducting interviews with traders to better understand how markets in </t>
    </r>
    <r>
      <rPr>
        <i/>
        <sz val="10"/>
        <color theme="1"/>
        <rFont val="Arial Narrow"/>
        <family val="2"/>
      </rPr>
      <t>[country/area]</t>
    </r>
    <r>
      <rPr>
        <sz val="10"/>
        <color theme="1"/>
        <rFont val="Arial Narrow"/>
        <family val="2"/>
      </rPr>
      <t xml:space="preserve">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r>
  </si>
  <si>
    <t>Yes
No</t>
  </si>
  <si>
    <t>if "No," survey ends</t>
  </si>
  <si>
    <t>Questions for vendor begin here. Consent script should be modified freely depending on context and local dynamics.</t>
  </si>
  <si>
    <t>Name of shop</t>
  </si>
  <si>
    <t>Collected only to enable enumerators to follow up. Names may only be shared with the specific organisation that collected the data in question. This indicator constitutes personallly identifiable information and must be deleted in full before the dataset is released. Note that many smaller shops or market stalls may not have names or may simply be named after their owners.</t>
  </si>
  <si>
    <t>Name of trader</t>
  </si>
  <si>
    <t>Collected only to enable enumerators to follow up. Names may only be shared with the specific organisation that collected the data in question. This indicator constitutes personallly identifiable information and must be deleted in full before the dataset is released.</t>
  </si>
  <si>
    <t>End of questionnaire</t>
  </si>
  <si>
    <t>Do you have any further comments you want to share about your shop or marketplace?</t>
  </si>
  <si>
    <t>Can be split, if desired, into a question directed at the respondent and a question directed at the enumerator.</t>
  </si>
  <si>
    <t>Please ask the vendor for consent to take a GPS point just outside their shop. Please make sure you have a clear view of the sky before taking the GPS point.</t>
  </si>
  <si>
    <t>gps</t>
  </si>
  <si>
    <t>To be answered by enumerator. This is useful for ensuring data quality, but it should not be a required question in contexts where taking GPS points has the potential to be controversial or put enumerators in danger.</t>
  </si>
  <si>
    <r>
      <t xml:space="preserve">How would you describe the current availability of each of the following </t>
    </r>
    <r>
      <rPr>
        <i/>
        <sz val="10"/>
        <color theme="1"/>
        <rFont val="Arial Narrow"/>
        <family val="2"/>
      </rPr>
      <t>[item category]</t>
    </r>
    <r>
      <rPr>
        <sz val="10"/>
        <color theme="1"/>
        <rFont val="Arial Narrow"/>
        <family val="2"/>
      </rPr>
      <t xml:space="preserve"> items in this marketplace?</t>
    </r>
  </si>
  <si>
    <r>
      <rPr>
        <i/>
        <sz val="10"/>
        <color theme="1"/>
        <rFont val="Arial Narrow"/>
        <family val="2"/>
      </rPr>
      <t>For all monitored items:</t>
    </r>
    <r>
      <rPr>
        <sz val="10"/>
        <color theme="1"/>
        <rFont val="Arial Narrow"/>
        <family val="2"/>
      </rPr>
      <t xml:space="preserve">
Widely available
Limited availability (only sold in small quantities or by a small number of traders)
Completely unavailable
Don't know
Prefer not to answer</t>
    </r>
  </si>
  <si>
    <t>This question asks vendors to provide availability information on all monitored items in the basket, whether or not they personally sell those items, based on their knowledge of the marketplace and what they see other vendors around them selling. In most cases, you will want to duplicate Q13 and Q14 for several categories of items to make each individual list more manageable; for example, you can ask separately about fresh food items (perishables), dry food items (non-perishables), hygiene items, household NFIs, etc. Doing this will enable you to use skip logic later in the questionnaire to hide questions about categories of items that the vendor does not sell.</t>
  </si>
  <si>
    <r>
      <t xml:space="preserve">Which of the following </t>
    </r>
    <r>
      <rPr>
        <i/>
        <sz val="10"/>
        <color theme="1"/>
        <rFont val="Arial Narrow"/>
        <family val="2"/>
      </rPr>
      <t>[item category]</t>
    </r>
    <r>
      <rPr>
        <sz val="10"/>
        <color theme="1"/>
        <rFont val="Arial Narrow"/>
        <family val="2"/>
      </rPr>
      <t xml:space="preserve"> items are you selling this week?</t>
    </r>
  </si>
  <si>
    <t>[list of all monitored items + "This trader does not sell any of the listed items"]</t>
  </si>
  <si>
    <t>cannot select items listed as "completely unavailable" in Q13</t>
  </si>
  <si>
    <t>Designed as a gateway question: in the price loop that follows, the vendor will only hear questions concerning items that they currently sell. Also see notes on Q13.</t>
  </si>
  <si>
    <r>
      <rPr>
        <i/>
        <sz val="10"/>
        <color theme="1"/>
        <rFont val="Arial Narrow"/>
        <family val="2"/>
      </rPr>
      <t>To be asked separately about each monitored item:</t>
    </r>
    <r>
      <rPr>
        <sz val="10"/>
        <color theme="1"/>
        <rFont val="Arial Narrow"/>
        <family val="2"/>
      </rPr>
      <t xml:space="preserve">
Do you sell </t>
    </r>
    <r>
      <rPr>
        <i/>
        <sz val="10"/>
        <color theme="1"/>
        <rFont val="Arial Narrow"/>
        <family val="2"/>
      </rPr>
      <t>[this item]</t>
    </r>
    <r>
      <rPr>
        <sz val="10"/>
        <color theme="1"/>
        <rFont val="Arial Narrow"/>
        <family val="2"/>
      </rPr>
      <t xml:space="preserve"> in units of </t>
    </r>
    <r>
      <rPr>
        <i/>
        <sz val="10"/>
        <color theme="1"/>
        <rFont val="Arial Narrow"/>
        <family val="2"/>
      </rPr>
      <t>[standard unit]</t>
    </r>
    <r>
      <rPr>
        <sz val="10"/>
        <color theme="1"/>
        <rFont val="Arial Narrow"/>
        <family val="2"/>
      </rPr>
      <t>?</t>
    </r>
  </si>
  <si>
    <t>only if item is selected in Q14</t>
  </si>
  <si>
    <t>The full price loop, Q15-Q19, will be repeated for every monitored item the vendor sells, according to their response to Q14. The "standard unit" in Q15 should generally be something common and easy to plug into your MEB calculations, such as 1 kilogram, 1 liter, etc. If many traders in your country do not have access to scales and do not sell pre-packaged goods, you will first need to determine what are the local units by which different goods are most commonly sold. You will then need to determine those units' weights in grams, kilograms, liters, etc. for each monitored item in order to standardize prices across the assessment. This will need to be done prior to the assessment and may require purchasing one local unit of each item.</t>
  </si>
  <si>
    <r>
      <rPr>
        <i/>
        <sz val="10"/>
        <color theme="1"/>
        <rFont val="Arial Narrow"/>
        <family val="2"/>
      </rPr>
      <t>To be asked separately about each monitored item:</t>
    </r>
    <r>
      <rPr>
        <sz val="10"/>
        <color theme="1"/>
        <rFont val="Arial Narrow"/>
        <family val="2"/>
      </rPr>
      <t xml:space="preserve">
If not, what is the standard unit you use to sell </t>
    </r>
    <r>
      <rPr>
        <i/>
        <sz val="10"/>
        <color theme="1"/>
        <rFont val="Arial Narrow"/>
        <family val="2"/>
      </rPr>
      <t>[this item]</t>
    </r>
    <r>
      <rPr>
        <sz val="10"/>
        <color theme="1"/>
        <rFont val="Arial Narrow"/>
        <family val="2"/>
      </rPr>
      <t>?</t>
    </r>
  </si>
  <si>
    <t>integer</t>
  </si>
  <si>
    <t>The full price loop, Q15-Q19, will be repeated for every monitored item the vendor sells, according to their response to Q14. If many traders in your country sell their goods using local units, consider turning Q16 into a select-one question listing the names of these units.</t>
  </si>
  <si>
    <r>
      <rPr>
        <i/>
        <sz val="10"/>
        <color theme="1"/>
        <rFont val="Arial Narrow"/>
        <family val="2"/>
      </rPr>
      <t>To be asked separately about each monitored item:</t>
    </r>
    <r>
      <rPr>
        <sz val="10"/>
        <color theme="1"/>
        <rFont val="Arial Narrow"/>
        <family val="2"/>
      </rPr>
      <t xml:space="preserve">
What is the price of the above unit of </t>
    </r>
    <r>
      <rPr>
        <i/>
        <sz val="10"/>
        <color theme="1"/>
        <rFont val="Arial Narrow"/>
        <family val="2"/>
      </rPr>
      <t>[this item]</t>
    </r>
    <r>
      <rPr>
        <sz val="10"/>
        <color theme="1"/>
        <rFont val="Arial Narrow"/>
        <family val="2"/>
      </rPr>
      <t xml:space="preserve"> in </t>
    </r>
    <r>
      <rPr>
        <i/>
        <sz val="10"/>
        <color theme="1"/>
        <rFont val="Arial Narrow"/>
        <family val="2"/>
      </rPr>
      <t>[local currency]</t>
    </r>
    <r>
      <rPr>
        <sz val="10"/>
        <color theme="1"/>
        <rFont val="Arial Narrow"/>
        <family val="2"/>
      </rPr>
      <t>?</t>
    </r>
  </si>
  <si>
    <t>float</t>
  </si>
  <si>
    <t>The full price loop, Q15-Q19, will be repeated for every monitored item the vendor sells, according to their response to Q14.</t>
  </si>
  <si>
    <r>
      <rPr>
        <i/>
        <sz val="10"/>
        <color theme="1"/>
        <rFont val="Arial Narrow"/>
        <family val="2"/>
      </rPr>
      <t>To be asked separately about each monitored item:</t>
    </r>
    <r>
      <rPr>
        <sz val="10"/>
        <color theme="1"/>
        <rFont val="Arial Narrow"/>
        <family val="2"/>
      </rPr>
      <t xml:space="preserve">
For how many days, not including today, do you estimate your stock of </t>
    </r>
    <r>
      <rPr>
        <i/>
        <sz val="10"/>
        <color theme="1"/>
        <rFont val="Arial Narrow"/>
        <family val="2"/>
      </rPr>
      <t>[this item]</t>
    </r>
    <r>
      <rPr>
        <sz val="10"/>
        <color theme="1"/>
        <rFont val="Arial Narrow"/>
        <family val="2"/>
      </rPr>
      <t xml:space="preserve"> will last under current conditions? Please include stock that you may have in storage elsewhere.</t>
    </r>
  </si>
  <si>
    <t>The full price loop, Q15-Q19, will be repeated for every monitored item the vendor sells, according to their response to Q14. Q18 and Q19 are designed as a brief "red flag" system for imminent shortages. If the median value of Q19 for an item in a given location ever exceeds the median value of Q18, it is a sign that supplies of that item are likely to run out soon. If the questionnaire needs to be shortened, Q18 and Q19 can be removed from the repeating price loop, moved to a later section of the questionnaire, and duplicated to refer to different categories of items (e.g. dry foods, fresh foods, hygiene items, etc.) instead of to each item individually.</t>
  </si>
  <si>
    <r>
      <rPr>
        <i/>
        <sz val="10"/>
        <color theme="1"/>
        <rFont val="Arial Narrow"/>
        <family val="2"/>
      </rPr>
      <t>To be asked separately about each monitored item:</t>
    </r>
    <r>
      <rPr>
        <sz val="10"/>
        <color theme="1"/>
        <rFont val="Arial Narrow"/>
        <family val="2"/>
      </rPr>
      <t xml:space="preserve">
How many days, not including today, would it take you to restock </t>
    </r>
    <r>
      <rPr>
        <i/>
        <sz val="10"/>
        <color theme="1"/>
        <rFont val="Arial Narrow"/>
        <family val="2"/>
      </rPr>
      <t>[this item]</t>
    </r>
    <r>
      <rPr>
        <sz val="10"/>
        <color theme="1"/>
        <rFont val="Arial Narrow"/>
        <family val="2"/>
      </rPr>
      <t xml:space="preserve"> if you were to place an order with your supplier today?</t>
    </r>
  </si>
  <si>
    <t>The full price loop, Q15-Q19, will be repeated for every monitored item the vendor sells, according to their response to Q14. Also see notes on Q18.</t>
  </si>
  <si>
    <r>
      <t xml:space="preserve">Do you expect prices of </t>
    </r>
    <r>
      <rPr>
        <i/>
        <sz val="10"/>
        <color theme="1"/>
        <rFont val="Arial Narrow"/>
        <family val="2"/>
      </rPr>
      <t>[item category]</t>
    </r>
    <r>
      <rPr>
        <sz val="10"/>
        <color theme="1"/>
        <rFont val="Arial Narrow"/>
        <family val="2"/>
      </rPr>
      <t xml:space="preserve"> items to change within the next month?</t>
    </r>
  </si>
  <si>
    <t>No, prices will stay the same
Yes, prices will increase
Yes, prices will decrease
Don't know
Prefer not to answer</t>
  </si>
  <si>
    <t>only if vendor reports selling this category of items in Q14</t>
  </si>
  <si>
    <t>Q20-Q22 can be duplicated for several categories of items that are likely to have highly distinct supply chains. For example, you can ask separately about fresh food items (perishables), dry food items (non-perishables), hygiene items, household NFIs, etc.</t>
  </si>
  <si>
    <r>
      <t xml:space="preserve">Why do you expect prices of </t>
    </r>
    <r>
      <rPr>
        <i/>
        <sz val="10"/>
        <color theme="1"/>
        <rFont val="Arial Narrow"/>
        <family val="2"/>
      </rPr>
      <t>[item category]</t>
    </r>
    <r>
      <rPr>
        <sz val="10"/>
        <color theme="1"/>
        <rFont val="Arial Narrow"/>
        <family val="2"/>
      </rPr>
      <t xml:space="preserve"> items to increase?</t>
    </r>
  </si>
  <si>
    <t>Exchange rate is rising
Demand will increase - customers will run out of these items
Demand will increase - humanitarian distributions will stop
Demand will increase - more people will migrate here
Supply will decrease - local vendors will not be able to obtain these items
Supply will decrease - local vendors will be forced to close
Supply will decrease - local vendors will not be able to access markets
Supply will decrease - road conditions will worsen
Supply will decrease - roads will be less safe or blocked
Supply will decrease - borders will close or remain closed
Other (please specify)
Don't know
Prefer not to answer</t>
  </si>
  <si>
    <t>if "Yes, prices will increase" to Q20</t>
  </si>
  <si>
    <t>See notes on Q20.</t>
  </si>
  <si>
    <r>
      <t xml:space="preserve">Why do you expect prices of </t>
    </r>
    <r>
      <rPr>
        <i/>
        <sz val="10"/>
        <color theme="1"/>
        <rFont val="Arial Narrow"/>
        <family val="2"/>
      </rPr>
      <t>[item category]</t>
    </r>
    <r>
      <rPr>
        <sz val="10"/>
        <color theme="1"/>
        <rFont val="Arial Narrow"/>
        <family val="2"/>
      </rPr>
      <t xml:space="preserve"> items to decrease?</t>
    </r>
  </si>
  <si>
    <t>Exchange rate is falling
Demand will decrease - customers will not be able to access markets
Demand will decrease - customers will begin producing these items themselves
Demand will decrease - customers will want less of these items
Demand will decrease - humanitarian distributions will start or continue
Demand will decrease - more people will migrate elsewhere
Supply will increase - local vendors will sell more of these items
Supply will increase - new vendors will start selling these items
Supply will increase - road conditions will improve
Supply will increase - roads will be safer or will reopen
Supply will increase - borders will reopen or remain open
Other (please specify)
Don't know
Prefer not to answer</t>
  </si>
  <si>
    <t>if "Yes, prices will decrease" to Q20</t>
  </si>
  <si>
    <r>
      <t xml:space="preserve">Is your main supplier of </t>
    </r>
    <r>
      <rPr>
        <i/>
        <sz val="10"/>
        <color theme="1"/>
        <rFont val="Arial Narrow"/>
        <family val="2"/>
      </rPr>
      <t>[item category]</t>
    </r>
    <r>
      <rPr>
        <sz val="10"/>
        <color theme="1"/>
        <rFont val="Arial Narrow"/>
        <family val="2"/>
      </rPr>
      <t xml:space="preserve"> items located in </t>
    </r>
    <r>
      <rPr>
        <i/>
        <sz val="10"/>
        <color theme="1"/>
        <rFont val="Arial Narrow"/>
        <family val="2"/>
      </rPr>
      <t>[this location]</t>
    </r>
    <r>
      <rPr>
        <sz val="10"/>
        <color theme="1"/>
        <rFont val="Arial Narrow"/>
        <family val="2"/>
      </rPr>
      <t>?</t>
    </r>
  </si>
  <si>
    <t>Yes
No
Other (please specify)
Prefer not to answer</t>
  </si>
  <si>
    <t>Q23-Q25 can be duplicated for several categories of items that are likely to have highly distinct supply chains. For example, you can ask separately about fresh food items (perishables), dry food items (non-perishables), hygiene items, household NFIs, etc. This sort of duplication is strongly recommended, as different types of commodities are unlikely to be sourced from the same producers or sold by the same wholesalers.</t>
  </si>
  <si>
    <r>
      <t xml:space="preserve">If so, where does your main supplier of </t>
    </r>
    <r>
      <rPr>
        <i/>
        <sz val="10"/>
        <color theme="1"/>
        <rFont val="Arial Narrow"/>
        <family val="2"/>
      </rPr>
      <t>[item category]</t>
    </r>
    <r>
      <rPr>
        <sz val="10"/>
        <color theme="1"/>
        <rFont val="Arial Narrow"/>
        <family val="2"/>
      </rPr>
      <t xml:space="preserve"> items get their goods from?</t>
    </r>
  </si>
  <si>
    <t>[list of Admin 1 units of this country + "Outside this country"]
[list of Admin 2 units in the selected Admin 1 unit]
[list of nearby countries + "Other (please specify)," if "Outside this country"] was selected]</t>
  </si>
  <si>
    <t>select_one
select_one
select_one</t>
  </si>
  <si>
    <t>if "Yes" to Q23</t>
  </si>
  <si>
    <t>Q24 will need to be coded as a sequence of three questions in Kobo.</t>
  </si>
  <si>
    <r>
      <t>If not, where is your main supplier of</t>
    </r>
    <r>
      <rPr>
        <i/>
        <sz val="10"/>
        <color theme="1"/>
        <rFont val="Arial Narrow"/>
        <family val="2"/>
      </rPr>
      <t xml:space="preserve"> [item category]</t>
    </r>
    <r>
      <rPr>
        <sz val="10"/>
        <color theme="1"/>
        <rFont val="Arial Narrow"/>
        <family val="2"/>
      </rPr>
      <t xml:space="preserve"> items located?</t>
    </r>
  </si>
  <si>
    <t>if "No" to Q23</t>
  </si>
  <si>
    <t>Q25 will need to be coded as a sequence of three questions in Kobo.</t>
  </si>
  <si>
    <t>Over the last month, have you had any difficulty obtaining enough of any items you sell to meet your customers' demand?</t>
  </si>
  <si>
    <t>Yes
No
Prefer not to answer</t>
  </si>
  <si>
    <t>Unlike Q23-Q25, Q26-Q28 do not necessarily need to be duplicated by category; they can work nearly as well when asked once about all items the vendor sells. That said, if you are looking for greater nuance and are not worried about the length of your questionnaire, you can duplicate Q26-Q28 by category in the same way.</t>
  </si>
  <si>
    <t>Which items have been most difficult to obtain?</t>
  </si>
  <si>
    <t>[list of all monitored items + "Other (please specify)"]</t>
  </si>
  <si>
    <t>if "Yes" to Q26</t>
  </si>
  <si>
    <t>This question relies on a list of all monitored items, and not just items that the vendor currently sells, as they may have needed to remove some commodities from stock because they were not able to obtain them reliably. Also see notes on Q26.</t>
  </si>
  <si>
    <t>Why have these items been particularly difficult to obtain?</t>
  </si>
  <si>
    <t>I do not have enough money to purchase these items in the amounts I need
My supplier will no longer give me credit to purchase these items in the amounts I need
Producers have been producing less of these items
Demand for these items has increased
The suppliers I usually deal with have been unable to meet my customers' demand
Domestic transport restrictions have cut off supply routes for these commodities
International border closures have cut off supply routes for these commodities
There is a shortage of carriers who can transport the goods I need
Other (please specify)
Prefer not to answer</t>
  </si>
  <si>
    <t>See notes on Q26.</t>
  </si>
  <si>
    <t>Which of the following types of payment do you accept from your customers?</t>
  </si>
  <si>
    <t>Cash (local currency)
Cash (foreign currencies)
Mobile money
Credit/debit cards
Money transfers
Cheques
Vouchers
Informal credit (customers can buy now and pay later)
Barter (customers can pay for goods with other goods)
Other (please specify)
Don't know
Prefer not to answer</t>
  </si>
  <si>
    <t>Do you charge a markup to customers who choose to use certain types of payment?</t>
  </si>
  <si>
    <t>if more than one response to Q29</t>
  </si>
  <si>
    <t>If desired, this can be followed by targeted questions asking for the percent markup assigned to each payment modality. This sort of deep dive will mostly be relevant in contexts where there are shortages of liquidity or a lack of access to financial instruments, and where, as a result, certain forms of payment are strongly preferred to others.</t>
  </si>
  <si>
    <t>Has the number of vendors operating in this marketplace changed compared to one month ago?</t>
  </si>
  <si>
    <t>Increased
Stayed the same
Decreased
Don't know
Prefer not to answer</t>
  </si>
  <si>
    <r>
      <rPr>
        <i/>
        <sz val="10"/>
        <color theme="1"/>
        <rFont val="Arial Narrow"/>
        <family val="2"/>
      </rPr>
      <t>If increased:</t>
    </r>
    <r>
      <rPr>
        <sz val="10"/>
        <color theme="1"/>
        <rFont val="Arial Narrow"/>
        <family val="2"/>
      </rPr>
      <t xml:space="preserve"> By what percentage do you think the number of vendors in this marketplace has increased compared to one month ago?</t>
    </r>
  </si>
  <si>
    <t>1-10%
11-25%
26-50%
51-75%
76-100%
More than 100%
Don't know
Prefer not to answer</t>
  </si>
  <si>
    <t>if "Increased" to Q31</t>
  </si>
  <si>
    <r>
      <rPr>
        <i/>
        <sz val="10"/>
        <color theme="1"/>
        <rFont val="Arial Narrow"/>
        <family val="2"/>
      </rPr>
      <t>If decreased:</t>
    </r>
    <r>
      <rPr>
        <sz val="10"/>
        <color theme="1"/>
        <rFont val="Arial Narrow"/>
        <family val="2"/>
      </rPr>
      <t xml:space="preserve"> By what percentage do you think the number of vendors in this marketplace has decreased compared to one month ago?</t>
    </r>
  </si>
  <si>
    <t>if "Decreased" to Q31</t>
  </si>
  <si>
    <t>Has the number of customers coming to your shop per week changed compared to one month ago?</t>
  </si>
  <si>
    <r>
      <rPr>
        <i/>
        <sz val="10"/>
        <color theme="1"/>
        <rFont val="Arial Narrow"/>
        <family val="2"/>
      </rPr>
      <t>If increased:</t>
    </r>
    <r>
      <rPr>
        <sz val="10"/>
        <color theme="1"/>
        <rFont val="Arial Narrow"/>
        <family val="2"/>
      </rPr>
      <t xml:space="preserve"> By what percentage do you think the number of customers coming to your shop per week has increased compared to one month ago?</t>
    </r>
  </si>
  <si>
    <t>if "Increased" to Q34</t>
  </si>
  <si>
    <r>
      <rPr>
        <i/>
        <sz val="10"/>
        <color theme="1"/>
        <rFont val="Arial Narrow"/>
        <family val="2"/>
      </rPr>
      <t>If decreased:</t>
    </r>
    <r>
      <rPr>
        <sz val="10"/>
        <color theme="1"/>
        <rFont val="Arial Narrow"/>
        <family val="2"/>
      </rPr>
      <t xml:space="preserve"> By what percentage do you think the number of customers coming to your shop per week has decreased compared to one month ago?</t>
    </r>
  </si>
  <si>
    <t>if "Decreased" to Q34</t>
  </si>
  <si>
    <t>Over the past month, have customers belonging to any of the following groups found it more difficult than before to visit this marketplace?</t>
  </si>
  <si>
    <t>Men
Women
Children under the age of 18
Elderly people over the age of 60
People with disabilities
People with chronic diseases or medical conditions
Other (please specify)
Don't know
Prefer not to answer</t>
  </si>
  <si>
    <t>Over the past month, have you observed or heard about any safety or security incidents that have taken place in this marketplace?</t>
  </si>
  <si>
    <t>What types of safety or security incidents have you observed or heard about?</t>
  </si>
  <si>
    <t>Theft or robbery of goods
Theft or robbery of cash
Physical attacks on traders
Physical attacks on customers
Verbal harassment of traders
Verbal harassment of customers
Unsafe infrastructure leading to the marketplace (dangerous roads, bridges, transport, etc.)
Unsafe infrastructure in the marketplace itself (dangerous areas, unstable buildings, etc.)
Other (please specify)
Don't know
Prefer not to answer</t>
  </si>
  <si>
    <t>if "Yes" to Q38</t>
  </si>
  <si>
    <t>Are [type of foreign currency, plural] currently available from this shop?</t>
  </si>
  <si>
    <t>Q40-Q42 will need to be repeated for each foreign currency you are interested in assessing.</t>
  </si>
  <si>
    <t>What is the buy rate for [type of foreign currency, plural] in [local currency]?</t>
  </si>
  <si>
    <t>Both the buy rate and the sell rate should be collected for clarity, as these will differ in most exchange shops and are easy for enumerators to confuse. Please train your enumerators and partners well on the difference between the two. In most cases, the buy rate should be the main figure reported in JMMI outputs, as this most closely reflects the price that a vulnerable household would need to pay to gain access to foreign currency. Also see notes for Q40.</t>
  </si>
  <si>
    <t>What is the sell rate for [type of foreign currency, plural] in [local currency]?</t>
  </si>
  <si>
    <t>See notes for Q40-Q41.</t>
  </si>
  <si>
    <t>UUID</t>
  </si>
  <si>
    <t>XML Value Q</t>
  </si>
  <si>
    <t>XML Value R</t>
  </si>
  <si>
    <t>Question de recherche</t>
  </si>
  <si>
    <t>Les indicateurs</t>
  </si>
  <si>
    <t>Les Questions</t>
  </si>
  <si>
    <t>Les Instructions</t>
  </si>
  <si>
    <t>Les Réponses</t>
  </si>
  <si>
    <t>Constrainte</t>
  </si>
  <si>
    <t>Skip Logic</t>
  </si>
  <si>
    <t>Niveau de collecte de données</t>
  </si>
  <si>
    <t>Stratégie d'échantillonnage</t>
  </si>
  <si>
    <t>Niveau de désagrégation</t>
  </si>
  <si>
    <t>(Pour l'échantillonnage probabiliste) Les variables de désagrégation sont-elles conformes au plan de stratification ? O/ N</t>
  </si>
  <si>
    <t>Cartes prévues</t>
  </si>
  <si>
    <t>Audit</t>
  </si>
  <si>
    <t>N/A</t>
  </si>
  <si>
    <t>Oui</t>
  </si>
  <si>
    <t>Non.</t>
  </si>
  <si>
    <t>Heure de début de la collecte</t>
  </si>
  <si>
    <t>Heure de fin de la collecte</t>
  </si>
  <si>
    <t>Deviceid du téléphone</t>
  </si>
  <si>
    <t>Sélectionnez la date du jour</t>
  </si>
  <si>
    <t>Code de l'évaluateur</t>
  </si>
  <si>
    <t>Localite</t>
  </si>
  <si>
    <t>liste régions</t>
  </si>
  <si>
    <t>Aucun.</t>
  </si>
  <si>
    <t>Échantillonnage aléatoire</t>
  </si>
  <si>
    <t>liste cercles</t>
  </si>
  <si>
    <t>liste communes</t>
  </si>
  <si>
    <r>
      <rPr>
        <sz val="10"/>
        <color rgb="FF58585A"/>
        <rFont val="Roboto Condensed"/>
      </rPr>
      <t>Marché</t>
    </r>
    <r>
      <rPr>
        <sz val="10"/>
        <color rgb="FF58585A"/>
        <rFont val="Roboto Condensed"/>
        <family val="2"/>
        <charset val="1"/>
      </rPr>
      <t xml:space="preserve"> [List]</t>
    </r>
  </si>
  <si>
    <t>Commune [List]</t>
  </si>
  <si>
    <t>Cercle [List]</t>
  </si>
  <si>
    <t>Région [List]</t>
  </si>
  <si>
    <t>localités</t>
  </si>
  <si>
    <t>liste des marchés</t>
  </si>
  <si>
    <t>1. Oui
2. Non</t>
  </si>
  <si>
    <t xml:space="preserve">Bonjour, je m'appelle _ _ _ _. Je travaille au nom de [organisation] et de [organisme de coordination]. Je mène des entretiens avec des commerçants afin de mieux comprendre comment fonctionnent actuellement les marchés dans [pays/zone]. Je souhaiterais vous poser quelques questions sur les prix et les approvisionnements de certains articles que vous vendez. Toute information que vous fournirez ne sera pas utilisée pour vous identifier. Les réponses sont volontaires et vous pouvez à tout moment choisir d'arrêter l'entretien, de ne pas répondre aux questions ou de poser vos propres questions. Cependant, nous espérons que vous participerez car vos avis sont importants. Acceptez-vous de commencer l'entretien ?
</t>
  </si>
  <si>
    <t>Nom du magasin</t>
  </si>
  <si>
    <t>Nom du commerçant</t>
  </si>
  <si>
    <t>Nom de l'organisation partenaire</t>
  </si>
  <si>
    <t>Type de collecte de données</t>
  </si>
  <si>
    <t>A. Données du fournisseur</t>
  </si>
  <si>
    <t>À remplir par l'enquêteur. Cet indicateur pourrait constituer des informations personnellement identifiables et devrait être supprimé avant la diffusion de l'ensemble de données. Il peut être codé sous forme de liste à choix unique pour une meilleure qualité des données, mais cela n'est réalisable que si votre organisation collecte des données seule ou est pleinement informée de tous les enquêteurs travaillant sur le projet. Si les enquêteurs peuvent changer d'un mois à l'autre, il est généralement plus simple de permettre aux organisations participantes d'attribuer leurs propres identifiants d'enquêteur plutôt que de les coder directement dans le formulaire.</t>
  </si>
  <si>
    <t>À remplir par l'enquêteur. Cet indicateur pourrait constituer des informations personnellement identifiables et devrait être supprimé avant la diffusion de l'ensemble de données.</t>
  </si>
  <si>
    <t xml:space="preserve">Collecté uniquement pour permettre aux enquêteurs de faire un suivi. Les noms ne peuvent être partagés qu'avec l'organisation spécifique qui a collecté les données en question. Cet indicateur constitue des informations personnellement identifiables et doit être entièrement supprimé avant la diffusion de l'ensemble de données. Notez que de nombreux petits magasins ou étals de marché peuvent ne pas avoir de nom ou peuvent simplement porter le nom de leurs propriétaires.
</t>
  </si>
  <si>
    <t xml:space="preserve">Collecté uniquement pour permettre aux enquêteurs de faire un suivi. Les noms ne peuvent être partagés qu'avec l'organisation spécifique qui a collecté les données en question. Cet indicateur constitue des informations personnellement identifiables et doit être entièrement supprimé avant la diffusion de l'ensemble de données.
</t>
  </si>
  <si>
    <t>Si autre, veuillez préciser</t>
  </si>
  <si>
    <t>[liste complète des organisations partenaires de la JMMI + "Autres".</t>
  </si>
  <si>
    <t>1. Face à face
2. A distance
3. Autre</t>
  </si>
  <si>
    <t>BNA - Santé</t>
  </si>
  <si>
    <t>BA - Huile / graisse / beurre</t>
  </si>
  <si>
    <t>BA - Lait et autres produits laitiers</t>
  </si>
  <si>
    <t>BA - Viande</t>
  </si>
  <si>
    <t>BA - Fruits</t>
  </si>
  <si>
    <t>BA - Tubercules ou racines</t>
  </si>
  <si>
    <t>BA - Céréales</t>
  </si>
  <si>
    <t>1. Largement disponible
2. Disponibilité limitée (vendu uniquement en petites quantités ou par un petit nombre de commerçants)
3. Totalement indisponible
4. Ne sait pas
5. Préfère ne pas répondre</t>
  </si>
  <si>
    <t>Sorgho</t>
  </si>
  <si>
    <t>Riz</t>
  </si>
  <si>
    <t>Integer</t>
  </si>
  <si>
    <t>B. Disponibilité, Prix, et Stockage</t>
  </si>
  <si>
    <t>BA - Céréales [Expectations]</t>
  </si>
  <si>
    <t>1. Non, les prix resteront inchangés
2. Oui, les prix augmenteront
3. Oui, les prix diminueront
4. Ne sait pas
5. Préfère ne pas répondre</t>
  </si>
  <si>
    <t>1. Le taux de change augmente
2. La demande va augmenter - les clients vont manquer de ces articles
3. La demande va augmenter - les distributions humanitaires vont s'arrêter
4. La demande augmentera - davantage de personnes émigreront ici
5. L'offre diminuera - les vendeurs locaux ne seront pas en mesure d'obtenir ces articles
6. L'offre diminuera - les vendeurs locaux seront contraints de fermer leurs portes
7. L'offre diminuera - les vendeurs locaux ne pourront pas accéder aux marchés
8. L'offre diminuera - l'état des routes se dégradera
9. L'offre diminuera - les routes seront moins sûres ou bloquées
10.L'offre diminuera - les frontières fermeront ou resteront fermées
11. Autre
12. Ne sait pas
13. Préfère ne pas répondre</t>
  </si>
  <si>
    <t>1. Le taux de change baisse
2. La demande diminuera - les clients ne seront pas en mesure d'accéder aux marchés
3. La demande diminuera - les clients commenceront à produire ces articles eux-mêmes
4. La demande diminuera - les clients voudront moins de ces produits
5. La demande diminuera - les distributions humanitaires commenceront ou se poursuivront
6. La demande diminuera - davantage de personnes émigreront ailleurs
7. L'offre augmentera - les vendeurs locaux vendront davantage de ces produits
8. L'offre augmentera - de nouveaux vendeurs commenceront à vendre ces articles
9. L'offre augmentera - l'état des routes s'améliorera
10. L'offre augmentera - les routes seront plus sûres ou rouvertes
11. L'offre augmentera - les frontières rouvriront ou resteront ouvertes
12. Autre
13. Ne sait pas
14. Préfère ne pas répondre</t>
  </si>
  <si>
    <t>BA - Céréales [Chaînes d'approvisionnement]</t>
  </si>
  <si>
    <r>
      <t>Votre principal fournisseur de [</t>
    </r>
    <r>
      <rPr>
        <b/>
        <sz val="10"/>
        <color rgb="FF58585A"/>
        <rFont val="Roboto Condensed"/>
      </rPr>
      <t>BA - Céréales</t>
    </r>
    <r>
      <rPr>
        <sz val="10"/>
        <color rgb="FF58585A"/>
        <rFont val="Roboto Condensed"/>
      </rPr>
      <t>] est-il situé à [ce lieu] ?</t>
    </r>
  </si>
  <si>
    <r>
      <t>Si oui, d'où provient votre principal fournisseur de [</t>
    </r>
    <r>
      <rPr>
        <b/>
        <sz val="10"/>
        <color rgb="FF58585A"/>
        <rFont val="Roboto Condensed"/>
      </rPr>
      <t>BA - Céréales</t>
    </r>
    <r>
      <rPr>
        <sz val="10"/>
        <color rgb="FF58585A"/>
        <rFont val="Roboto Condensed"/>
      </rPr>
      <t>] ?</t>
    </r>
  </si>
  <si>
    <r>
      <t>Si ce n'est pas le cas, où se trouve votre principal fournisseur de [</t>
    </r>
    <r>
      <rPr>
        <b/>
        <sz val="10"/>
        <color rgb="FF58585A"/>
        <rFont val="Roboto Condensed"/>
      </rPr>
      <t>BA - Céréales</t>
    </r>
    <r>
      <rPr>
        <sz val="10"/>
        <color rgb="FF58585A"/>
        <rFont val="Roboto Condensed"/>
      </rPr>
      <t>] ?</t>
    </r>
  </si>
  <si>
    <t>Au cours du mois dernier, avez-vous eu des difficultés à vous procurer les articles que vous vendez en quantité suffisante pour répondre à la demande de vos clients ?</t>
  </si>
  <si>
    <t>Quels sont les éléments qu'il a été le plus difficile d'obtenir ?</t>
  </si>
  <si>
    <t>Pourquoi ces articles ont-ils été particulièrement difficiles à obtenir ?</t>
  </si>
  <si>
    <t>1. Oui
2. Non
3. Autre
4. Ne sait pas
5. Préfère ne pas répondre</t>
  </si>
  <si>
    <t>[liste des unités Admin 1 de ce pays + « En dehors de ce pays »]</t>
  </si>
  <si>
    <t>Cette question s'appuie sur une liste de tous les articles contrôlés, et pas seulement sur les articles que le vendeur vend actuellement, car il peut avoir dû retirer certains produits du stock parce qu'il n'était pas en mesure de les obtenir de manière fiable.</t>
  </si>
  <si>
    <t>1. Oui
2. Non
3. Ne sait pas
4. Préfère ne pas répondre</t>
  </si>
  <si>
    <t>1. Je n'ai pas assez d'argent pour acheter ces articles dans les quantités dont j'ai besoin.
2. Mon fournisseur ne m'accordera plus de crédit pour acheter ces produits dans les quantités dont j'ai besoin.
3. Les producteurs ont produit moins de ces articles
4. La demande de ces produits a augmenté
5. Les fournisseurs avec lesquels je traite habituellement n'ont pas été en mesure de répondre à la demande de mes clients.
6. Les restrictions de transport intérieur ont coupé les voies d'approvisionnement de ces marchandises
7. Les fermetures de frontières internationales ont coupé les voies d'approvisionnement de ces produits.
8. Il y a une pénurie de transporteurs pouvant acheminer les marchandises dont j'ai besoin.
9. Autre 
10. Ne sait pas
11. Préfère ne pas répondre</t>
  </si>
  <si>
    <t>BA - Tubercules ou racines [Expectations]</t>
  </si>
  <si>
    <t>BA - Tubercules ou racines [Chaînes d'approvisionnement]</t>
  </si>
  <si>
    <t>BA - Tubercules ou racines [Pommes de terre]</t>
  </si>
  <si>
    <r>
      <t>Comment décririez-vous la disponibilité actuelle de [</t>
    </r>
    <r>
      <rPr>
        <b/>
        <sz val="10"/>
        <color rgb="FF58585A"/>
        <rFont val="Roboto Condensed"/>
      </rPr>
      <t>Pommes de terre</t>
    </r>
    <r>
      <rPr>
        <sz val="10"/>
        <color rgb="FF58585A"/>
        <rFont val="Roboto Condensed"/>
      </rPr>
      <t>] sur ce marché ?</t>
    </r>
  </si>
  <si>
    <r>
      <t>Vendez-vous [</t>
    </r>
    <r>
      <rPr>
        <b/>
        <sz val="10"/>
        <color rgb="FF58585A"/>
        <rFont val="Roboto Condensed"/>
      </rPr>
      <t>Pommes de terre</t>
    </r>
    <r>
      <rPr>
        <sz val="10"/>
        <color rgb="FF58585A"/>
        <rFont val="Roboto Condensed"/>
      </rPr>
      <t>] cette semaine ?</t>
    </r>
  </si>
  <si>
    <r>
      <t>Pendant combien de jours, sans compter aujourd'hui, estimez-vous que votre stock de [</t>
    </r>
    <r>
      <rPr>
        <b/>
        <sz val="10"/>
        <color rgb="FF58585A"/>
        <rFont val="Roboto Condensed"/>
      </rPr>
      <t>Pommes de terre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</si>
  <si>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Pommes de terre</t>
    </r>
    <r>
      <rPr>
        <sz val="10"/>
        <color rgb="FF58585A"/>
        <rFont val="Roboto Condensed"/>
      </rPr>
      <t>] si vous passiez une commande à votre fournisseur aujourd'hui ?</t>
    </r>
  </si>
  <si>
    <r>
      <t>Votre principal fournisseur de [</t>
    </r>
    <r>
      <rPr>
        <b/>
        <sz val="10"/>
        <color rgb="FF58585A"/>
        <rFont val="Roboto Condensed"/>
      </rPr>
      <t>BA - Tubercules ou racines</t>
    </r>
    <r>
      <rPr>
        <sz val="10"/>
        <color rgb="FF58585A"/>
        <rFont val="Roboto Condensed"/>
      </rPr>
      <t>] est-il situé à [ce lieu] ?</t>
    </r>
  </si>
  <si>
    <r>
      <t>Si ce n'est pas le cas, où se trouve votre principal fournisseur de [</t>
    </r>
    <r>
      <rPr>
        <b/>
        <sz val="10"/>
        <color rgb="FF58585A"/>
        <rFont val="Roboto Condensed"/>
      </rPr>
      <t>BA - Tubercules ou racines</t>
    </r>
    <r>
      <rPr>
        <sz val="10"/>
        <color rgb="FF58585A"/>
        <rFont val="Roboto Condensed"/>
      </rPr>
      <t>] ?</t>
    </r>
  </si>
  <si>
    <t>BA - Légumes à feuilles vertes</t>
  </si>
  <si>
    <t>BA - Légumes à feuilles vertes [Expectations]</t>
  </si>
  <si>
    <t>BA - Légumes à feuilles vertes [Chaînes d'approvisionnement]</t>
  </si>
  <si>
    <t>BA - Légumes à feuilles vertes [Tomates]</t>
  </si>
  <si>
    <t>BA - Légumes à feuilles vertes [Oignons]</t>
  </si>
  <si>
    <r>
      <t>Comment décririez-vous la disponibilité actuelle de [</t>
    </r>
    <r>
      <rPr>
        <b/>
        <sz val="10"/>
        <color rgb="FF58585A"/>
        <rFont val="Roboto Condensed"/>
      </rPr>
      <t>Tomates</t>
    </r>
    <r>
      <rPr>
        <sz val="10"/>
        <color rgb="FF58585A"/>
        <rFont val="Roboto Condensed"/>
      </rPr>
      <t>] sur ce marché ?</t>
    </r>
  </si>
  <si>
    <r>
      <t>Vendez-vous [</t>
    </r>
    <r>
      <rPr>
        <b/>
        <sz val="10"/>
        <color rgb="FF58585A"/>
        <rFont val="Roboto Condensed"/>
      </rPr>
      <t>Tomates</t>
    </r>
    <r>
      <rPr>
        <sz val="10"/>
        <color rgb="FF58585A"/>
        <rFont val="Roboto Condensed"/>
      </rPr>
      <t>] cette semaine ?</t>
    </r>
  </si>
  <si>
    <r>
      <t>Pendant combien de jours, sans compter aujourd'hui, estimez-vous que votre stock de [</t>
    </r>
    <r>
      <rPr>
        <b/>
        <sz val="10"/>
        <color rgb="FF58585A"/>
        <rFont val="Roboto Condensed"/>
      </rPr>
      <t>Tomates</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</si>
  <si>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Tomates</t>
    </r>
    <r>
      <rPr>
        <sz val="10"/>
        <color rgb="FF58585A"/>
        <rFont val="Roboto Condensed"/>
      </rPr>
      <t>] si vous passiez une commande à votre fournisseur aujourd'hui ?</t>
    </r>
  </si>
  <si>
    <r>
      <t>Comment décririez-vous la disponibilité actuelle de [</t>
    </r>
    <r>
      <rPr>
        <b/>
        <sz val="10"/>
        <color rgb="FF58585A"/>
        <rFont val="Roboto Condensed"/>
      </rPr>
      <t>Oignons</t>
    </r>
    <r>
      <rPr>
        <sz val="10"/>
        <color rgb="FF58585A"/>
        <rFont val="Roboto Condensed"/>
      </rPr>
      <t>] sur ce marché ?</t>
    </r>
  </si>
  <si>
    <r>
      <t>Vendez-vous [</t>
    </r>
    <r>
      <rPr>
        <b/>
        <sz val="10"/>
        <color rgb="FF58585A"/>
        <rFont val="Roboto Condensed"/>
      </rPr>
      <t>Oignons</t>
    </r>
    <r>
      <rPr>
        <sz val="10"/>
        <color rgb="FF58585A"/>
        <rFont val="Roboto Condensed"/>
      </rPr>
      <t>] cette semaine ?</t>
    </r>
  </si>
  <si>
    <r>
      <t>Pendant combien de jours, sans compter aujourd'hui, estimez-vous que votre stock de [</t>
    </r>
    <r>
      <rPr>
        <b/>
        <sz val="10"/>
        <color rgb="FF58585A"/>
        <rFont val="Roboto Condensed"/>
      </rPr>
      <t>Oignons</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</si>
  <si>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Oignons</t>
    </r>
    <r>
      <rPr>
        <sz val="10"/>
        <color rgb="FF58585A"/>
        <rFont val="Roboto Condensed"/>
      </rPr>
      <t>] si vous passiez une commande à votre fournisseur aujourd'hui ?</t>
    </r>
  </si>
  <si>
    <r>
      <t>Votre principal fournisseur de [</t>
    </r>
    <r>
      <rPr>
        <b/>
        <sz val="10"/>
        <color rgb="FF58585A"/>
        <rFont val="Roboto Condensed"/>
      </rPr>
      <t>BA - Légumes à feuilles vertes</t>
    </r>
    <r>
      <rPr>
        <sz val="10"/>
        <color rgb="FF58585A"/>
        <rFont val="Roboto Condensed"/>
      </rPr>
      <t>] est-il situé à [ce lieu] ?</t>
    </r>
  </si>
  <si>
    <r>
      <t>Si ce n'est pas le cas, où se trouve votre principal fournisseur de [</t>
    </r>
    <r>
      <rPr>
        <b/>
        <sz val="10"/>
        <color rgb="FF58585A"/>
        <rFont val="Roboto Condensed"/>
      </rPr>
      <t>BA - Légumes à feuilles vertes</t>
    </r>
    <r>
      <rPr>
        <sz val="10"/>
        <color rgb="FF58585A"/>
        <rFont val="Roboto Condensed"/>
      </rPr>
      <t>] ?</t>
    </r>
  </si>
  <si>
    <t>BA - Fruits [Expectations]</t>
  </si>
  <si>
    <t>BA - Fruits [Chaînes d'approvisionnement]</t>
  </si>
  <si>
    <t>BA - Fruits [Mangue]</t>
  </si>
  <si>
    <t>BA - Fruits [Papaye]</t>
  </si>
  <si>
    <t>BA - Fruits [Orange]</t>
  </si>
  <si>
    <t>BA - Fruits [Banane]</t>
  </si>
  <si>
    <t>BA - Fruits [Pastèque]</t>
  </si>
  <si>
    <r>
      <t>Votre principal fournisseur de [</t>
    </r>
    <r>
      <rPr>
        <b/>
        <sz val="10"/>
        <color rgb="FF58585A"/>
        <rFont val="Roboto Condensed"/>
      </rPr>
      <t>BA - Fruits</t>
    </r>
    <r>
      <rPr>
        <sz val="10"/>
        <color rgb="FF58585A"/>
        <rFont val="Roboto Condensed"/>
      </rPr>
      <t>] est-il situé à [ce lieu] ?</t>
    </r>
  </si>
  <si>
    <r>
      <t>Si ce n'est pas le cas, où se trouve votre principal fournisseur de [</t>
    </r>
    <r>
      <rPr>
        <b/>
        <sz val="10"/>
        <color rgb="FF58585A"/>
        <rFont val="Roboto Condensed"/>
      </rPr>
      <t>BA - Fruits</t>
    </r>
    <r>
      <rPr>
        <sz val="10"/>
        <color rgb="FF58585A"/>
        <rFont val="Roboto Condensed"/>
      </rPr>
      <t>] ?</t>
    </r>
  </si>
  <si>
    <r>
      <t>Comment décririez-vous la disponibilité actuelle de [</t>
    </r>
    <r>
      <rPr>
        <b/>
        <sz val="10"/>
        <color rgb="FF58585A"/>
        <rFont val="Roboto Condensed"/>
      </rPr>
      <t>Mangue</t>
    </r>
    <r>
      <rPr>
        <sz val="10"/>
        <color rgb="FF58585A"/>
        <rFont val="Roboto Condensed"/>
      </rPr>
      <t>] sur ce marché ?</t>
    </r>
  </si>
  <si>
    <r>
      <t>Vendez-vous [</t>
    </r>
    <r>
      <rPr>
        <b/>
        <sz val="10"/>
        <color rgb="FF58585A"/>
        <rFont val="Roboto Condensed"/>
      </rPr>
      <t>Mangue</t>
    </r>
    <r>
      <rPr>
        <sz val="10"/>
        <color rgb="FF58585A"/>
        <rFont val="Roboto Condensed"/>
      </rPr>
      <t>] cette semaine ?</t>
    </r>
  </si>
  <si>
    <r>
      <t>Pendant combien de jours, sans compter aujourd'hui, estimez-vous que votre stock de [</t>
    </r>
    <r>
      <rPr>
        <b/>
        <sz val="10"/>
        <color rgb="FF58585A"/>
        <rFont val="Roboto Condensed"/>
      </rPr>
      <t>Mangue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</si>
  <si>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Mangue</t>
    </r>
    <r>
      <rPr>
        <sz val="10"/>
        <color rgb="FF58585A"/>
        <rFont val="Roboto Condensed"/>
      </rPr>
      <t>] si vous passiez une commande à votre fournisseur aujourd'hui ?</t>
    </r>
  </si>
  <si>
    <r>
      <t>Comment décririez-vous la disponibilité actuelle de [</t>
    </r>
    <r>
      <rPr>
        <b/>
        <sz val="10"/>
        <color rgb="FF58585A"/>
        <rFont val="Roboto Condensed"/>
      </rPr>
      <t>Papaye</t>
    </r>
    <r>
      <rPr>
        <sz val="10"/>
        <color rgb="FF58585A"/>
        <rFont val="Roboto Condensed"/>
      </rPr>
      <t>] sur ce marché ?</t>
    </r>
  </si>
  <si>
    <r>
      <t>Vendez-vous [</t>
    </r>
    <r>
      <rPr>
        <b/>
        <sz val="10"/>
        <color rgb="FF58585A"/>
        <rFont val="Roboto Condensed"/>
      </rPr>
      <t>Papaye</t>
    </r>
    <r>
      <rPr>
        <sz val="10"/>
        <color rgb="FF58585A"/>
        <rFont val="Roboto Condensed"/>
      </rPr>
      <t>] cette semaine ?</t>
    </r>
  </si>
  <si>
    <r>
      <t>Combien de jours, sans compter aujourd'hui, vous faudrait-il pour réapprovisionner [</t>
    </r>
    <r>
      <rPr>
        <b/>
        <sz val="10"/>
        <color rgb="FF58585A"/>
        <rFont val="Roboto Condensed"/>
      </rPr>
      <t>Papaye</t>
    </r>
    <r>
      <rPr>
        <sz val="10"/>
        <color rgb="FF58585A"/>
        <rFont val="Roboto Condensed"/>
      </rPr>
      <t>] si vous passiez une commande à votre fournisseur aujourd'hui ?</t>
    </r>
  </si>
  <si>
    <r>
      <t>Pendant combien de jours, sans compter aujourd'hui, estimez-vous que votre stock de [</t>
    </r>
    <r>
      <rPr>
        <b/>
        <sz val="10"/>
        <color rgb="FF58585A"/>
        <rFont val="Roboto Condensed"/>
      </rPr>
      <t>Papaye</t>
    </r>
    <r>
      <rPr>
        <sz val="10"/>
        <color rgb="FF58585A"/>
        <rFont val="Roboto Condensed"/>
      </rPr>
      <t>] durera dans les conditions actuelles ? Veuillez inclure le stock que vous pouvez avoir ailleurs.</t>
    </r>
  </si>
  <si>
    <r>
      <t>Comment décririez-vous la disponibilité actuelle de [</t>
    </r>
    <r>
      <rPr>
        <b/>
        <sz val="10"/>
        <color rgb="FF58585A"/>
        <rFont val="Roboto Condensed"/>
      </rPr>
      <t>Orange</t>
    </r>
    <r>
      <rPr>
        <sz val="10"/>
        <color rgb="FF58585A"/>
        <rFont val="Roboto Condensed"/>
      </rPr>
      <t>] sur ce marché ?</t>
    </r>
  </si>
  <si>
    <r>
      <t>Vendez-vous [</t>
    </r>
    <r>
      <rPr>
        <b/>
        <sz val="10"/>
        <color rgb="FF58585A"/>
        <rFont val="Roboto Condensed"/>
      </rPr>
      <t>Orange</t>
    </r>
    <r>
      <rPr>
        <sz val="10"/>
        <color rgb="FF58585A"/>
        <rFont val="Roboto Condensed"/>
      </rPr>
      <t>] cette semaine ?</t>
    </r>
  </si>
  <si>
    <r>
      <t>Pendant combien de jours, sans compter aujourd'hui, estimez-vous que votre stock de [</t>
    </r>
    <r>
      <rPr>
        <b/>
        <sz val="10"/>
        <color rgb="FF58585A"/>
        <rFont val="Roboto Condensed"/>
      </rPr>
      <t>Orange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</si>
  <si>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Orange</t>
    </r>
    <r>
      <rPr>
        <sz val="10"/>
        <color rgb="FF58585A"/>
        <rFont val="Roboto Condensed"/>
      </rPr>
      <t>] si vous passiez une commande à votre fournisseur aujourd'hui ?</t>
    </r>
  </si>
  <si>
    <r>
      <t>Comment décririez-vous la disponibilité actuelle de [</t>
    </r>
    <r>
      <rPr>
        <b/>
        <sz val="10"/>
        <color rgb="FF58585A"/>
        <rFont val="Roboto Condensed"/>
      </rPr>
      <t>Banane</t>
    </r>
    <r>
      <rPr>
        <sz val="10"/>
        <color rgb="FF58585A"/>
        <rFont val="Roboto Condensed"/>
      </rPr>
      <t>] sur ce marché ?</t>
    </r>
  </si>
  <si>
    <r>
      <t>Vendez-vous [</t>
    </r>
    <r>
      <rPr>
        <b/>
        <sz val="10"/>
        <color rgb="FF58585A"/>
        <rFont val="Roboto Condensed"/>
      </rPr>
      <t>Banane</t>
    </r>
    <r>
      <rPr>
        <sz val="10"/>
        <color rgb="FF58585A"/>
        <rFont val="Roboto Condensed"/>
      </rPr>
      <t>] cette semaine ?</t>
    </r>
  </si>
  <si>
    <r>
      <t>Pendant combien de jours, sans compter aujourd'hui, estimez-vous que votre stock de [</t>
    </r>
    <r>
      <rPr>
        <b/>
        <sz val="10"/>
        <color rgb="FF58585A"/>
        <rFont val="Roboto Condensed"/>
      </rPr>
      <t>Banane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</si>
  <si>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Banane</t>
    </r>
    <r>
      <rPr>
        <sz val="10"/>
        <color rgb="FF58585A"/>
        <rFont val="Roboto Condensed"/>
      </rPr>
      <t>] si vous passiez une commande à votre fournisseur aujourd'hui ?</t>
    </r>
  </si>
  <si>
    <r>
      <t>Comment décririez-vous la disponibilité actuelle de [</t>
    </r>
    <r>
      <rPr>
        <b/>
        <sz val="10"/>
        <color rgb="FF58585A"/>
        <rFont val="Roboto Condensed"/>
      </rPr>
      <t>Pastèque</t>
    </r>
    <r>
      <rPr>
        <sz val="10"/>
        <color rgb="FF58585A"/>
        <rFont val="Roboto Condensed"/>
      </rPr>
      <t>] sur ce marché ?</t>
    </r>
  </si>
  <si>
    <r>
      <t>Vendez-vous [</t>
    </r>
    <r>
      <rPr>
        <b/>
        <sz val="10"/>
        <color rgb="FF58585A"/>
        <rFont val="Roboto Condensed"/>
      </rPr>
      <t>Pastèque</t>
    </r>
    <r>
      <rPr>
        <sz val="10"/>
        <color rgb="FF58585A"/>
        <rFont val="Roboto Condensed"/>
      </rPr>
      <t>] cette semaine ?</t>
    </r>
  </si>
  <si>
    <r>
      <t>Pendant combien de jours, sans compter aujourd'hui, estimez-vous que votre stock de [</t>
    </r>
    <r>
      <rPr>
        <b/>
        <sz val="10"/>
        <color rgb="FF58585A"/>
        <rFont val="Roboto Condensed"/>
      </rPr>
      <t>Pastèque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</si>
  <si>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Pastèque</t>
    </r>
    <r>
      <rPr>
        <sz val="10"/>
        <color rgb="FF58585A"/>
        <rFont val="Roboto Condensed"/>
      </rPr>
      <t>] si vous passiez une commande à votre fournisseur aujourd'hui ?</t>
    </r>
  </si>
  <si>
    <t>BA - Viande [Viande avec os (Bovin)]</t>
  </si>
  <si>
    <t>BA - Viande [Expectations]</t>
  </si>
  <si>
    <t>BA - Viande [Chaînes d'approvisionnement]</t>
  </si>
  <si>
    <r>
      <t>Votre principal fournisseur de [</t>
    </r>
    <r>
      <rPr>
        <b/>
        <sz val="10"/>
        <color rgb="FF58585A"/>
        <rFont val="Roboto Condensed"/>
      </rPr>
      <t>BA - Viande</t>
    </r>
    <r>
      <rPr>
        <sz val="10"/>
        <color rgb="FF58585A"/>
        <rFont val="Roboto Condensed"/>
      </rPr>
      <t>] est-il situé à [ce lieu] ?</t>
    </r>
  </si>
  <si>
    <r>
      <t>Si ce n'est pas le cas, où se trouve votre principal fournisseur de [</t>
    </r>
    <r>
      <rPr>
        <b/>
        <sz val="10"/>
        <color rgb="FF58585A"/>
        <rFont val="Roboto Condensed"/>
      </rPr>
      <t>BA - Viande</t>
    </r>
    <r>
      <rPr>
        <sz val="10"/>
        <color rgb="FF58585A"/>
        <rFont val="Roboto Condensed"/>
      </rPr>
      <t>] ?</t>
    </r>
  </si>
  <si>
    <r>
      <t>Comment décririez-vous la disponibilité actuelle de [</t>
    </r>
    <r>
      <rPr>
        <b/>
        <sz val="10"/>
        <color rgb="FF58585A"/>
        <rFont val="Roboto Condensed"/>
      </rPr>
      <t>Viande avec os (Bovin)</t>
    </r>
    <r>
      <rPr>
        <sz val="10"/>
        <color rgb="FF58585A"/>
        <rFont val="Roboto Condensed"/>
      </rPr>
      <t>] sur ce marché ?</t>
    </r>
  </si>
  <si>
    <r>
      <t>Vendez-vous [</t>
    </r>
    <r>
      <rPr>
        <b/>
        <sz val="10"/>
        <color rgb="FF58585A"/>
        <rFont val="Roboto Condensed"/>
      </rPr>
      <t>Viande avec os (Bovin)</t>
    </r>
    <r>
      <rPr>
        <sz val="10"/>
        <color rgb="FF58585A"/>
        <rFont val="Roboto Condensed"/>
      </rPr>
      <t>] cette semaine ?</t>
    </r>
  </si>
  <si>
    <r>
      <t>Pendant combien de jours, sans compter aujourd'hui, estimez-vous que votre stock de [</t>
    </r>
    <r>
      <rPr>
        <b/>
        <sz val="10"/>
        <color rgb="FF58585A"/>
        <rFont val="Roboto Condensed"/>
      </rPr>
      <t>Viande avec os (Bovin)</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</si>
  <si>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Viande avec os (Bovin)</t>
    </r>
    <r>
      <rPr>
        <sz val="10"/>
        <color rgb="FF58585A"/>
        <rFont val="Roboto Condensed"/>
      </rPr>
      <t>] si vous passiez une commande à votre fournisseur aujourd'hui ?</t>
    </r>
  </si>
  <si>
    <t>BA - Légumineuses / noisettes</t>
  </si>
  <si>
    <t>BA - Légumineuses / noisettes [Expectations]</t>
  </si>
  <si>
    <t>BA - Légumineuses / noisettes [Chaînes d'approvisionnement]</t>
  </si>
  <si>
    <r>
      <t>Votre principal fournisseur de [</t>
    </r>
    <r>
      <rPr>
        <b/>
        <sz val="10"/>
        <color rgb="FF58585A"/>
        <rFont val="Roboto Condensed"/>
      </rPr>
      <t>BA - Légumineuses / noisettes</t>
    </r>
    <r>
      <rPr>
        <sz val="10"/>
        <color rgb="FF58585A"/>
        <rFont val="Roboto Condensed"/>
      </rPr>
      <t>] est-il situé à [ce lieu] ?</t>
    </r>
  </si>
  <si>
    <r>
      <t>Si ce n'est pas le cas, où se trouve votre principal fournisseur de [</t>
    </r>
    <r>
      <rPr>
        <b/>
        <sz val="10"/>
        <color rgb="FF58585A"/>
        <rFont val="Roboto Condensed"/>
      </rPr>
      <t>BA - Légumineuses / noisettes</t>
    </r>
    <r>
      <rPr>
        <sz val="10"/>
        <color rgb="FF58585A"/>
        <rFont val="Roboto Condensed"/>
      </rPr>
      <t>] ?</t>
    </r>
  </si>
  <si>
    <t>BA - Légumineuses / noisettes [Haricot]</t>
  </si>
  <si>
    <t>BA - Lait et autres produits laitiers [Expectations]</t>
  </si>
  <si>
    <t>BA - Lait et autres produits laitiers [Chaînes d'approvisionnement]</t>
  </si>
  <si>
    <t>BA - Lait et autres produits laitiers [Lait en poudre]</t>
  </si>
  <si>
    <r>
      <t>Comment décririez-vous la disponibilité actuelle de [</t>
    </r>
    <r>
      <rPr>
        <b/>
        <sz val="10"/>
        <color rgb="FF58585A"/>
        <rFont val="Roboto Condensed"/>
      </rPr>
      <t>Lait en poudre</t>
    </r>
    <r>
      <rPr>
        <sz val="10"/>
        <color rgb="FF58585A"/>
        <rFont val="Roboto Condensed"/>
      </rPr>
      <t>] sur ce marché ?</t>
    </r>
  </si>
  <si>
    <r>
      <t>Vendez-vous [</t>
    </r>
    <r>
      <rPr>
        <b/>
        <sz val="10"/>
        <color rgb="FF58585A"/>
        <rFont val="Roboto Condensed"/>
      </rPr>
      <t>Lait en poudre</t>
    </r>
    <r>
      <rPr>
        <sz val="10"/>
        <color rgb="FF58585A"/>
        <rFont val="Roboto Condensed"/>
      </rPr>
      <t>] cette semaine ?</t>
    </r>
  </si>
  <si>
    <r>
      <t>Pendant combien de jours, sans compter aujourd'hui, estimez-vous que votre stock de [</t>
    </r>
    <r>
      <rPr>
        <b/>
        <sz val="10"/>
        <color rgb="FF58585A"/>
        <rFont val="Roboto Condensed"/>
      </rPr>
      <t>Lait en poudre</t>
    </r>
    <r>
      <rPr>
        <sz val="10"/>
        <color rgb="FF58585A"/>
        <rFont val="Roboto Condensed"/>
      </rPr>
      <t>] durera dans les conditions actuelles ? Veuillez inclure le stock que vous pouvez avoir ailleurs.</t>
    </r>
  </si>
  <si>
    <t>BA - Sucre et autres sucreries</t>
  </si>
  <si>
    <r>
      <t>Comment décririez-vous la disponibilité actuelle de [</t>
    </r>
    <r>
      <rPr>
        <b/>
        <sz val="10"/>
        <color rgb="FF58585A"/>
        <rFont val="Roboto Condensed"/>
      </rPr>
      <t>Huile d’arachide</t>
    </r>
    <r>
      <rPr>
        <sz val="10"/>
        <color rgb="FF58585A"/>
        <rFont val="Roboto Condensed"/>
      </rPr>
      <t>] sur ce marché ?</t>
    </r>
  </si>
  <si>
    <r>
      <t>Vendez-vous [</t>
    </r>
    <r>
      <rPr>
        <b/>
        <sz val="10"/>
        <color rgb="FF58585A"/>
        <rFont val="Roboto Condensed"/>
      </rPr>
      <t>Huile d’arachide</t>
    </r>
    <r>
      <rPr>
        <sz val="10"/>
        <color rgb="FF58585A"/>
        <rFont val="Roboto Condensed"/>
      </rPr>
      <t>] cette semaine ?</t>
    </r>
  </si>
  <si>
    <r>
      <t>Quel est le prix de l'unité ci-dessus de [</t>
    </r>
    <r>
      <rPr>
        <b/>
        <sz val="10"/>
        <color rgb="FF58585A"/>
        <rFont val="Roboto Condensed"/>
      </rPr>
      <t>Huile d’arachide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</si>
  <si>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Huile d’arachide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</si>
  <si>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Huile d’arachide</t>
    </r>
    <r>
      <rPr>
        <sz val="10"/>
        <color rgb="FF58585A"/>
        <rFont val="Roboto Condensed"/>
      </rPr>
      <t>] si vous passiez une commande à votre fournisseur aujourd'hui ?</t>
    </r>
  </si>
  <si>
    <r>
      <t>Combien de jours, sans compter aujourd'hui, vous faudrait-il pour réapprovisionner [</t>
    </r>
    <r>
      <rPr>
        <b/>
        <sz val="10"/>
        <color rgb="FF58585A"/>
        <rFont val="Roboto Condensed"/>
      </rPr>
      <t>Huile de palme</t>
    </r>
    <r>
      <rPr>
        <sz val="10"/>
        <color rgb="FF58585A"/>
        <rFont val="Roboto Condensed"/>
      </rPr>
      <t>] si vous passiez une commande à votre fournisseur aujourd'hui ?</t>
    </r>
  </si>
  <si>
    <r>
      <t>Pendant combien de jours, sans compter aujourd'hui, estimez-vous que votre stock de [</t>
    </r>
    <r>
      <rPr>
        <b/>
        <sz val="10"/>
        <color rgb="FF58585A"/>
        <rFont val="Roboto Condensed"/>
      </rPr>
      <t>Huile de palme</t>
    </r>
    <r>
      <rPr>
        <sz val="10"/>
        <color rgb="FF58585A"/>
        <rFont val="Roboto Condensed"/>
      </rPr>
      <t>] durera dans les conditions actuelles ? Veuillez inclure le stock que vous pouvez avoir ailleurs.</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</si>
  <si>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Huile de palme</t>
    </r>
    <r>
      <rPr>
        <sz val="10"/>
        <color rgb="FF58585A"/>
        <rFont val="Roboto Condensed"/>
      </rPr>
      <t>] en [</t>
    </r>
    <r>
      <rPr>
        <b/>
        <sz val="10"/>
        <color rgb="FF58585A"/>
        <rFont val="Roboto Condensed"/>
      </rPr>
      <t>XOF</t>
    </r>
    <r>
      <rPr>
        <sz val="10"/>
        <color rgb="FF58585A"/>
        <rFont val="Roboto Condensed"/>
      </rPr>
      <t>] ?</t>
    </r>
  </si>
  <si>
    <r>
      <t>Vendez-vous [</t>
    </r>
    <r>
      <rPr>
        <b/>
        <sz val="10"/>
        <color rgb="FF58585A"/>
        <rFont val="Roboto Condensed"/>
      </rPr>
      <t>Huile de palme</t>
    </r>
    <r>
      <rPr>
        <sz val="10"/>
        <color rgb="FF58585A"/>
        <rFont val="Roboto Condensed"/>
      </rPr>
      <t>] cette semaine ?</t>
    </r>
  </si>
  <si>
    <r>
      <t>Comment décririez-vous la disponibilité actuelle de [</t>
    </r>
    <r>
      <rPr>
        <b/>
        <sz val="10"/>
        <color rgb="FF58585A"/>
        <rFont val="Roboto Condensed"/>
      </rPr>
      <t>Huile de palme</t>
    </r>
    <r>
      <rPr>
        <sz val="10"/>
        <color rgb="FF58585A"/>
        <rFont val="Roboto Condensed"/>
      </rPr>
      <t>] sur ce marché ?</t>
    </r>
  </si>
  <si>
    <r>
      <t>Comment décririez-vous la disponibilité actuelle de [</t>
    </r>
    <r>
      <rPr>
        <b/>
        <sz val="10"/>
        <color rgb="FF58585A"/>
        <rFont val="Roboto Condensed"/>
      </rPr>
      <t>Sucre en poudre</t>
    </r>
    <r>
      <rPr>
        <sz val="10"/>
        <color rgb="FF58585A"/>
        <rFont val="Roboto Condensed"/>
      </rPr>
      <t>] sur ce marché ?</t>
    </r>
  </si>
  <si>
    <r>
      <t>Vendez-vous [</t>
    </r>
    <r>
      <rPr>
        <b/>
        <sz val="10"/>
        <color rgb="FF58585A"/>
        <rFont val="Roboto Condensed"/>
      </rPr>
      <t>Sucre en poudre</t>
    </r>
    <r>
      <rPr>
        <sz val="10"/>
        <color rgb="FF58585A"/>
        <rFont val="Roboto Condensed"/>
      </rPr>
      <t>] cette semaine ?</t>
    </r>
  </si>
  <si>
    <r>
      <t>Quel est le prix de l'unité ci-dessus de [</t>
    </r>
    <r>
      <rPr>
        <b/>
        <sz val="10"/>
        <color rgb="FF58585A"/>
        <rFont val="Roboto Condensed"/>
      </rPr>
      <t>Sucre en poudre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</si>
  <si>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Sucre en poudre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</si>
  <si>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Sucre en poudre</t>
    </r>
    <r>
      <rPr>
        <sz val="10"/>
        <color rgb="FF58585A"/>
        <rFont val="Roboto Condensed"/>
      </rPr>
      <t>] si vous passiez une commande à votre fournisseur aujourd'hui ?</t>
    </r>
  </si>
  <si>
    <r>
      <t>Comment décririez-vous la disponibilité actuelle de [</t>
    </r>
    <r>
      <rPr>
        <b/>
        <sz val="10"/>
        <color rgb="FF58585A"/>
        <rFont val="Roboto Condensed"/>
      </rPr>
      <t>Sucre en carreaux</t>
    </r>
    <r>
      <rPr>
        <sz val="10"/>
        <color rgb="FF58585A"/>
        <rFont val="Roboto Condensed"/>
      </rPr>
      <t>] sur ce marché ?</t>
    </r>
  </si>
  <si>
    <r>
      <t>Vendez-vous [</t>
    </r>
    <r>
      <rPr>
        <b/>
        <sz val="10"/>
        <color rgb="FF58585A"/>
        <rFont val="Roboto Condensed"/>
      </rPr>
      <t>Sucre en carreaux</t>
    </r>
    <r>
      <rPr>
        <sz val="10"/>
        <color rgb="FF58585A"/>
        <rFont val="Roboto Condensed"/>
      </rPr>
      <t>] cette semaine ?</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</si>
  <si>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Sucre en carreaux</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</si>
  <si>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Sucre en carreaux</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</si>
  <si>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Sucre en carreaux</t>
    </r>
    <r>
      <rPr>
        <sz val="10"/>
        <color rgb="FF58585A"/>
        <rFont val="Roboto Condensed"/>
      </rPr>
      <t>] si vous passiez une commande à votre fournisseur aujourd'hui ?</t>
    </r>
  </si>
  <si>
    <t>Tombouctou</t>
  </si>
  <si>
    <t>BNA - Santé [Expectations]</t>
  </si>
  <si>
    <t>BNA - Santé [Chaînes d'approvisionnement]</t>
  </si>
  <si>
    <t>BNA - Santé [Infection Respiratoire Aigu (asthme, grippe etc)]</t>
  </si>
  <si>
    <t>BNA - Santé [Diarrhée]</t>
  </si>
  <si>
    <t>BNA - Santé [Paludisme]</t>
  </si>
  <si>
    <r>
      <t>Votre principal fournisseur de [</t>
    </r>
    <r>
      <rPr>
        <b/>
        <sz val="10"/>
        <color rgb="FF58585A"/>
        <rFont val="Roboto Condensed"/>
      </rPr>
      <t>BNA - Santé</t>
    </r>
    <r>
      <rPr>
        <sz val="10"/>
        <color rgb="FF58585A"/>
        <rFont val="Roboto Condensed"/>
      </rPr>
      <t>] est-il situé à [ce lieu] ?</t>
    </r>
  </si>
  <si>
    <r>
      <t>Si ce n'est pas le cas, où se trouve votre principal fournisseur de [</t>
    </r>
    <r>
      <rPr>
        <b/>
        <sz val="10"/>
        <color rgb="FF58585A"/>
        <rFont val="Roboto Condensed"/>
      </rPr>
      <t>BNA - Santé</t>
    </r>
    <r>
      <rPr>
        <sz val="10"/>
        <color rgb="FF58585A"/>
        <rFont val="Roboto Condensed"/>
      </rPr>
      <t>] ?</t>
    </r>
  </si>
  <si>
    <t>BNA - Santé [Paracetamol]</t>
  </si>
  <si>
    <r>
      <t>Comment décririez-vous la disponibilité actuelle de [</t>
    </r>
    <r>
      <rPr>
        <b/>
        <sz val="10"/>
        <color rgb="FF58585A"/>
        <rFont val="Roboto Condensed"/>
      </rPr>
      <t>Produits d'hygiène féminine</t>
    </r>
    <r>
      <rPr>
        <sz val="10"/>
        <color rgb="FF58585A"/>
        <rFont val="Roboto Condensed"/>
      </rPr>
      <t>] sur ce marché ?</t>
    </r>
  </si>
  <si>
    <r>
      <t>Vendez-vous [</t>
    </r>
    <r>
      <rPr>
        <b/>
        <sz val="10"/>
        <color rgb="FF58585A"/>
        <rFont val="Roboto Condensed"/>
      </rPr>
      <t>Produits d'hygiène féminine</t>
    </r>
    <r>
      <rPr>
        <sz val="10"/>
        <color rgb="FF58585A"/>
        <rFont val="Roboto Condensed"/>
      </rPr>
      <t>] cette semaine ?</t>
    </r>
  </si>
  <si>
    <r>
      <t>Si ce n'est pas le cas, quelle est l'unité standard que vous utilisez pour vendre [</t>
    </r>
    <r>
      <rPr>
        <b/>
        <sz val="10"/>
        <color rgb="FF58585A"/>
        <rFont val="Roboto Condensed"/>
      </rPr>
      <t>Produits d'hygiène féminine</t>
    </r>
    <r>
      <rPr>
        <sz val="10"/>
        <color rgb="FF58585A"/>
        <rFont val="Roboto Condensed"/>
      </rPr>
      <t>] ?</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</si>
  <si>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Produits d'hygiène féminine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</si>
  <si>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Produits d'hygiène féminine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</si>
  <si>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Produits d'hygiène féminine</t>
    </r>
    <r>
      <rPr>
        <sz val="10"/>
        <color rgb="FF58585A"/>
        <rFont val="Roboto Condensed"/>
      </rPr>
      <t>] si vous passiez une commande à votre fournisseur aujourd'hui ?</t>
    </r>
  </si>
  <si>
    <r>
      <t>Votre principal fournisseur de [</t>
    </r>
    <r>
      <rPr>
        <b/>
        <sz val="10"/>
        <color rgb="FF58585A"/>
        <rFont val="Roboto Condensed"/>
      </rPr>
      <t>BNA - Hygiene</t>
    </r>
    <r>
      <rPr>
        <sz val="10"/>
        <color rgb="FF58585A"/>
        <rFont val="Roboto Condensed"/>
      </rPr>
      <t>] est-il situé à [ce lieu] ?</t>
    </r>
  </si>
  <si>
    <r>
      <t>Si ce n'est pas le cas, où se trouve votre principal fournisseur de [</t>
    </r>
    <r>
      <rPr>
        <b/>
        <sz val="10"/>
        <color rgb="FF58585A"/>
        <rFont val="Roboto Condensed"/>
      </rPr>
      <t>BNA - Hygiene</t>
    </r>
    <r>
      <rPr>
        <sz val="10"/>
        <color rgb="FF58585A"/>
        <rFont val="Roboto Condensed"/>
      </rPr>
      <t>] ?</t>
    </r>
  </si>
  <si>
    <t>Paquet allumette</t>
  </si>
  <si>
    <r>
      <t>Comment décririez-vous la disponibilité actuelle de [</t>
    </r>
    <r>
      <rPr>
        <b/>
        <sz val="10"/>
        <color rgb="FF58585A"/>
        <rFont val="Roboto Condensed"/>
      </rPr>
      <t>Savons de toilette (180g)</t>
    </r>
    <r>
      <rPr>
        <sz val="10"/>
        <color rgb="FF58585A"/>
        <rFont val="Roboto Condensed"/>
      </rPr>
      <t>] sur ce marché ?</t>
    </r>
  </si>
  <si>
    <r>
      <t>Vendez-vous [</t>
    </r>
    <r>
      <rPr>
        <b/>
        <sz val="10"/>
        <color rgb="FF58585A"/>
        <rFont val="Roboto Condensed"/>
      </rPr>
      <t>Savons de toilette (180g)</t>
    </r>
    <r>
      <rPr>
        <sz val="10"/>
        <color rgb="FF58585A"/>
        <rFont val="Roboto Condensed"/>
      </rPr>
      <t>] cette semaine ?</t>
    </r>
  </si>
  <si>
    <r>
      <t>Si ce n'est pas le cas, quelle est l'unité standard que vous utilisez pour vendre [</t>
    </r>
    <r>
      <rPr>
        <b/>
        <sz val="10"/>
        <color rgb="FF58585A"/>
        <rFont val="Roboto Condensed"/>
      </rPr>
      <t>Savons de toilette (180g)</t>
    </r>
    <r>
      <rPr>
        <sz val="10"/>
        <color rgb="FF58585A"/>
        <rFont val="Roboto Condensed"/>
      </rPr>
      <t>] ?</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</si>
  <si>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Savons de toilette (180g)</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</si>
  <si>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Savons de toilette (180g)</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</si>
  <si>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Savons de toilette (180g)</t>
    </r>
    <r>
      <rPr>
        <sz val="10"/>
        <color rgb="FF58585A"/>
        <rFont val="Roboto Condensed"/>
      </rPr>
      <t>] si vous passiez une commande à votre fournisseur aujourd'hui ?</t>
    </r>
  </si>
  <si>
    <r>
      <t>Combien de jours, sans compter aujourd'hui, vous faudrait-il pour réapprovisionner [</t>
    </r>
    <r>
      <rPr>
        <b/>
        <sz val="10"/>
        <color rgb="FF58585A"/>
        <rFont val="Roboto Condensed"/>
      </rPr>
      <t>Savons de lessive (180g)</t>
    </r>
    <r>
      <rPr>
        <sz val="10"/>
        <color rgb="FF58585A"/>
        <rFont val="Roboto Condensed"/>
      </rPr>
      <t>] si vous passiez une commande à votre fournisseur aujourd'hui ?</t>
    </r>
  </si>
  <si>
    <r>
      <t>Pendant combien de jours, sans compter aujourd'hui, estimez-vous que votre stock de [</t>
    </r>
    <r>
      <rPr>
        <b/>
        <sz val="10"/>
        <color rgb="FF58585A"/>
        <rFont val="Roboto Condensed"/>
      </rPr>
      <t>Savons de lessive (180g)</t>
    </r>
    <r>
      <rPr>
        <sz val="10"/>
        <color rgb="FF58585A"/>
        <rFont val="Roboto Condensed"/>
      </rPr>
      <t>] durera dans les conditions actuelles ? Veuillez inclure le stock que vous pouvez avoir ailleurs.</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</si>
  <si>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Savons de lessive (180g)</t>
    </r>
    <r>
      <rPr>
        <sz val="10"/>
        <color rgb="FF58585A"/>
        <rFont val="Roboto Condensed"/>
      </rPr>
      <t>] en [</t>
    </r>
    <r>
      <rPr>
        <b/>
        <sz val="10"/>
        <color rgb="FF58585A"/>
        <rFont val="Roboto Condensed"/>
      </rPr>
      <t>XOF</t>
    </r>
    <r>
      <rPr>
        <sz val="10"/>
        <color rgb="FF58585A"/>
        <rFont val="Roboto Condensed"/>
      </rPr>
      <t>] ?</t>
    </r>
  </si>
  <si>
    <r>
      <t>Si ce n'est pas le cas, quelle est l'unité standard que vous utilisez pour vendre [</t>
    </r>
    <r>
      <rPr>
        <b/>
        <sz val="10"/>
        <color rgb="FF58585A"/>
        <rFont val="Roboto Condensed"/>
      </rPr>
      <t>Savons de lessive (180g)</t>
    </r>
    <r>
      <rPr>
        <sz val="10"/>
        <color rgb="FF58585A"/>
        <rFont val="Roboto Condensed"/>
      </rPr>
      <t>] ?</t>
    </r>
  </si>
  <si>
    <r>
      <t>Vendez-vous [</t>
    </r>
    <r>
      <rPr>
        <b/>
        <sz val="10"/>
        <color rgb="FF58585A"/>
        <rFont val="Roboto Condensed"/>
      </rPr>
      <t>Savons de lessive (180g)</t>
    </r>
    <r>
      <rPr>
        <sz val="10"/>
        <color rgb="FF58585A"/>
        <rFont val="Roboto Condensed"/>
      </rPr>
      <t>] cette semaine ?</t>
    </r>
  </si>
  <si>
    <r>
      <t>Comment décririez-vous la disponibilité actuelle de [</t>
    </r>
    <r>
      <rPr>
        <b/>
        <sz val="10"/>
        <color rgb="FF58585A"/>
        <rFont val="Roboto Condensed"/>
      </rPr>
      <t>Savons de lessive (180g)</t>
    </r>
    <r>
      <rPr>
        <sz val="10"/>
        <color rgb="FF58585A"/>
        <rFont val="Roboto Condensed"/>
      </rPr>
      <t>] sur ce marché ?</t>
    </r>
  </si>
  <si>
    <r>
      <t>Votre principal fournisseur de [</t>
    </r>
    <r>
      <rPr>
        <b/>
        <sz val="10"/>
        <color rgb="FF58585A"/>
        <rFont val="Roboto Condensed"/>
      </rPr>
      <t>BNA - Eau</t>
    </r>
    <r>
      <rPr>
        <sz val="10"/>
        <color rgb="FF58585A"/>
        <rFont val="Roboto Condensed"/>
      </rPr>
      <t>] est-il situé à [ce lieu] ?</t>
    </r>
  </si>
  <si>
    <r>
      <t>Si ce n'est pas le cas, où se trouve votre principal fournisseur de [</t>
    </r>
    <r>
      <rPr>
        <b/>
        <sz val="10"/>
        <color rgb="FF58585A"/>
        <rFont val="Roboto Condensed"/>
      </rPr>
      <t>BNA - Eau</t>
    </r>
    <r>
      <rPr>
        <sz val="10"/>
        <color rgb="FF58585A"/>
        <rFont val="Roboto Condensed"/>
      </rPr>
      <t>] ?</t>
    </r>
  </si>
  <si>
    <t>BNA - Abri</t>
  </si>
  <si>
    <t>BNA - Abri [Expectations]</t>
  </si>
  <si>
    <t>BNA - Abri [Chaînes d'approvisionnement]</t>
  </si>
  <si>
    <t>BNA - EHA - Hygiene</t>
  </si>
  <si>
    <t>BNA - EHA - Hygiene [Produits d'hygiène féminine]</t>
  </si>
  <si>
    <t>BNA - EHA - Hygiene [Savons de toilette (180g)]</t>
  </si>
  <si>
    <t>BNA - EHA - Hygiene [Savons de lessive (180g)]</t>
  </si>
  <si>
    <t>BNA - EHA - Hygiene [Expectations]</t>
  </si>
  <si>
    <t>BNA - EHA - Hygiene [Chaînes d'approvisionnement]</t>
  </si>
  <si>
    <t>BNA - L'énergie [Bois]</t>
  </si>
  <si>
    <t>BNA - L'énergie [Charbon Bois]</t>
  </si>
  <si>
    <t>BNA - L'énergie [Paquet allumette]</t>
  </si>
  <si>
    <r>
      <t xml:space="preserve">BNA - </t>
    </r>
    <r>
      <rPr>
        <b/>
        <sz val="10"/>
        <color theme="0"/>
        <rFont val="Aptos Narrow"/>
        <family val="2"/>
      </rPr>
      <t>L'énergie</t>
    </r>
  </si>
  <si>
    <t>BNA - L'énergie [Chaînes d'approvisionnement]</t>
  </si>
  <si>
    <t>BNA - L'énergie [Expectations]</t>
  </si>
  <si>
    <r>
      <t>Votre principal fournisseur de [</t>
    </r>
    <r>
      <rPr>
        <b/>
        <sz val="10"/>
        <color rgb="FF58585A"/>
        <rFont val="Roboto Condensed"/>
      </rPr>
      <t>BNA - L'énergie</t>
    </r>
    <r>
      <rPr>
        <sz val="10"/>
        <color rgb="FF58585A"/>
        <rFont val="Roboto Condensed"/>
      </rPr>
      <t>] est-il situé à [ce lieu] ?</t>
    </r>
  </si>
  <si>
    <r>
      <t>Si ce n'est pas le cas, où se trouve votre principal fournisseur de [</t>
    </r>
    <r>
      <rPr>
        <b/>
        <sz val="10"/>
        <color rgb="FF58585A"/>
        <rFont val="Roboto Condensed"/>
      </rPr>
      <t>BNA - L'énergie</t>
    </r>
    <r>
      <rPr>
        <sz val="10"/>
        <color rgb="FF58585A"/>
        <rFont val="Roboto Condensed"/>
      </rPr>
      <t>] ?</t>
    </r>
  </si>
  <si>
    <r>
      <t>Si ce n'est pas le cas, quelle est l'unité standard que vous utilisez pour vendre [</t>
    </r>
    <r>
      <rPr>
        <b/>
        <sz val="10"/>
        <color rgb="FF58585A"/>
        <rFont val="Roboto Condensed"/>
      </rPr>
      <t>Bois</t>
    </r>
    <r>
      <rPr>
        <sz val="10"/>
        <color rgb="FF58585A"/>
        <rFont val="Roboto Condensed"/>
      </rPr>
      <t>] ?</t>
    </r>
  </si>
  <si>
    <r>
      <t>Si ce n'est pas le cas, quelle est l'unité standard que vous utilisez pour vendre [</t>
    </r>
    <r>
      <rPr>
        <b/>
        <sz val="10"/>
        <color rgb="FF58585A"/>
        <rFont val="Roboto Condensed"/>
      </rPr>
      <t>Charbon Bois</t>
    </r>
    <r>
      <rPr>
        <sz val="10"/>
        <color rgb="FF58585A"/>
        <rFont val="Roboto Condensed"/>
      </rPr>
      <t>] ?</t>
    </r>
  </si>
  <si>
    <r>
      <t>Comment décririez-vous la disponibilité actuelle de [</t>
    </r>
    <r>
      <rPr>
        <b/>
        <sz val="10"/>
        <color rgb="FF58585A"/>
        <rFont val="Roboto Condensed"/>
      </rPr>
      <t>Paquet allumette</t>
    </r>
    <r>
      <rPr>
        <sz val="10"/>
        <color rgb="FF58585A"/>
        <rFont val="Roboto Condensed"/>
      </rPr>
      <t>] sur ce marché ?</t>
    </r>
  </si>
  <si>
    <r>
      <t>Vendez-vous [</t>
    </r>
    <r>
      <rPr>
        <b/>
        <sz val="10"/>
        <color rgb="FF58585A"/>
        <rFont val="Roboto Condensed"/>
      </rPr>
      <t>Paquet allumette</t>
    </r>
    <r>
      <rPr>
        <sz val="10"/>
        <color rgb="FF58585A"/>
        <rFont val="Roboto Condensed"/>
      </rPr>
      <t>] cette semaine ?</t>
    </r>
  </si>
  <si>
    <r>
      <t>Si ce n'est pas le cas, quelle est l'unité standard que vous utilisez pour vendre [</t>
    </r>
    <r>
      <rPr>
        <b/>
        <sz val="10"/>
        <color rgb="FF58585A"/>
        <rFont val="Roboto Condensed"/>
      </rPr>
      <t>Paquet allumette</t>
    </r>
    <r>
      <rPr>
        <sz val="10"/>
        <color rgb="FF58585A"/>
        <rFont val="Roboto Condensed"/>
      </rPr>
      <t>] ?</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</si>
  <si>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Paquet allumette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</si>
  <si>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Paquet allumette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</si>
  <si>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Paquet allumette</t>
    </r>
    <r>
      <rPr>
        <sz val="10"/>
        <color rgb="FF58585A"/>
        <rFont val="Roboto Condensed"/>
      </rPr>
      <t>] si vous passiez une commande à votre fournisseur aujourd'hui ?</t>
    </r>
  </si>
  <si>
    <t>Si ce n'est pas le cas, quelle est l'unité standard que vous utilisez pour vendre [Piles pour la radio] ?</t>
  </si>
  <si>
    <t>C. Fonctionnalité du marché</t>
  </si>
  <si>
    <t>Quels types de paiement acceptez-vous de la part de vos clients ?</t>
  </si>
  <si>
    <t>Appliquez-vous une majoration aux clients qui choisissent d'utiliser certains types de paiement ?</t>
  </si>
  <si>
    <t>Le nombre de vendeurs opérant sur ce marché a-t-il changé par rapport à il y a un mois ?</t>
  </si>
  <si>
    <t>Si augmenté : De quel pourcentage pensez-vous que le nombre de vendeurs sur ce marché a augmenté par rapport à il y a un mois ?</t>
  </si>
  <si>
    <t>Si diminué : De quel pourcentage pensez-vous que le nombre de vendeurs sur ce marché a diminué par rapport à il y a un mois ?</t>
  </si>
  <si>
    <t>Le nombre de clients venant à votre boutique par semaine a-t-il changé par rapport à il y a un mois ?</t>
  </si>
  <si>
    <t>Si augmenté : De quel pourcentage pensez-vous que le nombre de clients venant à votre boutique par semaine a augmenté par rapport à il y a un mois ?</t>
  </si>
  <si>
    <t xml:space="preserve">Si diminué : De quel pourcentage pensez-vous que le nombre de clients venant à votre boutique par semaine a diminué par rapport à il y a un mois </t>
  </si>
  <si>
    <t>Au cours du dernier mois, avez-vous observé ou entendu parler d'incidents de sécurité ou de sûreté ayant eu lieu sur ce marché ?</t>
  </si>
  <si>
    <t>Quels types d'incidents de sécurité ou de sûreté avez-vous observés ou entendus ?</t>
  </si>
  <si>
    <t>1. Espèces (monnaie locale)
2. Espèces (devises étrangères)
3. Mobile money
4. Cartes de crédit/débit
5. Transferts d'argent
6. Chèques
7. Bons d'achat
8. Crédit informel (les clients peuvent acheter maintenant et payer plus tard)
9. Troc (les clients peuvent payer des biens avec d'autres biens)
10. Autre
11. Ne sait pas
12. Préfère ne pas répondre</t>
  </si>
  <si>
    <t>1. Augmenté
2. Resté le même
3. Diminué
4. Ne sait pas
5. Préfère ne pas répondre</t>
  </si>
  <si>
    <t>1. 1-10 %
2. 11-25 %
3. 26-50 %
4. 51-75 %
5. 76-100 %
6. Plus de 100 %
7. Ne sait pas
8. Préfère ne pas répondre</t>
  </si>
  <si>
    <t>1. Femmes
2. Hommes
3. Enfants de moins de 18 ans
4. Personnes âgées de plus de 60 ans
5. Personnes handicapées
6. Personnes atteintes de maladies chroniques ou de conditions médicales
7. Autre
8. Ne sait pas
9. Préfère ne pas répondre</t>
  </si>
  <si>
    <t>1. Vol ou cambriolage de biens
2. Vol ou cambriolage d'argent liquide
3. Agressions physiques contre les commerçants
4. Agressions physiques contre les clients
5. Harcèlement verbal des commerçants
6. Harcèlement verbal des clients
7. Infrastructures dangereuses menant au marché (routes, ponts, transports, etc.)
8. Infrastructures dangereuses dans le marché lui-même (zones dangereuses, bâtiments instables, etc.)
9. Autre
10. Ne sait pas
11. Préfère ne pas répondre</t>
  </si>
  <si>
    <t>D. Taux de change</t>
  </si>
  <si>
    <r>
      <t>Quel est le taux de vente de [</t>
    </r>
    <r>
      <rPr>
        <b/>
        <sz val="10"/>
        <color rgb="FF58585A"/>
        <rFont val="Roboto Condensed"/>
      </rPr>
      <t>USD</t>
    </r>
    <r>
      <rPr>
        <sz val="10"/>
        <color rgb="FF58585A"/>
        <rFont val="Roboto Condensed"/>
      </rPr>
      <t>] en [</t>
    </r>
    <r>
      <rPr>
        <b/>
        <sz val="10"/>
        <color rgb="FF58585A"/>
        <rFont val="Roboto Condensed"/>
      </rPr>
      <t>XOF</t>
    </r>
    <r>
      <rPr>
        <sz val="10"/>
        <color rgb="FF58585A"/>
        <rFont val="Roboto Condensed"/>
      </rPr>
      <t>] ?</t>
    </r>
  </si>
  <si>
    <r>
      <t>Quel est le taux d'achat de [</t>
    </r>
    <r>
      <rPr>
        <b/>
        <sz val="10"/>
        <color rgb="FF58585A"/>
        <rFont val="Roboto Condensed"/>
      </rPr>
      <t>USD</t>
    </r>
    <r>
      <rPr>
        <sz val="10"/>
        <color rgb="FF58585A"/>
        <rFont val="Roboto Condensed"/>
      </rPr>
      <t>] en [</t>
    </r>
    <r>
      <rPr>
        <b/>
        <sz val="10"/>
        <color rgb="FF58585A"/>
        <rFont val="Roboto Condensed"/>
      </rPr>
      <t>XOF</t>
    </r>
    <r>
      <rPr>
        <sz val="10"/>
        <color rgb="FF58585A"/>
        <rFont val="Roboto Condensed"/>
      </rPr>
      <t>] ?</t>
    </r>
  </si>
  <si>
    <t>Taux de change - USD</t>
  </si>
  <si>
    <t>Integer (float)</t>
  </si>
  <si>
    <t>Taux de change - EUR</t>
  </si>
  <si>
    <t>Taux de change - GBP</t>
  </si>
  <si>
    <r>
      <t>Quel est le taux d'achat de [</t>
    </r>
    <r>
      <rPr>
        <b/>
        <sz val="10"/>
        <color rgb="FF58585A"/>
        <rFont val="Roboto Condensed"/>
      </rPr>
      <t>EUR</t>
    </r>
    <r>
      <rPr>
        <sz val="10"/>
        <color rgb="FF58585A"/>
        <rFont val="Roboto Condensed"/>
      </rPr>
      <t>] en [</t>
    </r>
    <r>
      <rPr>
        <b/>
        <sz val="10"/>
        <color rgb="FF58585A"/>
        <rFont val="Roboto Condensed"/>
      </rPr>
      <t>XOF</t>
    </r>
    <r>
      <rPr>
        <sz val="10"/>
        <color rgb="FF58585A"/>
        <rFont val="Roboto Condensed"/>
      </rPr>
      <t>] ?</t>
    </r>
  </si>
  <si>
    <r>
      <t>Quel est le taux de vente de [</t>
    </r>
    <r>
      <rPr>
        <b/>
        <sz val="10"/>
        <color rgb="FF58585A"/>
        <rFont val="Roboto Condensed"/>
      </rPr>
      <t>EUR</t>
    </r>
    <r>
      <rPr>
        <sz val="10"/>
        <color rgb="FF58585A"/>
        <rFont val="Roboto Condensed"/>
      </rPr>
      <t>] en [</t>
    </r>
    <r>
      <rPr>
        <b/>
        <sz val="10"/>
        <color rgb="FF58585A"/>
        <rFont val="Roboto Condensed"/>
      </rPr>
      <t>XOF</t>
    </r>
    <r>
      <rPr>
        <sz val="10"/>
        <color rgb="FF58585A"/>
        <rFont val="Roboto Condensed"/>
      </rPr>
      <t>] ?</t>
    </r>
  </si>
  <si>
    <r>
      <t>Quel est le taux d'achat de [</t>
    </r>
    <r>
      <rPr>
        <b/>
        <sz val="10"/>
        <color rgb="FF58585A"/>
        <rFont val="Roboto Condensed"/>
      </rPr>
      <t>GBP</t>
    </r>
    <r>
      <rPr>
        <sz val="10"/>
        <color rgb="FF58585A"/>
        <rFont val="Roboto Condensed"/>
      </rPr>
      <t>] en [</t>
    </r>
    <r>
      <rPr>
        <b/>
        <sz val="10"/>
        <color rgb="FF58585A"/>
        <rFont val="Roboto Condensed"/>
      </rPr>
      <t>XOF</t>
    </r>
    <r>
      <rPr>
        <sz val="10"/>
        <color rgb="FF58585A"/>
        <rFont val="Roboto Condensed"/>
      </rPr>
      <t>] ?</t>
    </r>
  </si>
  <si>
    <r>
      <t>Quel est le taux de vente de [</t>
    </r>
    <r>
      <rPr>
        <b/>
        <sz val="10"/>
        <color rgb="FF58585A"/>
        <rFont val="Roboto Condensed"/>
      </rPr>
      <t>GBP</t>
    </r>
    <r>
      <rPr>
        <sz val="10"/>
        <color rgb="FF58585A"/>
        <rFont val="Roboto Condensed"/>
      </rPr>
      <t>] en [</t>
    </r>
    <r>
      <rPr>
        <b/>
        <sz val="10"/>
        <color rgb="FF58585A"/>
        <rFont val="Roboto Condensed"/>
      </rPr>
      <t>XOF</t>
    </r>
    <r>
      <rPr>
        <sz val="10"/>
        <color rgb="FF58585A"/>
        <rFont val="Roboto Condensed"/>
      </rPr>
      <t>] ?</t>
    </r>
  </si>
  <si>
    <r>
      <t>Quel est le taux de vente de [</t>
    </r>
    <r>
      <rPr>
        <b/>
        <sz val="10"/>
        <color rgb="FF58585A"/>
        <rFont val="Roboto Condensed"/>
      </rPr>
      <t>Dinar algérien</t>
    </r>
    <r>
      <rPr>
        <sz val="10"/>
        <color rgb="FF58585A"/>
        <rFont val="Roboto Condensed"/>
      </rPr>
      <t>] en [</t>
    </r>
    <r>
      <rPr>
        <b/>
        <sz val="10"/>
        <color rgb="FF58585A"/>
        <rFont val="Roboto Condensed"/>
      </rPr>
      <t>XOF</t>
    </r>
    <r>
      <rPr>
        <sz val="10"/>
        <color rgb="FF58585A"/>
        <rFont val="Roboto Condensed"/>
      </rPr>
      <t>] ?</t>
    </r>
  </si>
  <si>
    <r>
      <t>Quel est le taux d'achat de [</t>
    </r>
    <r>
      <rPr>
        <b/>
        <sz val="10"/>
        <color rgb="FF58585A"/>
        <rFont val="Roboto Condensed"/>
      </rPr>
      <t>Dinar algérien</t>
    </r>
    <r>
      <rPr>
        <sz val="10"/>
        <color rgb="FF58585A"/>
        <rFont val="Roboto Condensed"/>
      </rPr>
      <t>] en [</t>
    </r>
    <r>
      <rPr>
        <b/>
        <sz val="10"/>
        <color rgb="FF58585A"/>
        <rFont val="Roboto Condensed"/>
      </rPr>
      <t>XOF</t>
    </r>
    <r>
      <rPr>
        <sz val="10"/>
        <color rgb="FF58585A"/>
        <rFont val="Roboto Condensed"/>
      </rPr>
      <t>] ?</t>
    </r>
  </si>
  <si>
    <t>Taux de change - Dinar algérien</t>
  </si>
  <si>
    <t>Taux de change - Ouguiya mauritanienne</t>
  </si>
  <si>
    <r>
      <t>Quel est le taux d'achat de [</t>
    </r>
    <r>
      <rPr>
        <b/>
        <sz val="10"/>
        <color rgb="FF58585A"/>
        <rFont val="Roboto Condensed"/>
      </rPr>
      <t>Ouguiya mauritanienne</t>
    </r>
    <r>
      <rPr>
        <sz val="10"/>
        <color rgb="FF58585A"/>
        <rFont val="Roboto Condensed"/>
      </rPr>
      <t>] en [</t>
    </r>
    <r>
      <rPr>
        <b/>
        <sz val="10"/>
        <color rgb="FF58585A"/>
        <rFont val="Roboto Condensed"/>
      </rPr>
      <t>XOF</t>
    </r>
    <r>
      <rPr>
        <sz val="10"/>
        <color rgb="FF58585A"/>
        <rFont val="Roboto Condensed"/>
      </rPr>
      <t>] ?</t>
    </r>
  </si>
  <si>
    <r>
      <t>Quel est le taux de vente de [</t>
    </r>
    <r>
      <rPr>
        <b/>
        <sz val="10"/>
        <color rgb="FF58585A"/>
        <rFont val="Roboto Condensed"/>
      </rPr>
      <t>Ouguiya mauritanienne</t>
    </r>
    <r>
      <rPr>
        <sz val="10"/>
        <color rgb="FF58585A"/>
        <rFont val="Roboto Condensed"/>
      </rPr>
      <t>] en [</t>
    </r>
    <r>
      <rPr>
        <b/>
        <sz val="10"/>
        <color rgb="FF58585A"/>
        <rFont val="Roboto Condensed"/>
      </rPr>
      <t>XOF</t>
    </r>
    <r>
      <rPr>
        <sz val="10"/>
        <color rgb="FF58585A"/>
        <rFont val="Roboto Condensed"/>
      </rPr>
      <t>] ?</t>
    </r>
  </si>
  <si>
    <t>Taux de change - Franc guinéen</t>
  </si>
  <si>
    <t>r_type_de_paiement</t>
  </si>
  <si>
    <t>Autre</t>
  </si>
  <si>
    <t>r_oui_non_nsp_pnpr</t>
  </si>
  <si>
    <t>r_change</t>
  </si>
  <si>
    <t>r_change_pourcentage</t>
  </si>
  <si>
    <t>r_groupes_de_personnes</t>
  </si>
  <si>
    <t>r_incidents_de_sécurite_au_marche_type</t>
  </si>
  <si>
    <t>r_meta_audit</t>
  </si>
  <si>
    <t>r_meta_debut</t>
  </si>
  <si>
    <t>r_meta_fin</t>
  </si>
  <si>
    <t>r_meta_date_1</t>
  </si>
  <si>
    <t>r_meta_device_id</t>
  </si>
  <si>
    <t>r_meta_code_evaluateur</t>
  </si>
  <si>
    <t>r_liste_de_marches</t>
  </si>
  <si>
    <t>r_oui_non</t>
  </si>
  <si>
    <r>
      <t>Pensez-vous que les prix des articles [</t>
    </r>
    <r>
      <rPr>
        <b/>
        <sz val="10"/>
        <color rgb="FF58585A"/>
        <rFont val="Roboto Condensed"/>
      </rPr>
      <t>BA - Céréales</t>
    </r>
    <r>
      <rPr>
        <sz val="10"/>
        <color rgb="FF58585A"/>
        <rFont val="Roboto Condensed"/>
      </rPr>
      <t>] changeront dans le mois à venir ?</t>
    </r>
  </si>
  <si>
    <r>
      <t>Pourquoi pensez-vous que les prix des articles [</t>
    </r>
    <r>
      <rPr>
        <b/>
        <sz val="10"/>
        <color rgb="FF58585A"/>
        <rFont val="Roboto Condensed"/>
      </rPr>
      <t>BA - Céréales</t>
    </r>
    <r>
      <rPr>
        <sz val="10"/>
        <color rgb="FF58585A"/>
        <rFont val="Roboto Condensed"/>
      </rPr>
      <t>] vont diminuer ?</t>
    </r>
  </si>
  <si>
    <r>
      <t>Pourquoi pensez-vous que les prix des articles [</t>
    </r>
    <r>
      <rPr>
        <b/>
        <sz val="10"/>
        <color rgb="FF58585A"/>
        <rFont val="Roboto Condensed"/>
      </rPr>
      <t>BA - Céréales</t>
    </r>
    <r>
      <rPr>
        <sz val="10"/>
        <color rgb="FF58585A"/>
        <rFont val="Roboto Condensed"/>
      </rPr>
      <t>] vont augmenter ?</t>
    </r>
  </si>
  <si>
    <t>r_disponibilite</t>
  </si>
  <si>
    <t>r_prix_articles_change</t>
  </si>
  <si>
    <t>r_prix_articles_change_augmentation</t>
  </si>
  <si>
    <t>r_prix_articles_change_diminution</t>
  </si>
  <si>
    <t>r_oui_non_autre_nsp_pnpr</t>
  </si>
  <si>
    <r>
      <t>Pensez-vous que les prix des articles [</t>
    </r>
    <r>
      <rPr>
        <b/>
        <sz val="10"/>
        <color rgb="FF58585A"/>
        <rFont val="Roboto Condensed"/>
      </rPr>
      <t>BA - Tubercules ou racines</t>
    </r>
    <r>
      <rPr>
        <sz val="10"/>
        <color rgb="FF58585A"/>
        <rFont val="Roboto Condensed"/>
      </rPr>
      <t>] changeront dans le mois à venir ?</t>
    </r>
  </si>
  <si>
    <r>
      <t>Pourquoi pensez-vous que les prix des articles [</t>
    </r>
    <r>
      <rPr>
        <b/>
        <sz val="10"/>
        <color rgb="FF58585A"/>
        <rFont val="Roboto Condensed"/>
      </rPr>
      <t>BA - Tubercules ou racines</t>
    </r>
    <r>
      <rPr>
        <sz val="10"/>
        <color rgb="FF58585A"/>
        <rFont val="Roboto Condensed"/>
      </rPr>
      <t>] vont augmenter ?</t>
    </r>
  </si>
  <si>
    <r>
      <t>Pourquoi pensez-vous que les prix des articles [</t>
    </r>
    <r>
      <rPr>
        <b/>
        <sz val="10"/>
        <color rgb="FF58585A"/>
        <rFont val="Roboto Condensed"/>
      </rPr>
      <t>BA - Tubercules ou racines</t>
    </r>
    <r>
      <rPr>
        <sz val="10"/>
        <color rgb="FF58585A"/>
        <rFont val="Roboto Condensed"/>
      </rPr>
      <t>] vont diminuer ?</t>
    </r>
  </si>
  <si>
    <r>
      <t>Pensez-vous que les prix des articles [</t>
    </r>
    <r>
      <rPr>
        <b/>
        <sz val="10"/>
        <color rgb="FF58585A"/>
        <rFont val="Roboto Condensed"/>
      </rPr>
      <t>BA - Légumes à feuilles vertes</t>
    </r>
    <r>
      <rPr>
        <sz val="10"/>
        <color rgb="FF58585A"/>
        <rFont val="Roboto Condensed"/>
      </rPr>
      <t>] changeront dans le mois à venir ?</t>
    </r>
  </si>
  <si>
    <r>
      <t>Pourquoi pensez-vous que les prix des articles [</t>
    </r>
    <r>
      <rPr>
        <b/>
        <sz val="10"/>
        <color rgb="FF58585A"/>
        <rFont val="Roboto Condensed"/>
      </rPr>
      <t>BA - Légumes à feuilles vertes</t>
    </r>
    <r>
      <rPr>
        <sz val="10"/>
        <color rgb="FF58585A"/>
        <rFont val="Roboto Condensed"/>
      </rPr>
      <t>] vont augmenter ?</t>
    </r>
  </si>
  <si>
    <r>
      <t>Pourquoi pensez-vous que les prix des articles [</t>
    </r>
    <r>
      <rPr>
        <b/>
        <sz val="10"/>
        <color rgb="FF58585A"/>
        <rFont val="Roboto Condensed"/>
      </rPr>
      <t>BA - Légumes à feuilles vertes</t>
    </r>
    <r>
      <rPr>
        <sz val="10"/>
        <color rgb="FF58585A"/>
        <rFont val="Roboto Condensed"/>
      </rPr>
      <t>] vont diminuer ?</t>
    </r>
  </si>
  <si>
    <r>
      <t>Pensez-vous que les prix des articles [</t>
    </r>
    <r>
      <rPr>
        <b/>
        <sz val="10"/>
        <color rgb="FF58585A"/>
        <rFont val="Roboto Condensed"/>
      </rPr>
      <t>BA - Fruits</t>
    </r>
    <r>
      <rPr>
        <sz val="10"/>
        <color rgb="FF58585A"/>
        <rFont val="Roboto Condensed"/>
      </rPr>
      <t>] changeront dans le mois à venir ?</t>
    </r>
  </si>
  <si>
    <r>
      <t>Pourquoi pensez-vous que les prix des articles [</t>
    </r>
    <r>
      <rPr>
        <b/>
        <sz val="10"/>
        <color rgb="FF58585A"/>
        <rFont val="Roboto Condensed"/>
      </rPr>
      <t>BA - Fruits</t>
    </r>
    <r>
      <rPr>
        <sz val="10"/>
        <color rgb="FF58585A"/>
        <rFont val="Roboto Condensed"/>
      </rPr>
      <t>] vont augmenter ?</t>
    </r>
  </si>
  <si>
    <r>
      <t>Pourquoi pensez-vous que les prix des articles [</t>
    </r>
    <r>
      <rPr>
        <b/>
        <sz val="10"/>
        <color rgb="FF58585A"/>
        <rFont val="Roboto Condensed"/>
      </rPr>
      <t>BA - Fruits</t>
    </r>
    <r>
      <rPr>
        <sz val="10"/>
        <color rgb="FF58585A"/>
        <rFont val="Roboto Condensed"/>
      </rPr>
      <t>] vont diminuer ?</t>
    </r>
  </si>
  <si>
    <r>
      <t>Pensez-vous que les prix des articles [</t>
    </r>
    <r>
      <rPr>
        <b/>
        <sz val="10"/>
        <color rgb="FF58585A"/>
        <rFont val="Roboto Condensed"/>
      </rPr>
      <t>BA - Viande</t>
    </r>
    <r>
      <rPr>
        <sz val="10"/>
        <color rgb="FF58585A"/>
        <rFont val="Roboto Condensed"/>
      </rPr>
      <t>] changeront dans le mois à venir ?</t>
    </r>
  </si>
  <si>
    <r>
      <t>Pourquoi pensez-vous que les prix des articles [</t>
    </r>
    <r>
      <rPr>
        <b/>
        <sz val="10"/>
        <color rgb="FF58585A"/>
        <rFont val="Roboto Condensed"/>
      </rPr>
      <t>BA - Viande</t>
    </r>
    <r>
      <rPr>
        <sz val="10"/>
        <color rgb="FF58585A"/>
        <rFont val="Roboto Condensed"/>
      </rPr>
      <t>] vont augmenter ?</t>
    </r>
  </si>
  <si>
    <r>
      <t>Pourquoi pensez-vous que les prix des articles [</t>
    </r>
    <r>
      <rPr>
        <b/>
        <sz val="10"/>
        <color rgb="FF58585A"/>
        <rFont val="Roboto Condensed"/>
      </rPr>
      <t>BA - Viande</t>
    </r>
    <r>
      <rPr>
        <sz val="10"/>
        <color rgb="FF58585A"/>
        <rFont val="Roboto Condensed"/>
      </rPr>
      <t>] vont diminuer ?</t>
    </r>
  </si>
  <si>
    <r>
      <t>Pensez-vous que les prix des articles [</t>
    </r>
    <r>
      <rPr>
        <b/>
        <sz val="10"/>
        <color rgb="FF58585A"/>
        <rFont val="Roboto Condensed"/>
      </rPr>
      <t>BA - Légumineuses / noisettes</t>
    </r>
    <r>
      <rPr>
        <sz val="10"/>
        <color rgb="FF58585A"/>
        <rFont val="Roboto Condensed"/>
      </rPr>
      <t>] changeront dans le mois à venir ?</t>
    </r>
  </si>
  <si>
    <r>
      <t>Pourquoi pensez-vous que les prix des articles [</t>
    </r>
    <r>
      <rPr>
        <b/>
        <sz val="10"/>
        <color rgb="FF58585A"/>
        <rFont val="Roboto Condensed"/>
      </rPr>
      <t>BA - Légumineuses / noisettes</t>
    </r>
    <r>
      <rPr>
        <sz val="10"/>
        <color rgb="FF58585A"/>
        <rFont val="Roboto Condensed"/>
      </rPr>
      <t>] vont augmenter ?</t>
    </r>
  </si>
  <si>
    <r>
      <t>Pourquoi pensez-vous que les prix des articles [</t>
    </r>
    <r>
      <rPr>
        <b/>
        <sz val="10"/>
        <color rgb="FF58585A"/>
        <rFont val="Roboto Condensed"/>
      </rPr>
      <t>BA - Légumineuses / noisettes</t>
    </r>
    <r>
      <rPr>
        <sz val="10"/>
        <color rgb="FF58585A"/>
        <rFont val="Roboto Condensed"/>
      </rPr>
      <t>] vont diminuer ?</t>
    </r>
  </si>
  <si>
    <r>
      <t>Pensez-vous que les prix des articles [</t>
    </r>
    <r>
      <rPr>
        <b/>
        <sz val="10"/>
        <color rgb="FF58585A"/>
        <rFont val="Roboto Condensed"/>
      </rPr>
      <t>BA - Lait et autres produits laitiers</t>
    </r>
    <r>
      <rPr>
        <sz val="10"/>
        <color rgb="FF58585A"/>
        <rFont val="Roboto Condensed"/>
      </rPr>
      <t>] changeront dans le mois à venir ?</t>
    </r>
  </si>
  <si>
    <r>
      <t>Pourquoi pensez-vous que les prix des articles [</t>
    </r>
    <r>
      <rPr>
        <b/>
        <sz val="10"/>
        <color rgb="FF58585A"/>
        <rFont val="Roboto Condensed"/>
      </rPr>
      <t>BA - Lait et autres produits laitiers</t>
    </r>
    <r>
      <rPr>
        <sz val="10"/>
        <color rgb="FF58585A"/>
        <rFont val="Roboto Condensed"/>
      </rPr>
      <t>] vont augmenter ?</t>
    </r>
  </si>
  <si>
    <r>
      <t>Pourquoi pensez-vous que les prix des articles [</t>
    </r>
    <r>
      <rPr>
        <b/>
        <sz val="10"/>
        <color rgb="FF58585A"/>
        <rFont val="Roboto Condensed"/>
      </rPr>
      <t>BA - Lait et autres produits laitiers</t>
    </r>
    <r>
      <rPr>
        <sz val="10"/>
        <color rgb="FF58585A"/>
        <rFont val="Roboto Condensed"/>
      </rPr>
      <t>] vont diminuer ?</t>
    </r>
  </si>
  <si>
    <r>
      <t>Pensez-vous que les prix des articles [</t>
    </r>
    <r>
      <rPr>
        <b/>
        <sz val="10"/>
        <color rgb="FF58585A"/>
        <rFont val="Roboto Condensed"/>
      </rPr>
      <t>BA - Huile / graisse / beurre</t>
    </r>
    <r>
      <rPr>
        <sz val="10"/>
        <color rgb="FF58585A"/>
        <rFont val="Roboto Condensed"/>
      </rPr>
      <t>] changeront dans le mois à venir ?</t>
    </r>
  </si>
  <si>
    <r>
      <t>Pourquoi pensez-vous que les prix des articles [</t>
    </r>
    <r>
      <rPr>
        <b/>
        <sz val="10"/>
        <color rgb="FF58585A"/>
        <rFont val="Roboto Condensed"/>
      </rPr>
      <t>BA - Huile / graisse / beurre</t>
    </r>
    <r>
      <rPr>
        <sz val="10"/>
        <color rgb="FF58585A"/>
        <rFont val="Roboto Condensed"/>
      </rPr>
      <t>] vont augmenter ?</t>
    </r>
  </si>
  <si>
    <r>
      <t>Pourquoi pensez-vous que les prix des articles [</t>
    </r>
    <r>
      <rPr>
        <b/>
        <sz val="10"/>
        <color rgb="FF58585A"/>
        <rFont val="Roboto Condensed"/>
      </rPr>
      <t>BA - Huile / graisse / beurre</t>
    </r>
    <r>
      <rPr>
        <sz val="10"/>
        <color rgb="FF58585A"/>
        <rFont val="Roboto Condensed"/>
      </rPr>
      <t>] vont diminuer ?</t>
    </r>
  </si>
  <si>
    <r>
      <t>Pensez-vous que les prix des articles [</t>
    </r>
    <r>
      <rPr>
        <b/>
        <sz val="10"/>
        <color rgb="FF58585A"/>
        <rFont val="Roboto Condensed"/>
      </rPr>
      <t>BNA - Abri</t>
    </r>
    <r>
      <rPr>
        <sz val="10"/>
        <color rgb="FF58585A"/>
        <rFont val="Roboto Condensed"/>
      </rPr>
      <t>] changeront dans le mois à venir ?</t>
    </r>
  </si>
  <si>
    <r>
      <t>Pourquoi pensez-vous que les prix des articles [</t>
    </r>
    <r>
      <rPr>
        <b/>
        <sz val="10"/>
        <color rgb="FF58585A"/>
        <rFont val="Roboto Condensed"/>
      </rPr>
      <t>BNA - Abri</t>
    </r>
    <r>
      <rPr>
        <sz val="10"/>
        <color rgb="FF58585A"/>
        <rFont val="Roboto Condensed"/>
      </rPr>
      <t>] vont augmenter ?</t>
    </r>
  </si>
  <si>
    <r>
      <t>Pourquoi pensez-vous que les prix des articles [</t>
    </r>
    <r>
      <rPr>
        <b/>
        <sz val="10"/>
        <color rgb="FF58585A"/>
        <rFont val="Roboto Condensed"/>
      </rPr>
      <t>BNA - Abri</t>
    </r>
    <r>
      <rPr>
        <sz val="10"/>
        <color rgb="FF58585A"/>
        <rFont val="Roboto Condensed"/>
      </rPr>
      <t>] vont diminuer ?</t>
    </r>
  </si>
  <si>
    <r>
      <t>Votre principal fournisseur de [</t>
    </r>
    <r>
      <rPr>
        <b/>
        <sz val="10"/>
        <color rgb="FF58585A"/>
        <rFont val="Roboto Condensed"/>
      </rPr>
      <t>BNA - Abri</t>
    </r>
    <r>
      <rPr>
        <sz val="10"/>
        <color rgb="FF58585A"/>
        <rFont val="Roboto Condensed"/>
      </rPr>
      <t>] est-il situé à [ce lieu] ?</t>
    </r>
  </si>
  <si>
    <r>
      <t>Si ce n'est pas le cas, où se trouve votre principal fournisseur de [</t>
    </r>
    <r>
      <rPr>
        <b/>
        <sz val="10"/>
        <color rgb="FF58585A"/>
        <rFont val="Roboto Condensed"/>
      </rPr>
      <t>BNA - Abri</t>
    </r>
    <r>
      <rPr>
        <sz val="10"/>
        <color rgb="FF58585A"/>
        <rFont val="Roboto Condensed"/>
      </rPr>
      <t>] ?</t>
    </r>
  </si>
  <si>
    <r>
      <t>Pensez-vous que les prix des articles [</t>
    </r>
    <r>
      <rPr>
        <b/>
        <sz val="10"/>
        <color rgb="FF58585A"/>
        <rFont val="Roboto Condensed"/>
      </rPr>
      <t>BNA - EHA - Hygiene</t>
    </r>
    <r>
      <rPr>
        <sz val="10"/>
        <color rgb="FF58585A"/>
        <rFont val="Roboto Condensed"/>
      </rPr>
      <t>] changeront dans le mois à venir ?</t>
    </r>
  </si>
  <si>
    <r>
      <t>Pourquoi pensez-vous que les prix des articles [</t>
    </r>
    <r>
      <rPr>
        <b/>
        <sz val="10"/>
        <color rgb="FF58585A"/>
        <rFont val="Roboto Condensed"/>
      </rPr>
      <t>BNA - EHA - Hygiene</t>
    </r>
    <r>
      <rPr>
        <sz val="10"/>
        <color rgb="FF58585A"/>
        <rFont val="Roboto Condensed"/>
      </rPr>
      <t>] vont augmenter ?</t>
    </r>
  </si>
  <si>
    <r>
      <t>Pourquoi pensez-vous que les prix des articles [</t>
    </r>
    <r>
      <rPr>
        <b/>
        <sz val="10"/>
        <color rgb="FF58585A"/>
        <rFont val="Roboto Condensed"/>
      </rPr>
      <t>BNA - EHA - Hygiene</t>
    </r>
    <r>
      <rPr>
        <sz val="10"/>
        <color rgb="FF58585A"/>
        <rFont val="Roboto Condensed"/>
      </rPr>
      <t>] vont diminuer ?</t>
    </r>
  </si>
  <si>
    <r>
      <t>Pensez-vous que les prix des articles [</t>
    </r>
    <r>
      <rPr>
        <b/>
        <sz val="10"/>
        <color rgb="FF58585A"/>
        <rFont val="Roboto Condensed"/>
      </rPr>
      <t>BNA - Santé</t>
    </r>
    <r>
      <rPr>
        <sz val="10"/>
        <color rgb="FF58585A"/>
        <rFont val="Roboto Condensed"/>
      </rPr>
      <t>] changeront dans le mois à venir ?</t>
    </r>
  </si>
  <si>
    <r>
      <t>Pourquoi pensez-vous que les prix des articles [</t>
    </r>
    <r>
      <rPr>
        <b/>
        <sz val="10"/>
        <color rgb="FF58585A"/>
        <rFont val="Roboto Condensed"/>
      </rPr>
      <t>BNA - Santé</t>
    </r>
    <r>
      <rPr>
        <sz val="10"/>
        <color rgb="FF58585A"/>
        <rFont val="Roboto Condensed"/>
      </rPr>
      <t>] vont augmenter ?</t>
    </r>
  </si>
  <si>
    <r>
      <t>Pourquoi pensez-vous que les prix des articles [</t>
    </r>
    <r>
      <rPr>
        <b/>
        <sz val="10"/>
        <color rgb="FF58585A"/>
        <rFont val="Roboto Condensed"/>
      </rPr>
      <t>BNA - Santé</t>
    </r>
    <r>
      <rPr>
        <sz val="10"/>
        <color rgb="FF58585A"/>
        <rFont val="Roboto Condensed"/>
      </rPr>
      <t>] vont diminuer ?</t>
    </r>
  </si>
  <si>
    <r>
      <t>Pensez-vous que les prix des articles [</t>
    </r>
    <r>
      <rPr>
        <b/>
        <sz val="10"/>
        <color rgb="FF58585A"/>
        <rFont val="Roboto Condensed"/>
      </rPr>
      <t>BNA - Eau</t>
    </r>
    <r>
      <rPr>
        <sz val="10"/>
        <color rgb="FF58585A"/>
        <rFont val="Roboto Condensed"/>
      </rPr>
      <t>] changeront dans le mois à venir ?</t>
    </r>
  </si>
  <si>
    <r>
      <t>Pourquoi pensez-vous que les prix des articles [</t>
    </r>
    <r>
      <rPr>
        <b/>
        <sz val="10"/>
        <color rgb="FF58585A"/>
        <rFont val="Roboto Condensed"/>
      </rPr>
      <t>BNA - Eau</t>
    </r>
    <r>
      <rPr>
        <sz val="10"/>
        <color rgb="FF58585A"/>
        <rFont val="Roboto Condensed"/>
      </rPr>
      <t>] vont augmenter ?</t>
    </r>
  </si>
  <si>
    <r>
      <t>Pourquoi pensez-vous que les prix des articles [</t>
    </r>
    <r>
      <rPr>
        <b/>
        <sz val="10"/>
        <color rgb="FF58585A"/>
        <rFont val="Roboto Condensed"/>
      </rPr>
      <t>BNA - Eau</t>
    </r>
    <r>
      <rPr>
        <sz val="10"/>
        <color rgb="FF58585A"/>
        <rFont val="Roboto Condensed"/>
      </rPr>
      <t>] vont diminuer ?</t>
    </r>
  </si>
  <si>
    <r>
      <t>Pensez-vous que les prix des articles [</t>
    </r>
    <r>
      <rPr>
        <b/>
        <sz val="10"/>
        <color rgb="FF58585A"/>
        <rFont val="Roboto Condensed"/>
      </rPr>
      <t>BNA - L'énergie</t>
    </r>
    <r>
      <rPr>
        <sz val="10"/>
        <color rgb="FF58585A"/>
        <rFont val="Roboto Condensed"/>
      </rPr>
      <t>] changeront dans le mois à venir ?</t>
    </r>
  </si>
  <si>
    <r>
      <t>Pourquoi pensez-vous que les prix des articles [</t>
    </r>
    <r>
      <rPr>
        <b/>
        <sz val="10"/>
        <color rgb="FF58585A"/>
        <rFont val="Roboto Condensed"/>
      </rPr>
      <t>BNA - L'énergie</t>
    </r>
    <r>
      <rPr>
        <sz val="10"/>
        <color rgb="FF58585A"/>
        <rFont val="Roboto Condensed"/>
      </rPr>
      <t>] vont augmenter ?</t>
    </r>
  </si>
  <si>
    <r>
      <t>Pourquoi pensez-vous que les prix des articles [</t>
    </r>
    <r>
      <rPr>
        <b/>
        <sz val="10"/>
        <color rgb="FF58585A"/>
        <rFont val="Roboto Condensed"/>
      </rPr>
      <t>BNA - L'énergie</t>
    </r>
    <r>
      <rPr>
        <sz val="10"/>
        <color rgb="FF58585A"/>
        <rFont val="Roboto Condensed"/>
      </rPr>
      <t>] vont diminuer ?</t>
    </r>
  </si>
  <si>
    <t>r_ba_cereales</t>
  </si>
  <si>
    <t>Blé ou aliments dérivé du blé</t>
  </si>
  <si>
    <t>r_approvisionnement_difficultes_elements_raisons</t>
  </si>
  <si>
    <r>
      <t xml:space="preserve">Le niveau moyen de disponibilité, le niveau moyen de prix, le niveau moyen de stockage et le nombre moyen de jours de réapprovisionnement </t>
    </r>
    <r>
      <rPr>
        <sz val="8"/>
        <rFont val="Aptos Narrow"/>
        <family val="2"/>
        <charset val="1"/>
      </rPr>
      <t>[pour des bien alimentaires</t>
    </r>
    <r>
      <rPr>
        <sz val="8"/>
        <rFont val="Aptos Narrow"/>
        <family val="2"/>
      </rPr>
      <t>]</t>
    </r>
  </si>
  <si>
    <t>Le niveau moyen de disponibilité, le niveau moyen de prix, le niveau moyen de stockage et le nombre moyen de jours de réapprovisionnement [pour des bien alimentaires]</t>
  </si>
  <si>
    <t>Quels sont la disponibilité, le prix et, le stockage, et les délais de réapprovisionnement des biens alimentaires ?</t>
  </si>
  <si>
    <t>Quels sont la disponibilité, le prix et, le stockage, et les délais de réapprovisionnement des biens non-alimentaires ?</t>
  </si>
  <si>
    <t>Le niveau moyen de disponibilité, le niveau moyen de prix, le niveau moyen de stockage et le nombre moyen de jours de réapprovisionnement [pour des bien non-alimentaires]</t>
  </si>
  <si>
    <t>Quelle est la fonctionnalité du marché ?</t>
  </si>
  <si>
    <t>La fonctionnalité du marché</t>
  </si>
  <si>
    <t xml:space="preserve">Quelle est la disponibilité du forex et l'évolution des prix ? </t>
  </si>
  <si>
    <t>La disponibilité du forex et l'évolution des prix</t>
  </si>
  <si>
    <t>r_ba_viande</t>
  </si>
  <si>
    <t>r_ba_fruits</t>
  </si>
  <si>
    <t>r_ba_legumes_a_feuilles_vertes</t>
  </si>
  <si>
    <t>r_ba_tuburcules_ou_racines</t>
  </si>
  <si>
    <t>r_ba_oeufs</t>
  </si>
  <si>
    <t>r_ba_poissonetautreproduitdemer</t>
  </si>
  <si>
    <t>r_ba_legumineusesetnoisettes</t>
  </si>
  <si>
    <t>r_ba_laitetautresproduitslaitiers</t>
  </si>
  <si>
    <t>r_ba_huilegraissebeurre</t>
  </si>
  <si>
    <t>r_ba_sucreetautressucreries</t>
  </si>
  <si>
    <t>r_ba_condimentsetepices</t>
  </si>
  <si>
    <t>r_bna_abri</t>
  </si>
  <si>
    <t>r_bna_ustensiledecuisine</t>
  </si>
  <si>
    <t>r_bna_eha_hygiene</t>
  </si>
  <si>
    <t>r_bna_vetements</t>
  </si>
  <si>
    <t>r_bna_sante</t>
  </si>
  <si>
    <t>BNA - EHA - Eau</t>
  </si>
  <si>
    <t>BNA - EHA - Eau [Expectations]</t>
  </si>
  <si>
    <t>BNA - EHA - Eau [Chaînes d'approvisionnement]</t>
  </si>
  <si>
    <t>r_bna_eha_eau</t>
  </si>
  <si>
    <t>r_bna_education</t>
  </si>
  <si>
    <t>BNA - L'énergie</t>
  </si>
  <si>
    <t>r_bna_energie</t>
  </si>
  <si>
    <t>BNA - Communication</t>
  </si>
  <si>
    <t>r_bna_communication</t>
  </si>
  <si>
    <t>r_bna_eclairage</t>
  </si>
  <si>
    <t>1. Pommes de terre
2. Ignames blanches
3. Manioc
4. Patate, autre aliment dérivé
5. Autre</t>
  </si>
  <si>
    <t>1. Mangue
2. Papaye
3. Orange
4. Manioc
5. Banane
6. Pastèque
7. Fruit Sauvage
8. Autre</t>
  </si>
  <si>
    <t>1. Feuilles de baobab
2. Feuilles de manioc
3. Tasba, lalo, folere, kelin kelin ou feuilles a sauce
4. Tomates
5. Oignons
6. Autre</t>
  </si>
  <si>
    <t>1. Haricot
2. Arachide
3. Pois de terre
4. Soja et / ou d'autres noix
5. Lentilles
6. Autre</t>
  </si>
  <si>
    <t>1. Lait frais
2. Lait concentré sucré
3. Lait en poudre
4. Yaourt, fromage, autres produits laitier (sont exclue la margarine / beurre ou du lait pour thé ou café)
5. Autre</t>
  </si>
  <si>
    <t>1. Sucre en poudre
2. Sucre en carreaux
3. Miel
4. Confitures
5. Autre</t>
  </si>
  <si>
    <t>1. Vidange de latrine familliale
2. Produits d'hygiène féminine
3. Serviettes hygiènique
4. Savons de toilette (180g)
5. Savons de lessive (180g)
6. Brosse à dents
7. Dentifrice
8. Autre</t>
  </si>
  <si>
    <t>1. Infection Respiratoire Aigu (asthme, grippe etc)
2. Diarrhée
3. Paludisme
4. Paracetamol
5. Autre</t>
  </si>
  <si>
    <t>1. Potable
2. Produit de traitement d'eau (Aquatab)
3. Produit de traitement d'eau (Eau de Javel)
4. Autre</t>
  </si>
  <si>
    <t>Lampe torche</t>
  </si>
  <si>
    <t>Lampe solaire</t>
  </si>
  <si>
    <t>Frais de credit</t>
  </si>
  <si>
    <t>Frais de 3g/4g</t>
  </si>
  <si>
    <t>Piles pour la radio</t>
  </si>
  <si>
    <t>Charbon Boise</t>
  </si>
  <si>
    <t>Bois</t>
  </si>
  <si>
    <t>Livres scolaires</t>
  </si>
  <si>
    <t>Cahiers</t>
  </si>
  <si>
    <t>Stylos</t>
  </si>
  <si>
    <t>Produit de traitement d'eau (Aquatab)</t>
  </si>
  <si>
    <t>Produit de traitement d'eau (Eau de Javel)</t>
  </si>
  <si>
    <t>Infection Respiratoire Aigu (asthme, grippe etc)</t>
  </si>
  <si>
    <t>Diarrhée</t>
  </si>
  <si>
    <t>Paludisme</t>
  </si>
  <si>
    <t>Paracetamol</t>
  </si>
  <si>
    <t>T-shirts</t>
  </si>
  <si>
    <t>Pantalons</t>
  </si>
  <si>
    <t>Slips</t>
  </si>
  <si>
    <t>Produits d'hygiène féminine</t>
  </si>
  <si>
    <t>Serviettes hygiènique</t>
  </si>
  <si>
    <t>Savons de toilette (180g)</t>
  </si>
  <si>
    <t>Savons de lessive (180g)</t>
  </si>
  <si>
    <t>Brosse à dents</t>
  </si>
  <si>
    <t>Dentifrice</t>
  </si>
  <si>
    <t>Couverture</t>
  </si>
  <si>
    <t>Nattes</t>
  </si>
  <si>
    <t>Moustiquaire</t>
  </si>
  <si>
    <t>Baches</t>
  </si>
  <si>
    <t>Casseroles</t>
  </si>
  <si>
    <t>Louche métallique</t>
  </si>
  <si>
    <t>Bassine de lavage en plastique (ronde)</t>
  </si>
  <si>
    <t>Bidons</t>
  </si>
  <si>
    <t>Sel iodé</t>
  </si>
  <si>
    <t>Cube Maggi</t>
  </si>
  <si>
    <t xml:space="preserve">Ail, épices, levure </t>
  </si>
  <si>
    <t>Sucre en poudre</t>
  </si>
  <si>
    <t>Sucre en carreaux</t>
  </si>
  <si>
    <t>Miel</t>
  </si>
  <si>
    <t>Lait frais</t>
  </si>
  <si>
    <t>Lait concentré sucré</t>
  </si>
  <si>
    <t>Lait en poudre</t>
  </si>
  <si>
    <t>Yaourt, fromage, autres produits laitier (sont exclue la margarine / beurre ou du lait pour thé ou café)</t>
  </si>
  <si>
    <t>Huile d’arachide</t>
  </si>
  <si>
    <t>Huile de palme</t>
  </si>
  <si>
    <t>Graisse bovine</t>
  </si>
  <si>
    <t>Beures</t>
  </si>
  <si>
    <t>Arachide</t>
  </si>
  <si>
    <t>Poisson frais</t>
  </si>
  <si>
    <t>Poisson séché</t>
  </si>
  <si>
    <t>Oeufs</t>
  </si>
  <si>
    <t>Petit ruminant</t>
  </si>
  <si>
    <t>Viande sans os (Bovin)</t>
  </si>
  <si>
    <t>Viande avec os (Bovin)</t>
  </si>
  <si>
    <t>Viande sans os (Bovidae)</t>
  </si>
  <si>
    <t>Feuilles de baobab</t>
  </si>
  <si>
    <t>Feuilles de manioc</t>
  </si>
  <si>
    <t>Tasba, lalo, folere, kelin kelin ou feuilles a sauce</t>
  </si>
  <si>
    <t>Tomates</t>
  </si>
  <si>
    <t>Oignons</t>
  </si>
  <si>
    <t>Papaye</t>
  </si>
  <si>
    <t>Orange</t>
  </si>
  <si>
    <t>Manioc</t>
  </si>
  <si>
    <t>Banane</t>
  </si>
  <si>
    <t>Pastèque</t>
  </si>
  <si>
    <t>Fruit Sauvage</t>
  </si>
  <si>
    <t>1. Huile d’arachide
2. Huile de palme
3. Huile végétale
4. Graisse bovine
5. Beures
6. Autre</t>
  </si>
  <si>
    <t>Huile végétale</t>
  </si>
  <si>
    <r>
      <t xml:space="preserve">BA - Céréales </t>
    </r>
    <r>
      <rPr>
        <b/>
        <sz val="10"/>
        <color theme="0"/>
        <rFont val="Aptos Narrow"/>
        <family val="2"/>
        <charset val="1"/>
      </rPr>
      <t>[Petit Mil</t>
    </r>
    <r>
      <rPr>
        <b/>
        <sz val="10"/>
        <color theme="0"/>
        <rFont val="Aptos Narrow"/>
        <family val="2"/>
      </rPr>
      <t>]</t>
    </r>
  </si>
  <si>
    <r>
      <t>Comment décririez-vous la disponibilité actuelle de [</t>
    </r>
    <r>
      <rPr>
        <b/>
        <sz val="10"/>
        <color rgb="FF58585A"/>
        <rFont val="Roboto Condensed"/>
      </rPr>
      <t>Petit mil</t>
    </r>
    <r>
      <rPr>
        <sz val="10"/>
        <color rgb="FF58585A"/>
        <rFont val="Roboto Condensed"/>
      </rPr>
      <t>] sur ce marché ?</t>
    </r>
  </si>
  <si>
    <r>
      <t>Vendez-vous [</t>
    </r>
    <r>
      <rPr>
        <b/>
        <sz val="10"/>
        <color rgb="FF58585A"/>
        <rFont val="Roboto Condensed"/>
      </rPr>
      <t>Petit mil</t>
    </r>
    <r>
      <rPr>
        <sz val="10"/>
        <color rgb="FF58585A"/>
        <rFont val="Roboto Condensed"/>
      </rPr>
      <t>] cette semaine ?</t>
    </r>
  </si>
  <si>
    <r>
      <t>Pendant combien de jours, sans compter aujourd'hui, estimez-vous que votre stock de [</t>
    </r>
    <r>
      <rPr>
        <b/>
        <sz val="10"/>
        <color rgb="FF58585A"/>
        <rFont val="Roboto Condensed"/>
      </rPr>
      <t>Petit mil</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</si>
  <si>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Petit mil</t>
    </r>
    <r>
      <rPr>
        <sz val="10"/>
        <color rgb="FF58585A"/>
        <rFont val="Roboto Condensed"/>
      </rPr>
      <t>] si vous passiez une commande à votre fournisseur aujourd'hui ?</t>
    </r>
  </si>
  <si>
    <t>1. Sorgho
2. Mais
3. Riz
4. Blé ou aliments dérivé du blé
5. Grand Mil
6. Petit Mil
7. Autre</t>
  </si>
  <si>
    <t>Petit mil</t>
  </si>
  <si>
    <t>Poisson fumé</t>
  </si>
  <si>
    <t>Bamako</t>
  </si>
  <si>
    <t>Gao</t>
  </si>
  <si>
    <t>Kayes</t>
  </si>
  <si>
    <t>Kidal</t>
  </si>
  <si>
    <t>Koulikoro</t>
  </si>
  <si>
    <t>Mopti</t>
  </si>
  <si>
    <t>Sikasso</t>
  </si>
  <si>
    <t>1. Magasin général pour l'alimentation et les articles de première nécessité
2. Magasin spécialisé dans un bâtiment commercial
3. Stand permanent sur un marché
4. Vendeur en plein air
5. Boutique de change
6. Autre</t>
  </si>
  <si>
    <t>Mais blanc</t>
  </si>
  <si>
    <t>mais Jaune</t>
  </si>
  <si>
    <t>Riz locale (more chere)</t>
  </si>
  <si>
    <t>Riz importé</t>
  </si>
  <si>
    <t xml:space="preserve">Fonio </t>
  </si>
  <si>
    <t>Patate douce</t>
  </si>
  <si>
    <t>Ignames</t>
  </si>
  <si>
    <t>Pomme de terre</t>
  </si>
  <si>
    <t>something small black  rond</t>
  </si>
  <si>
    <t>berthe</t>
  </si>
  <si>
    <t>patate ou autre blqblq</t>
  </si>
  <si>
    <t>carrot</t>
  </si>
  <si>
    <t>navet</t>
  </si>
  <si>
    <t>aubergine</t>
  </si>
  <si>
    <t>aubergine african</t>
  </si>
  <si>
    <t>Lechou</t>
  </si>
  <si>
    <t>epinards</t>
  </si>
  <si>
    <t>citrouille</t>
  </si>
  <si>
    <t>courgettes</t>
  </si>
  <si>
    <t>feuilles de corète (Fakouhoye)</t>
  </si>
  <si>
    <t>ananas/pinnaple</t>
  </si>
  <si>
    <t>avocat</t>
  </si>
  <si>
    <t>plantain</t>
  </si>
  <si>
    <t>find a place</t>
  </si>
  <si>
    <t>Viande avec os (Bovidae)</t>
  </si>
  <si>
    <t>Volaile</t>
  </si>
  <si>
    <t>Haricot (Niebe)</t>
  </si>
  <si>
    <t>something here they find the name</t>
  </si>
  <si>
    <t>Add ghee</t>
  </si>
  <si>
    <t>sucre blanc</t>
  </si>
  <si>
    <t>sucre roux</t>
  </si>
  <si>
    <t xml:space="preserve">for eahc of the two </t>
  </si>
  <si>
    <t>calebasse</t>
  </si>
  <si>
    <t>Tamis (Sieve)</t>
  </si>
  <si>
    <t>passoire</t>
  </si>
  <si>
    <t>Plat</t>
  </si>
  <si>
    <t>Matelas</t>
  </si>
  <si>
    <t>Vidange de latrine familial</t>
  </si>
  <si>
    <t>lonk to money</t>
  </si>
  <si>
    <t>Potable (sachet)</t>
  </si>
  <si>
    <t>add bouteille</t>
  </si>
  <si>
    <t>lessive en poudre</t>
  </si>
  <si>
    <t>Tissus</t>
  </si>
  <si>
    <t>filtre</t>
  </si>
  <si>
    <t xml:space="preserve">tenue scolaire </t>
  </si>
  <si>
    <t>Fourniture scolaire (encompasses)</t>
  </si>
  <si>
    <t>maybe sac</t>
  </si>
  <si>
    <t>add gas</t>
  </si>
  <si>
    <t>briquet</t>
  </si>
  <si>
    <t>charguer pour le telehone</t>
  </si>
  <si>
    <t>1kg</t>
  </si>
  <si>
    <t xml:space="preserve">by tas (heap) </t>
  </si>
  <si>
    <t>Unité</t>
  </si>
  <si>
    <t>1 Litre</t>
  </si>
  <si>
    <t>1 litre</t>
  </si>
  <si>
    <t>Packet</t>
  </si>
  <si>
    <t>Mais jaune</t>
  </si>
  <si>
    <r>
      <t xml:space="preserve">BA - Céréales </t>
    </r>
    <r>
      <rPr>
        <b/>
        <sz val="10"/>
        <color theme="0"/>
        <rFont val="Aptos Narrow"/>
        <family val="2"/>
        <charset val="1"/>
      </rPr>
      <t>[Mais jaune</t>
    </r>
    <r>
      <rPr>
        <b/>
        <sz val="10"/>
        <color theme="0"/>
        <rFont val="Aptos Narrow"/>
        <family val="2"/>
      </rPr>
      <t>]</t>
    </r>
  </si>
  <si>
    <r>
      <t xml:space="preserve">BA - Céréales </t>
    </r>
    <r>
      <rPr>
        <b/>
        <sz val="10"/>
        <color theme="0"/>
        <rFont val="Aptos Narrow"/>
        <family val="2"/>
        <charset val="1"/>
      </rPr>
      <t>[Mais blanc</t>
    </r>
    <r>
      <rPr>
        <b/>
        <sz val="10"/>
        <color theme="0"/>
        <rFont val="Aptos Narrow"/>
        <family val="2"/>
      </rPr>
      <t>]</t>
    </r>
  </si>
  <si>
    <r>
      <t>Comment décririez-vous la disponibilité actuelle de [</t>
    </r>
    <r>
      <rPr>
        <b/>
        <sz val="10"/>
        <color rgb="FF58585A"/>
        <rFont val="Roboto Condensed"/>
      </rPr>
      <t>Mais blanc</t>
    </r>
    <r>
      <rPr>
        <sz val="10"/>
        <color rgb="FF58585A"/>
        <rFont val="Roboto Condensed"/>
      </rPr>
      <t>] sur ce marché ?</t>
    </r>
  </si>
  <si>
    <r>
      <t>Vendez-vous [</t>
    </r>
    <r>
      <rPr>
        <b/>
        <sz val="10"/>
        <color rgb="FF58585A"/>
        <rFont val="Roboto Condensed"/>
      </rPr>
      <t>Mais blanc</t>
    </r>
    <r>
      <rPr>
        <sz val="10"/>
        <color rgb="FF58585A"/>
        <rFont val="Roboto Condensed"/>
      </rPr>
      <t>] cette semaine ?</t>
    </r>
  </si>
  <si>
    <r>
      <t>Pendant combien de jours, sans compter aujourd'hui, estimez-vous que votre stock de [</t>
    </r>
    <r>
      <rPr>
        <b/>
        <sz val="10"/>
        <color rgb="FF58585A"/>
        <rFont val="Roboto Condensed"/>
      </rPr>
      <t>Mais blanc</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</si>
  <si>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Mais blanc</t>
    </r>
    <r>
      <rPr>
        <sz val="10"/>
        <color rgb="FF58585A"/>
        <rFont val="Roboto Condensed"/>
      </rPr>
      <t>] si vous passiez une commande à votre fournisseur aujourd'hui ?</t>
    </r>
  </si>
  <si>
    <r>
      <t>Comment décririez-vous la disponibilité actuelle de [</t>
    </r>
    <r>
      <rPr>
        <b/>
        <sz val="10"/>
        <color rgb="FF58585A"/>
        <rFont val="Roboto Condensed"/>
      </rPr>
      <t>Mais jaune</t>
    </r>
    <r>
      <rPr>
        <sz val="10"/>
        <color rgb="FF58585A"/>
        <rFont val="Roboto Condensed"/>
      </rPr>
      <t>] sur ce marché ?</t>
    </r>
  </si>
  <si>
    <r>
      <t>Vendez-vous [</t>
    </r>
    <r>
      <rPr>
        <b/>
        <sz val="10"/>
        <color rgb="FF58585A"/>
        <rFont val="Roboto Condensed"/>
      </rPr>
      <t xml:space="preserve">Mais jaune </t>
    </r>
    <r>
      <rPr>
        <sz val="10"/>
        <color rgb="FF58585A"/>
        <rFont val="Roboto Condensed"/>
      </rPr>
      <t>] cette semaine ?</t>
    </r>
  </si>
  <si>
    <r>
      <t>Pendant combien de jours, sans compter aujourd'hui, estimez-vous que votre stock de [</t>
    </r>
    <r>
      <rPr>
        <b/>
        <sz val="10"/>
        <color rgb="FF58585A"/>
        <rFont val="Roboto Condensed"/>
      </rPr>
      <t>Mais jaune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</si>
  <si>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Mais jaune</t>
    </r>
    <r>
      <rPr>
        <sz val="10"/>
        <color rgb="FF58585A"/>
        <rFont val="Roboto Condensed"/>
      </rPr>
      <t>] si vous passiez une commande à votre fournisseur aujourd'hui ?</t>
    </r>
  </si>
  <si>
    <r>
      <t xml:space="preserve">BA - Céréales </t>
    </r>
    <r>
      <rPr>
        <b/>
        <sz val="10"/>
        <color theme="0"/>
        <rFont val="Aptos Narrow"/>
        <family val="2"/>
        <charset val="1"/>
      </rPr>
      <t>[Riz importé</t>
    </r>
    <r>
      <rPr>
        <b/>
        <sz val="10"/>
        <color theme="0"/>
        <rFont val="Aptos Narrow"/>
        <family val="2"/>
      </rPr>
      <t>]</t>
    </r>
  </si>
  <si>
    <r>
      <t xml:space="preserve">BA - Céréales </t>
    </r>
    <r>
      <rPr>
        <b/>
        <sz val="10"/>
        <color theme="0"/>
        <rFont val="Aptos Narrow"/>
        <family val="2"/>
        <charset val="1"/>
      </rPr>
      <t>[Riz local</t>
    </r>
    <r>
      <rPr>
        <b/>
        <sz val="10"/>
        <color theme="0"/>
        <rFont val="Aptos Narrow"/>
        <family val="2"/>
      </rPr>
      <t>]</t>
    </r>
  </si>
  <si>
    <r>
      <t>Comment décririez-vous la disponibilité actuelle de [</t>
    </r>
    <r>
      <rPr>
        <b/>
        <sz val="10"/>
        <color rgb="FF58585A"/>
        <rFont val="Roboto Condensed"/>
      </rPr>
      <t>Riz local</t>
    </r>
    <r>
      <rPr>
        <sz val="10"/>
        <color rgb="FF58585A"/>
        <rFont val="Roboto Condensed"/>
      </rPr>
      <t>] sur ce marché ?</t>
    </r>
  </si>
  <si>
    <r>
      <t>Vendez-vous [</t>
    </r>
    <r>
      <rPr>
        <b/>
        <sz val="10"/>
        <color rgb="FF58585A"/>
        <rFont val="Roboto Condensed"/>
      </rPr>
      <t>Riz local</t>
    </r>
    <r>
      <rPr>
        <sz val="10"/>
        <color rgb="FF58585A"/>
        <rFont val="Roboto Condensed"/>
      </rPr>
      <t>] cette semaine ?</t>
    </r>
  </si>
  <si>
    <r>
      <t>Pendant combien de jours, sans compter aujourd'hui, estimez-vous que votre stock de [</t>
    </r>
    <r>
      <rPr>
        <b/>
        <sz val="10"/>
        <color rgb="FF58585A"/>
        <rFont val="Roboto Condensed"/>
      </rPr>
      <t>Riz local</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</si>
  <si>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Riz local</t>
    </r>
    <r>
      <rPr>
        <sz val="10"/>
        <color rgb="FF58585A"/>
        <rFont val="Roboto Condensed"/>
      </rPr>
      <t>] si vous passiez une commande à votre fournisseur aujourd'hui ?</t>
    </r>
  </si>
  <si>
    <r>
      <t>Comment décririez-vous la disponibilité actuelle de [</t>
    </r>
    <r>
      <rPr>
        <b/>
        <sz val="10"/>
        <color rgb="FF58585A"/>
        <rFont val="Roboto Condensed"/>
      </rPr>
      <t>Riz importé</t>
    </r>
    <r>
      <rPr>
        <sz val="10"/>
        <color rgb="FF58585A"/>
        <rFont val="Roboto Condensed"/>
      </rPr>
      <t>] sur ce marché ?</t>
    </r>
  </si>
  <si>
    <r>
      <t>Vendez-vous [</t>
    </r>
    <r>
      <rPr>
        <b/>
        <sz val="10"/>
        <color rgb="FF58585A"/>
        <rFont val="Roboto Condensed"/>
      </rPr>
      <t>Riz importé</t>
    </r>
    <r>
      <rPr>
        <sz val="10"/>
        <color rgb="FF58585A"/>
        <rFont val="Roboto Condensed"/>
      </rPr>
      <t>] cette semaine ?</t>
    </r>
  </si>
  <si>
    <r>
      <t>Pendant combien de jours, sans compter aujourd'hui, estimez-vous que votre stock de [</t>
    </r>
    <r>
      <rPr>
        <b/>
        <sz val="10"/>
        <color rgb="FF58585A"/>
        <rFont val="Roboto Condensed"/>
      </rPr>
      <t>Riz importé</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</si>
  <si>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Riz importé</t>
    </r>
    <r>
      <rPr>
        <sz val="10"/>
        <color rgb="FF58585A"/>
        <rFont val="Roboto Condensed"/>
      </rPr>
      <t>] si vous passiez une commande à votre fournisseur aujourd'hui ?</t>
    </r>
  </si>
  <si>
    <t>BA - Tubercules ou racines [Patate douce]</t>
  </si>
  <si>
    <r>
      <t>Comment décririez-vous la disponibilité actuelle de [</t>
    </r>
    <r>
      <rPr>
        <b/>
        <sz val="10"/>
        <color rgb="FF58585A"/>
        <rFont val="Roboto Condensed"/>
      </rPr>
      <t>Patate douce</t>
    </r>
    <r>
      <rPr>
        <sz val="10"/>
        <color rgb="FF58585A"/>
        <rFont val="Roboto Condensed"/>
      </rPr>
      <t>] sur ce marché ?</t>
    </r>
  </si>
  <si>
    <r>
      <t>Vendez-vous [</t>
    </r>
    <r>
      <rPr>
        <b/>
        <sz val="10"/>
        <color rgb="FF58585A"/>
        <rFont val="Roboto Condensed"/>
      </rPr>
      <t>Patate douce</t>
    </r>
    <r>
      <rPr>
        <sz val="10"/>
        <color rgb="FF58585A"/>
        <rFont val="Roboto Condensed"/>
      </rPr>
      <t>] cette semaine ?</t>
    </r>
  </si>
  <si>
    <r>
      <t>Pendant combien de jours, sans compter aujourd'hui, estimez-vous que votre stock de [</t>
    </r>
    <r>
      <rPr>
        <b/>
        <sz val="10"/>
        <color rgb="FF58585A"/>
        <rFont val="Roboto Condensed"/>
      </rPr>
      <t>Patate douce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</si>
  <si>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Patate douce</t>
    </r>
    <r>
      <rPr>
        <sz val="10"/>
        <color rgb="FF58585A"/>
        <rFont val="Roboto Condensed"/>
      </rPr>
      <t>] si vous passiez une commande à votre fournisseur aujourd'hui ?</t>
    </r>
  </si>
  <si>
    <t>kroubaga</t>
  </si>
  <si>
    <t>BA - Légumes à feuilles vertes [Carottes]</t>
  </si>
  <si>
    <r>
      <t>Comment décririez-vous la disponibilité actuelle de [</t>
    </r>
    <r>
      <rPr>
        <b/>
        <sz val="10"/>
        <color rgb="FF58585A"/>
        <rFont val="Roboto Condensed"/>
      </rPr>
      <t>Carrotes</t>
    </r>
    <r>
      <rPr>
        <sz val="10"/>
        <color rgb="FF58585A"/>
        <rFont val="Roboto Condensed"/>
      </rPr>
      <t>] sur ce marché ?</t>
    </r>
  </si>
  <si>
    <r>
      <t>Vendez-vous [</t>
    </r>
    <r>
      <rPr>
        <b/>
        <sz val="10"/>
        <color rgb="FF58585A"/>
        <rFont val="Roboto Condensed"/>
      </rPr>
      <t>Carrotes</t>
    </r>
    <r>
      <rPr>
        <sz val="10"/>
        <color rgb="FF58585A"/>
        <rFont val="Roboto Condensed"/>
      </rPr>
      <t>] cette semaine ?</t>
    </r>
  </si>
  <si>
    <r>
      <t>Pendant combien de jours, sans compter aujourd'hui, estimez-vous que votre stock de [</t>
    </r>
    <r>
      <rPr>
        <b/>
        <sz val="10"/>
        <color rgb="FF58585A"/>
        <rFont val="Roboto Condensed"/>
      </rPr>
      <t>Carrotes</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</si>
  <si>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Carrotes</t>
    </r>
    <r>
      <rPr>
        <sz val="10"/>
        <color rgb="FF58585A"/>
        <rFont val="Roboto Condensed"/>
      </rPr>
      <t>] si vous passiez une commande à votre fournisseur aujourd'hui ?</t>
    </r>
  </si>
  <si>
    <r>
      <t>Comment décririez-vous la disponibilité actuelle de [</t>
    </r>
    <r>
      <rPr>
        <b/>
        <sz val="10"/>
        <color rgb="FF58585A"/>
        <rFont val="Roboto Condensed"/>
      </rPr>
      <t>Navets</t>
    </r>
    <r>
      <rPr>
        <sz val="10"/>
        <color rgb="FF58585A"/>
        <rFont val="Roboto Condensed"/>
      </rPr>
      <t>] sur ce marché ?</t>
    </r>
  </si>
  <si>
    <r>
      <t>Vendez-vous [</t>
    </r>
    <r>
      <rPr>
        <b/>
        <sz val="10"/>
        <color rgb="FF58585A"/>
        <rFont val="Roboto Condensed"/>
      </rPr>
      <t>Navets</t>
    </r>
    <r>
      <rPr>
        <sz val="10"/>
        <color rgb="FF58585A"/>
        <rFont val="Roboto Condensed"/>
      </rPr>
      <t>] cette semaine ?</t>
    </r>
  </si>
  <si>
    <r>
      <t>Pendant combien de jours, sans compter aujourd'hui, estimez-vous que votre stock de [</t>
    </r>
    <r>
      <rPr>
        <b/>
        <sz val="10"/>
        <color rgb="FF58585A"/>
        <rFont val="Roboto Condensed"/>
      </rPr>
      <t>Navets</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</si>
  <si>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Navets</t>
    </r>
    <r>
      <rPr>
        <sz val="10"/>
        <color rgb="FF58585A"/>
        <rFont val="Roboto Condensed"/>
      </rPr>
      <t>] si vous passiez une commande à votre fournisseur aujourd'hui ?</t>
    </r>
  </si>
  <si>
    <t>BA - Légumes à feuilles vertes [Aubergines African]</t>
  </si>
  <si>
    <r>
      <t>Combien de jours, sans compter aujourd'hui, vous faudrait-il pour réapprovisionner [</t>
    </r>
    <r>
      <rPr>
        <b/>
        <sz val="10"/>
        <color rgb="FF58585A"/>
        <rFont val="Roboto Condensed"/>
      </rPr>
      <t>Aubergines African</t>
    </r>
    <r>
      <rPr>
        <sz val="10"/>
        <color rgb="FF58585A"/>
        <rFont val="Roboto Condensed"/>
      </rPr>
      <t>] si vous passiez une commande à votre fournisseur aujourd'hui ?</t>
    </r>
  </si>
  <si>
    <r>
      <t>Pendant combien de jours, sans compter aujourd'hui, estimez-vous que votre stock de [</t>
    </r>
    <r>
      <rPr>
        <b/>
        <sz val="10"/>
        <color rgb="FF58585A"/>
        <rFont val="Roboto Condensed"/>
      </rPr>
      <t>Aubergines African</t>
    </r>
    <r>
      <rPr>
        <sz val="10"/>
        <color rgb="FF58585A"/>
        <rFont val="Roboto Condensed"/>
      </rPr>
      <t>] durera dans les conditions actuelles ? Veuillez inclure le stock que vous pouvez avoir ailleurs.</t>
    </r>
  </si>
  <si>
    <r>
      <t>Comment décririez-vous la disponibilité actuelle de [</t>
    </r>
    <r>
      <rPr>
        <b/>
        <sz val="10"/>
        <color rgb="FF58585A"/>
        <rFont val="Roboto Condensed"/>
      </rPr>
      <t>Aubergines African</t>
    </r>
    <r>
      <rPr>
        <sz val="10"/>
        <color rgb="FF58585A"/>
        <rFont val="Roboto Condensed"/>
      </rPr>
      <t>] sur ce marché ?</t>
    </r>
  </si>
  <si>
    <r>
      <t>Vendez-vous [</t>
    </r>
    <r>
      <rPr>
        <b/>
        <sz val="10"/>
        <color rgb="FF58585A"/>
        <rFont val="Roboto Condensed"/>
      </rPr>
      <t>Aubergines African</t>
    </r>
    <r>
      <rPr>
        <sz val="10"/>
        <color rgb="FF58585A"/>
        <rFont val="Roboto Condensed"/>
      </rPr>
      <t>] cette semaine ?</t>
    </r>
  </si>
  <si>
    <t>BA - Légumes à feuilles vertes [Aubergines]</t>
  </si>
  <si>
    <r>
      <t>Comment décririez-vous la disponibilité actuelle de [</t>
    </r>
    <r>
      <rPr>
        <b/>
        <sz val="10"/>
        <color rgb="FF58585A"/>
        <rFont val="Roboto Condensed"/>
      </rPr>
      <t>Aubergines</t>
    </r>
    <r>
      <rPr>
        <sz val="10"/>
        <color rgb="FF58585A"/>
        <rFont val="Roboto Condensed"/>
      </rPr>
      <t>] sur ce marché ?</t>
    </r>
  </si>
  <si>
    <r>
      <t>Vendez-vous [</t>
    </r>
    <r>
      <rPr>
        <b/>
        <sz val="10"/>
        <color rgb="FF58585A"/>
        <rFont val="Roboto Condensed"/>
      </rPr>
      <t>Aubergines</t>
    </r>
    <r>
      <rPr>
        <sz val="10"/>
        <color rgb="FF58585A"/>
        <rFont val="Roboto Condensed"/>
      </rPr>
      <t>] cette semaine ?</t>
    </r>
  </si>
  <si>
    <r>
      <t>Pendant combien de jours, sans compter aujourd'hui, estimez-vous que votre stock de [</t>
    </r>
    <r>
      <rPr>
        <b/>
        <sz val="10"/>
        <color rgb="FF58585A"/>
        <rFont val="Roboto Condensed"/>
      </rPr>
      <t>Aubergines</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</si>
  <si>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Aubergines</t>
    </r>
    <r>
      <rPr>
        <sz val="10"/>
        <color rgb="FF58585A"/>
        <rFont val="Roboto Condensed"/>
      </rPr>
      <t>] si vous passiez une commande à votre fournisseur aujourd'hui ?</t>
    </r>
  </si>
  <si>
    <r>
      <t>Comment décririez-vous la disponibilité actuelle de [</t>
    </r>
    <r>
      <rPr>
        <b/>
        <sz val="10"/>
        <color rgb="FF58585A"/>
        <rFont val="Roboto Condensed"/>
      </rPr>
      <t>Lechou</t>
    </r>
    <r>
      <rPr>
        <sz val="10"/>
        <color rgb="FF58585A"/>
        <rFont val="Roboto Condensed"/>
      </rPr>
      <t>] sur ce marché ?</t>
    </r>
  </si>
  <si>
    <r>
      <t>Vendez-vous [</t>
    </r>
    <r>
      <rPr>
        <b/>
        <sz val="10"/>
        <color rgb="FF58585A"/>
        <rFont val="Roboto Condensed"/>
      </rPr>
      <t>Lechou</t>
    </r>
    <r>
      <rPr>
        <sz val="10"/>
        <color rgb="FF58585A"/>
        <rFont val="Roboto Condensed"/>
      </rPr>
      <t>] cette semaine ?</t>
    </r>
  </si>
  <si>
    <r>
      <t>Pendant combien de jours, sans compter aujourd'hui, estimez-vous que votre stock de [</t>
    </r>
    <r>
      <rPr>
        <b/>
        <sz val="10"/>
        <color rgb="FF58585A"/>
        <rFont val="Roboto Condensed"/>
      </rPr>
      <t>Lechou</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</si>
  <si>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Lechou</t>
    </r>
    <r>
      <rPr>
        <sz val="10"/>
        <color rgb="FF58585A"/>
        <rFont val="Roboto Condensed"/>
      </rPr>
      <t>] si vous passiez une commande à votre fournisseur aujourd'hui ?</t>
    </r>
  </si>
  <si>
    <t>BA - Légumes à feuilles vertes [Lechou]</t>
  </si>
  <si>
    <t>BA - Légumes à feuilles vertes [Epinards]</t>
  </si>
  <si>
    <r>
      <t>Combien de jours, sans compter aujourd'hui, vous faudrait-il pour réapprovisionner [</t>
    </r>
    <r>
      <rPr>
        <b/>
        <sz val="10"/>
        <color rgb="FF58585A"/>
        <rFont val="Roboto Condensed"/>
      </rPr>
      <t>Epinards</t>
    </r>
    <r>
      <rPr>
        <sz val="10"/>
        <color rgb="FF58585A"/>
        <rFont val="Roboto Condensed"/>
      </rPr>
      <t>] si vous passiez une commande à votre fournisseur aujourd'hui ?</t>
    </r>
  </si>
  <si>
    <r>
      <t>Comment décririez-vous la disponibilité actuelle de [</t>
    </r>
    <r>
      <rPr>
        <b/>
        <sz val="10"/>
        <color rgb="FF58585A"/>
        <rFont val="Roboto Condensed"/>
      </rPr>
      <t>Epinards</t>
    </r>
    <r>
      <rPr>
        <sz val="10"/>
        <color rgb="FF58585A"/>
        <rFont val="Roboto Condensed"/>
      </rPr>
      <t>] sur ce marché ?</t>
    </r>
  </si>
  <si>
    <r>
      <t>Vendez-vous [</t>
    </r>
    <r>
      <rPr>
        <b/>
        <sz val="10"/>
        <color rgb="FF58585A"/>
        <rFont val="Roboto Condensed"/>
      </rPr>
      <t>Epinards</t>
    </r>
    <r>
      <rPr>
        <sz val="10"/>
        <color rgb="FF58585A"/>
        <rFont val="Roboto Condensed"/>
      </rPr>
      <t>] cette semaine ?</t>
    </r>
  </si>
  <si>
    <r>
      <t>Si ce n'est pas le cas, quelle est l'unité standard que vous utilisez pour vendre [</t>
    </r>
    <r>
      <rPr>
        <b/>
        <sz val="10"/>
        <color rgb="FF58585A"/>
        <rFont val="Roboto Condensed"/>
      </rPr>
      <t>Epinards</t>
    </r>
    <r>
      <rPr>
        <sz val="10"/>
        <color rgb="FF58585A"/>
        <rFont val="Roboto Condensed"/>
      </rPr>
      <t>] ?</t>
    </r>
  </si>
  <si>
    <r>
      <t xml:space="preserve">Quel est le prix de </t>
    </r>
    <r>
      <rPr>
        <u/>
        <sz val="10"/>
        <color rgb="FF58585A"/>
        <rFont val="Roboto Condensed"/>
      </rPr>
      <t>l'unité</t>
    </r>
    <r>
      <rPr>
        <sz val="10"/>
        <color rgb="FF58585A"/>
        <rFont val="Roboto Condensed"/>
      </rPr>
      <t xml:space="preserve"> ci-dessus de [Epinards]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</si>
  <si>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Epinards</t>
    </r>
    <r>
      <rPr>
        <sz val="10"/>
        <color rgb="FF58585A"/>
        <rFont val="Roboto Condensed"/>
      </rPr>
      <t>] durera dans les conditions actuelles ? Veuillez inclure le stock que vous pouvez avoir ailleurs.</t>
    </r>
  </si>
  <si>
    <t>BA - Légumes à feuilles vertes [Citrouille]</t>
  </si>
  <si>
    <r>
      <t>Comment décririez-vous la disponibilité actuelle de [</t>
    </r>
    <r>
      <rPr>
        <b/>
        <sz val="10"/>
        <color rgb="FF58585A"/>
        <rFont val="Roboto Condensed"/>
      </rPr>
      <t>Citrouille</t>
    </r>
    <r>
      <rPr>
        <sz val="10"/>
        <color rgb="FF58585A"/>
        <rFont val="Roboto Condensed"/>
      </rPr>
      <t>] sur ce marché ?</t>
    </r>
  </si>
  <si>
    <r>
      <t>Vendez-vous [</t>
    </r>
    <r>
      <rPr>
        <b/>
        <sz val="10"/>
        <color rgb="FF58585A"/>
        <rFont val="Roboto Condensed"/>
      </rPr>
      <t>Citrouille</t>
    </r>
    <r>
      <rPr>
        <sz val="10"/>
        <color rgb="FF58585A"/>
        <rFont val="Roboto Condensed"/>
      </rPr>
      <t>] cette semaine ?</t>
    </r>
  </si>
  <si>
    <r>
      <t>Pendant combien de jours, sans compter aujourd'hui, estimez-vous que votre stock de [</t>
    </r>
    <r>
      <rPr>
        <b/>
        <sz val="10"/>
        <color rgb="FF58585A"/>
        <rFont val="Roboto Condensed"/>
      </rPr>
      <t>Citrouille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</si>
  <si>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Citrouille</t>
    </r>
    <r>
      <rPr>
        <sz val="10"/>
        <color rgb="FF58585A"/>
        <rFont val="Roboto Condensed"/>
      </rPr>
      <t>] si vous passiez une commande à votre fournisseur aujourd'hui ?</t>
    </r>
  </si>
  <si>
    <t>BA - Légumes à feuilles vertes [Courgettes]</t>
  </si>
  <si>
    <r>
      <t>Combien de jours, sans compter aujourd'hui, vous faudrait-il pour réapprovisionner [</t>
    </r>
    <r>
      <rPr>
        <b/>
        <sz val="10"/>
        <color rgb="FF58585A"/>
        <rFont val="Roboto Condensed"/>
      </rPr>
      <t>Courgettes</t>
    </r>
    <r>
      <rPr>
        <sz val="10"/>
        <color rgb="FF58585A"/>
        <rFont val="Roboto Condensed"/>
      </rPr>
      <t>] si vous passiez une commande à votre fournisseur aujourd'hui ?</t>
    </r>
  </si>
  <si>
    <r>
      <t>Comment décririez-vous la disponibilité actuelle de [</t>
    </r>
    <r>
      <rPr>
        <b/>
        <sz val="10"/>
        <color rgb="FF58585A"/>
        <rFont val="Roboto Condensed"/>
      </rPr>
      <t>Courgettes</t>
    </r>
    <r>
      <rPr>
        <sz val="10"/>
        <color rgb="FF58585A"/>
        <rFont val="Roboto Condensed"/>
      </rPr>
      <t>] sur ce marché ?</t>
    </r>
  </si>
  <si>
    <r>
      <t>Vendez-vous [</t>
    </r>
    <r>
      <rPr>
        <b/>
        <sz val="10"/>
        <color rgb="FF58585A"/>
        <rFont val="Roboto Condensed"/>
      </rPr>
      <t>Courgettes</t>
    </r>
    <r>
      <rPr>
        <sz val="10"/>
        <color rgb="FF58585A"/>
        <rFont val="Roboto Condensed"/>
      </rPr>
      <t>] cette semaine ?</t>
    </r>
  </si>
  <si>
    <r>
      <t>Pendant combien de jours, sans compter aujourd'hui, estimez-vous que votre stock de [</t>
    </r>
    <r>
      <rPr>
        <b/>
        <sz val="10"/>
        <color rgb="FF58585A"/>
        <rFont val="Roboto Condensed"/>
      </rPr>
      <t>Courgettes</t>
    </r>
    <r>
      <rPr>
        <sz val="10"/>
        <color rgb="FF58585A"/>
        <rFont val="Roboto Condensed"/>
      </rPr>
      <t>] durera dans les conditions actuelles ? Veuillez inclure le stock que vous pouvez avoir ailleurs.</t>
    </r>
  </si>
  <si>
    <t>BA - Légumes à feuilles vertes [Navets]</t>
  </si>
  <si>
    <t>BA - Fruits [Ananas]</t>
  </si>
  <si>
    <r>
      <t>Combien de jours, sans compter aujourd'hui, vous faudrait-il pour réapprovisionner [</t>
    </r>
    <r>
      <rPr>
        <b/>
        <sz val="10"/>
        <color rgb="FF58585A"/>
        <rFont val="Roboto Condensed"/>
      </rPr>
      <t>Ananas</t>
    </r>
    <r>
      <rPr>
        <sz val="10"/>
        <color rgb="FF58585A"/>
        <rFont val="Roboto Condensed"/>
      </rPr>
      <t>] si vous passiez une commande à votre fournisseur aujourd'hui ?</t>
    </r>
  </si>
  <si>
    <r>
      <t>Comment décririez-vous la disponibilité actuelle de [</t>
    </r>
    <r>
      <rPr>
        <b/>
        <sz val="10"/>
        <color rgb="FF58585A"/>
        <rFont val="Roboto Condensed"/>
      </rPr>
      <t>Ananas</t>
    </r>
    <r>
      <rPr>
        <sz val="10"/>
        <color rgb="FF58585A"/>
        <rFont val="Roboto Condensed"/>
      </rPr>
      <t>] sur ce marché ?</t>
    </r>
  </si>
  <si>
    <r>
      <t>Vendez-vous [</t>
    </r>
    <r>
      <rPr>
        <b/>
        <sz val="10"/>
        <color rgb="FF58585A"/>
        <rFont val="Roboto Condensed"/>
      </rPr>
      <t>Ananas</t>
    </r>
    <r>
      <rPr>
        <sz val="10"/>
        <color rgb="FF58585A"/>
        <rFont val="Roboto Condensed"/>
      </rPr>
      <t>] cette semaine ?</t>
    </r>
  </si>
  <si>
    <r>
      <t>Pendant combien de jours, sans compter aujourd'hui, estimez-vous que votre stock de [</t>
    </r>
    <r>
      <rPr>
        <b/>
        <sz val="10"/>
        <color rgb="FF58585A"/>
        <rFont val="Roboto Condensed"/>
      </rPr>
      <t>Ananas</t>
    </r>
    <r>
      <rPr>
        <sz val="10"/>
        <color rgb="FF58585A"/>
        <rFont val="Roboto Condensed"/>
      </rPr>
      <t>] durera dans les conditions actuelles ? Veuillez inclure le stock que vous pouvez avoir ailleurs.</t>
    </r>
  </si>
  <si>
    <t>BA - Fruits [Avocat]</t>
  </si>
  <si>
    <r>
      <t>Comment décririez-vous la disponibilité actuelle de [</t>
    </r>
    <r>
      <rPr>
        <b/>
        <sz val="10"/>
        <color rgb="FF58585A"/>
        <rFont val="Roboto Condensed"/>
      </rPr>
      <t>Avocat</t>
    </r>
    <r>
      <rPr>
        <sz val="10"/>
        <color rgb="FF58585A"/>
        <rFont val="Roboto Condensed"/>
      </rPr>
      <t>] sur ce marché ?</t>
    </r>
  </si>
  <si>
    <r>
      <t>Vendez-vous [</t>
    </r>
    <r>
      <rPr>
        <b/>
        <sz val="10"/>
        <color rgb="FF58585A"/>
        <rFont val="Roboto Condensed"/>
      </rPr>
      <t>Avocat</t>
    </r>
    <r>
      <rPr>
        <sz val="10"/>
        <color rgb="FF58585A"/>
        <rFont val="Roboto Condensed"/>
      </rPr>
      <t>] cette semaine ?</t>
    </r>
  </si>
  <si>
    <r>
      <t>Pendant combien de jours, sans compter aujourd'hui, estimez-vous que votre stock de [</t>
    </r>
    <r>
      <rPr>
        <b/>
        <sz val="10"/>
        <color rgb="FF58585A"/>
        <rFont val="Roboto Condensed"/>
      </rPr>
      <t>Avocat</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</si>
  <si>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Avocat</t>
    </r>
    <r>
      <rPr>
        <sz val="10"/>
        <color rgb="FF58585A"/>
        <rFont val="Roboto Condensed"/>
      </rPr>
      <t>] si vous passiez une commande à votre fournisseur aujourd'hui ?</t>
    </r>
  </si>
  <si>
    <t>BA - Viande [Volaile]</t>
  </si>
  <si>
    <r>
      <t>Comment décririez-vous la disponibilité actuelle de [</t>
    </r>
    <r>
      <rPr>
        <b/>
        <sz val="10"/>
        <color rgb="FF58585A"/>
        <rFont val="Roboto Condensed"/>
      </rPr>
      <t>Volaile</t>
    </r>
    <r>
      <rPr>
        <sz val="10"/>
        <color rgb="FF58585A"/>
        <rFont val="Roboto Condensed"/>
      </rPr>
      <t>] sur ce marché ?</t>
    </r>
  </si>
  <si>
    <r>
      <t>Vendez-vous [</t>
    </r>
    <r>
      <rPr>
        <b/>
        <sz val="10"/>
        <color rgb="FF58585A"/>
        <rFont val="Roboto Condensed"/>
      </rPr>
      <t>Volaile</t>
    </r>
    <r>
      <rPr>
        <sz val="10"/>
        <color rgb="FF58585A"/>
        <rFont val="Roboto Condensed"/>
      </rPr>
      <t>] cette semaine ?</t>
    </r>
  </si>
  <si>
    <r>
      <t>Pendant combien de jours, sans compter aujourd'hui, estimez-vous que votre stock de [</t>
    </r>
    <r>
      <rPr>
        <b/>
        <sz val="10"/>
        <color rgb="FF58585A"/>
        <rFont val="Roboto Condensed"/>
      </rPr>
      <t>Volaile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</si>
  <si>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Volaile</t>
    </r>
    <r>
      <rPr>
        <sz val="10"/>
        <color rgb="FF58585A"/>
        <rFont val="Roboto Condensed"/>
      </rPr>
      <t>] si vous passiez une commande à votre fournisseur aujourd'hui ?</t>
    </r>
  </si>
  <si>
    <r>
      <t>Comment décririez-vous la disponibilité actuelle de [</t>
    </r>
    <r>
      <rPr>
        <b/>
        <sz val="10"/>
        <color rgb="FF58585A"/>
        <rFont val="Roboto Condensed"/>
      </rPr>
      <t>Haricot (Niebe)</t>
    </r>
    <r>
      <rPr>
        <sz val="10"/>
        <color rgb="FF58585A"/>
        <rFont val="Roboto Condensed"/>
      </rPr>
      <t>] sur ce marché ?</t>
    </r>
  </si>
  <si>
    <r>
      <t>Vendez-vous [</t>
    </r>
    <r>
      <rPr>
        <b/>
        <sz val="10"/>
        <color rgb="FF58585A"/>
        <rFont val="Roboto Condensed"/>
      </rPr>
      <t>Haricot (Niebe)</t>
    </r>
    <r>
      <rPr>
        <sz val="10"/>
        <color rgb="FF58585A"/>
        <rFont val="Roboto Condensed"/>
      </rPr>
      <t>] cette semaine ?</t>
    </r>
  </si>
  <si>
    <r>
      <t>Pendant combien de jours, sans compter aujourd'hui, estimez-vous que votre stock de [</t>
    </r>
    <r>
      <rPr>
        <b/>
        <sz val="10"/>
        <color rgb="FF58585A"/>
        <rFont val="Roboto Condensed"/>
      </rPr>
      <t>Haricot (Niebe)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</si>
  <si>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Haricot (Niebe)</t>
    </r>
    <r>
      <rPr>
        <sz val="10"/>
        <color rgb="FF58585A"/>
        <rFont val="Roboto Condensed"/>
      </rPr>
      <t>] si vous passiez une commande à votre fournisseur aujourd'hui ?</t>
    </r>
  </si>
  <si>
    <t>BNA - EHA - Eau [Potable (bouteille)]</t>
  </si>
  <si>
    <t>BNA - L'énergie [Cylindre à gaz]</t>
  </si>
  <si>
    <r>
      <t>Si ce n'est pas le cas, quelle est l'unité standard que vous utilisez pour vendre [</t>
    </r>
    <r>
      <rPr>
        <b/>
        <sz val="10"/>
        <color rgb="FF58585A"/>
        <rFont val="Roboto Condensed"/>
      </rPr>
      <t>Cylindre à gaz</t>
    </r>
    <r>
      <rPr>
        <sz val="10"/>
        <color rgb="FF58585A"/>
        <rFont val="Roboto Condensed"/>
      </rPr>
      <t>] ?</t>
    </r>
  </si>
  <si>
    <t>MEB</t>
  </si>
  <si>
    <r>
      <t xml:space="preserve">BA - Céréales </t>
    </r>
    <r>
      <rPr>
        <b/>
        <sz val="10"/>
        <color theme="0"/>
        <rFont val="Aptos Narrow"/>
        <family val="2"/>
        <charset val="1"/>
      </rPr>
      <t>[Mil (sorgho)</t>
    </r>
    <r>
      <rPr>
        <b/>
        <sz val="10"/>
        <color theme="0"/>
        <rFont val="Aptos Narrow"/>
        <family val="2"/>
      </rPr>
      <t>]</t>
    </r>
  </si>
  <si>
    <r>
      <t>Comment décririez-vous la disponibilité actuelle de [</t>
    </r>
    <r>
      <rPr>
        <b/>
        <sz val="10"/>
        <color rgb="FF58585A"/>
        <rFont val="Roboto Condensed"/>
      </rPr>
      <t>Mil (sorgho)</t>
    </r>
    <r>
      <rPr>
        <sz val="10"/>
        <color rgb="FF58585A"/>
        <rFont val="Roboto Condensed"/>
      </rPr>
      <t>] sur ce marché ?</t>
    </r>
  </si>
  <si>
    <r>
      <t>Vendez-vous [</t>
    </r>
    <r>
      <rPr>
        <b/>
        <sz val="10"/>
        <color rgb="FF58585A"/>
        <rFont val="Roboto Condensed"/>
      </rPr>
      <t>Mil (sorgho)</t>
    </r>
    <r>
      <rPr>
        <sz val="10"/>
        <color rgb="FF58585A"/>
        <rFont val="Roboto Condensed"/>
      </rPr>
      <t>] cette semaine ?</t>
    </r>
  </si>
  <si>
    <r>
      <t>Pendant combien de jours, sans compter aujourd'hui, estimez-vous que votre stock de [</t>
    </r>
    <r>
      <rPr>
        <b/>
        <sz val="10"/>
        <color rgb="FF58585A"/>
        <rFont val="Roboto Condensed"/>
      </rPr>
      <t>Mil (sorgho)</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</si>
  <si>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Mil (sorgho)</t>
    </r>
    <r>
      <rPr>
        <sz val="10"/>
        <color rgb="FF58585A"/>
        <rFont val="Roboto Condensed"/>
      </rPr>
      <t>] si vous passiez une commande à votre fournisseur aujourd'hui ?</t>
    </r>
  </si>
  <si>
    <r>
      <t xml:space="preserve">BA - Céréales </t>
    </r>
    <r>
      <rPr>
        <b/>
        <sz val="10"/>
        <color theme="0"/>
        <rFont val="Aptos Narrow"/>
        <family val="2"/>
        <charset val="1"/>
      </rPr>
      <t>[Semoule</t>
    </r>
    <r>
      <rPr>
        <b/>
        <sz val="10"/>
        <color theme="0"/>
        <rFont val="Aptos Narrow"/>
        <family val="2"/>
      </rPr>
      <t>]</t>
    </r>
  </si>
  <si>
    <r>
      <t>Comment décririez-vous la disponibilité actuelle de [</t>
    </r>
    <r>
      <rPr>
        <b/>
        <sz val="10"/>
        <color rgb="FF58585A"/>
        <rFont val="Roboto Condensed"/>
      </rPr>
      <t>Semoule</t>
    </r>
    <r>
      <rPr>
        <sz val="10"/>
        <color rgb="FF58585A"/>
        <rFont val="Roboto Condensed"/>
      </rPr>
      <t>] sur ce marché ?</t>
    </r>
  </si>
  <si>
    <r>
      <t>Vendez-vous [</t>
    </r>
    <r>
      <rPr>
        <b/>
        <sz val="10"/>
        <color rgb="FF58585A"/>
        <rFont val="Roboto Condensed"/>
      </rPr>
      <t>Semoule</t>
    </r>
    <r>
      <rPr>
        <sz val="10"/>
        <color rgb="FF58585A"/>
        <rFont val="Roboto Condensed"/>
      </rPr>
      <t>] cette semaine ?</t>
    </r>
  </si>
  <si>
    <r>
      <t>Pendant combien de jours, sans compter aujourd'hui, estimez-vous que votre stock de [</t>
    </r>
    <r>
      <rPr>
        <b/>
        <sz val="10"/>
        <color rgb="FF58585A"/>
        <rFont val="Roboto Condensed"/>
      </rPr>
      <t>Semoule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</si>
  <si>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Semoule</t>
    </r>
    <r>
      <rPr>
        <sz val="10"/>
        <color rgb="FF58585A"/>
        <rFont val="Roboto Condensed"/>
      </rPr>
      <t>] si vous passiez une commande à votre fournisseur aujourd'hui ?</t>
    </r>
  </si>
  <si>
    <t>Yes</t>
  </si>
  <si>
    <t>Ségou</t>
  </si>
  <si>
    <t>No</t>
  </si>
  <si>
    <t>Melon (Cintya)</t>
  </si>
  <si>
    <t>Raisin (Cintya)</t>
  </si>
  <si>
    <t>Viande séchée (Cintya)</t>
  </si>
  <si>
    <t>Aloco (Cintya)</t>
  </si>
  <si>
    <t>NA</t>
  </si>
  <si>
    <r>
      <t>Comment décririez-vous la disponibilité actuelle de [</t>
    </r>
    <r>
      <rPr>
        <b/>
        <sz val="10"/>
        <color rgb="FF58585A"/>
        <rFont val="Roboto Condensed"/>
      </rPr>
      <t>Piles pour une lampe</t>
    </r>
    <r>
      <rPr>
        <sz val="10"/>
        <color rgb="FF58585A"/>
        <rFont val="Roboto Condensed"/>
      </rPr>
      <t>] sur ce marché ?</t>
    </r>
  </si>
  <si>
    <r>
      <t>Vendez-vous [</t>
    </r>
    <r>
      <rPr>
        <b/>
        <sz val="10"/>
        <color rgb="FF58585A"/>
        <rFont val="Roboto Condensed"/>
      </rPr>
      <t>Piles pour une lampe</t>
    </r>
    <r>
      <rPr>
        <sz val="10"/>
        <color rgb="FF58585A"/>
        <rFont val="Roboto Condensed"/>
      </rPr>
      <t>] cette semaine ?</t>
    </r>
  </si>
  <si>
    <r>
      <t>Si ce n'est pas le cas, quelle est l'unité standard que vous utilisez pour vendre [</t>
    </r>
    <r>
      <rPr>
        <b/>
        <sz val="10"/>
        <color rgb="FF58585A"/>
        <rFont val="Roboto Condensed"/>
      </rPr>
      <t>Piles pour une lampe</t>
    </r>
    <r>
      <rPr>
        <sz val="10"/>
        <color rgb="FF58585A"/>
        <rFont val="Roboto Condensed"/>
      </rPr>
      <t>] ?</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</si>
  <si>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Piles pour une lampe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</si>
  <si>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Piles pour une lampe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</si>
  <si>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Piles pour une lampe</t>
    </r>
    <r>
      <rPr>
        <sz val="10"/>
        <color rgb="FF58585A"/>
        <rFont val="Roboto Condensed"/>
      </rPr>
      <t>] si vous passiez une commande à votre fournisseur aujourd'hui ?</t>
    </r>
  </si>
  <si>
    <t>BNA - L'énergie [Piles pour une lampe]</t>
  </si>
  <si>
    <r>
      <t>Vendez-vous [</t>
    </r>
    <r>
      <rPr>
        <b/>
        <sz val="10"/>
        <color rgb="FF58585A"/>
        <rFont val="Roboto Condensed"/>
      </rPr>
      <t>Mil (sorgho)</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</si>
  <si>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Petit mil</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</si>
  <si>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Mais blanc</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</si>
  <si>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Mais jaune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</si>
  <si>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Riz local</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</si>
  <si>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Riz importé</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</si>
  <si>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Semoule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</si>
  <si>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Pommes de terre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</si>
  <si>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Patate douce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</si>
  <si>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Mangue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</si>
  <si>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Papaye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</si>
  <si>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Orange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</si>
  <si>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Ananas</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</si>
  <si>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Banane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</si>
  <si>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Pastèque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</si>
  <si>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Avocat</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</si>
  <si>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Viande avec os (Bovin)</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</si>
  <si>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Volaile</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</si>
  <si>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Haricot (Niebe)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</si>
  <si>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Huile d’arachide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Litres</t>
    </r>
    <r>
      <rPr>
        <sz val="10"/>
        <color rgb="FF58585A"/>
        <rFont val="Roboto Condensed"/>
      </rPr>
      <t>] ?</t>
    </r>
  </si>
  <si>
    <r>
      <t>Vendez-vous [</t>
    </r>
    <r>
      <rPr>
        <b/>
        <sz val="10"/>
        <color rgb="FF58585A"/>
        <rFont val="Roboto Condensed"/>
      </rPr>
      <t>Huile de palme</t>
    </r>
    <r>
      <rPr>
        <sz val="10"/>
        <color rgb="FF58585A"/>
        <rFont val="Roboto Condensed"/>
      </rPr>
      <t>] en unités de [</t>
    </r>
    <r>
      <rPr>
        <b/>
        <sz val="10"/>
        <color rgb="FF58585A"/>
        <rFont val="Roboto Condensed"/>
      </rPr>
      <t>1 Litres</t>
    </r>
    <r>
      <rPr>
        <sz val="10"/>
        <color rgb="FF58585A"/>
        <rFont val="Roboto Condensed"/>
      </rPr>
      <t>] ?</t>
    </r>
  </si>
  <si>
    <r>
      <t>Vendez-vous [</t>
    </r>
    <r>
      <rPr>
        <b/>
        <sz val="10"/>
        <color rgb="FF58585A"/>
        <rFont val="Roboto Condensed"/>
      </rPr>
      <t>Sucre en poudre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</si>
  <si>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Vendez-vous [</t>
    </r>
    <r>
      <rPr>
        <b/>
        <sz val="10"/>
        <color rgb="FF58585A"/>
        <rFont val="Roboto Condensed"/>
      </rPr>
      <t>Sucre en carreaux</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</si>
  <si>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Moustiquaire à filet insecticide</t>
    </r>
    <r>
      <rPr>
        <sz val="10"/>
        <color rgb="FF58585A"/>
        <rFont val="Roboto Condensed"/>
      </rPr>
      <t>] cette semaine ?</t>
    </r>
  </si>
  <si>
    <r>
      <t>Comment décririez-vous la disponibilité actuelle de [</t>
    </r>
    <r>
      <rPr>
        <b/>
        <sz val="10"/>
        <color rgb="FF58585A"/>
        <rFont val="Roboto Condensed"/>
      </rPr>
      <t>Moustiquaire à filet insecticide</t>
    </r>
    <r>
      <rPr>
        <sz val="10"/>
        <color rgb="FF58585A"/>
        <rFont val="Roboto Condensed"/>
      </rPr>
      <t>] sur ce marché ?</t>
    </r>
  </si>
  <si>
    <r>
      <t xml:space="preserve">Quel est le prix de </t>
    </r>
    <r>
      <rPr>
        <u/>
        <sz val="10"/>
        <color rgb="FF58585A"/>
        <rFont val="Roboto Condensed"/>
      </rPr>
      <t>l'unité</t>
    </r>
    <r>
      <rPr>
        <sz val="10"/>
        <color rgb="FF58585A"/>
        <rFont val="Roboto Condensed"/>
      </rPr>
      <t xml:space="preserve"> ci-dessus de [</t>
    </r>
    <r>
      <rPr>
        <b/>
        <sz val="10"/>
        <color rgb="FF58585A"/>
        <rFont val="Roboto Condensed"/>
      </rPr>
      <t>Moustiquaire à filet insecticide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</si>
  <si>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 [</t>
    </r>
    <r>
      <rPr>
        <b/>
        <sz val="10"/>
        <color rgb="FF58585A"/>
        <rFont val="Roboto Condensed"/>
      </rPr>
      <t>Moustiquaire à filet insecticide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</si>
  <si>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Moustiquaire à filet insecticide</t>
    </r>
    <r>
      <rPr>
        <sz val="10"/>
        <color rgb="FF58585A"/>
        <rFont val="Roboto Condensed"/>
      </rPr>
      <t>] si vous passiez une commande à votre fournisseur aujourd'hui ?</t>
    </r>
  </si>
  <si>
    <t>BNA - Abri [Moustiquaire à filet insecticide]</t>
  </si>
  <si>
    <r>
      <t>Vendez-vous [</t>
    </r>
    <r>
      <rPr>
        <b/>
        <sz val="10"/>
        <color rgb="FF58585A"/>
        <rFont val="Roboto Condensed"/>
      </rPr>
      <t>Paquet allumette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Paquet</t>
    </r>
    <r>
      <rPr>
        <sz val="10"/>
        <color rgb="FF58585A"/>
        <rFont val="Roboto Condensed"/>
      </rPr>
      <t>] ?</t>
    </r>
  </si>
  <si>
    <r>
      <t>Vendez-vous [</t>
    </r>
    <r>
      <rPr>
        <b/>
        <sz val="10"/>
        <color rgb="FF58585A"/>
        <rFont val="Roboto Condensed"/>
      </rPr>
      <t>Piles pour une lampe</t>
    </r>
    <r>
      <rPr>
        <sz val="10"/>
        <color rgb="FF58585A"/>
        <rFont val="Roboto Condensed"/>
      </rPr>
      <t>] en unités de [</t>
    </r>
    <r>
      <rPr>
        <b/>
        <sz val="10"/>
        <color rgb="FF58585A"/>
        <rFont val="Roboto Condensed"/>
      </rPr>
      <t>1 Pile</t>
    </r>
    <r>
      <rPr>
        <sz val="10"/>
        <color rgb="FF58585A"/>
        <rFont val="Roboto Condensed"/>
      </rPr>
      <t>] ?</t>
    </r>
  </si>
  <si>
    <t>Vendez-vous [Produits d'hygiène féminine] en unités de [1 Pièce] ?</t>
  </si>
  <si>
    <t>Vendez-vous [Savons de toilette (180g)] en unités de [1 Pièce] ?</t>
  </si>
  <si>
    <t>Vendez-vous [Savons de lessive (180g)] en unités de [1 Pièce] ?</t>
  </si>
  <si>
    <t>BNA - EHA - Eau [Potable (sachet)]</t>
  </si>
  <si>
    <t>admin1_code</t>
  </si>
  <si>
    <t>admin2_code</t>
  </si>
  <si>
    <t>comments</t>
  </si>
  <si>
    <t>gps_consent</t>
  </si>
  <si>
    <t>calculate</t>
  </si>
  <si>
    <t>mfs_ac1_physical_access_mkt_issues_sm</t>
  </si>
  <si>
    <t>mfs_af2_financial_challenges_customers_sm</t>
  </si>
  <si>
    <t>mfs_af3_price_forecasting_ability_yn</t>
  </si>
  <si>
    <t>mfs_re4_shop_operational_difficulties_sm</t>
  </si>
  <si>
    <t>mfs_in2_available_storage_facility_so</t>
  </si>
  <si>
    <t>trader_name</t>
  </si>
  <si>
    <t>shop_name</t>
  </si>
  <si>
    <t>survey_modality</t>
  </si>
  <si>
    <t>survey_modality_other</t>
  </si>
  <si>
    <t>admin1_label</t>
  </si>
  <si>
    <t>Région code [List]</t>
  </si>
  <si>
    <t>Cercle code [List]</t>
  </si>
  <si>
    <t>Commune code [List]</t>
  </si>
  <si>
    <t>admin2_label</t>
  </si>
  <si>
    <t>liste codes régions</t>
  </si>
  <si>
    <t>liste codes cercles</t>
  </si>
  <si>
    <t>liste codes communes</t>
  </si>
  <si>
    <t>marketplace</t>
  </si>
  <si>
    <t>marketplace_other</t>
  </si>
  <si>
    <t>shop_type</t>
  </si>
  <si>
    <t>shop_type_other</t>
  </si>
  <si>
    <t>r_partner_organisation</t>
  </si>
  <si>
    <t>r_partner_organisation_other</t>
  </si>
  <si>
    <t>r_survey_modality</t>
  </si>
  <si>
    <t>r_survey_modality_other</t>
  </si>
  <si>
    <t>r_admin1_label</t>
  </si>
  <si>
    <t>r_admin1_code</t>
  </si>
  <si>
    <t>r_admin2_label</t>
  </si>
  <si>
    <t>r_admin2_code</t>
  </si>
  <si>
    <t>Des articles que vous vendez cette semaine, y en a-t-il qui sont particulièrement rares dans votre boutique ?</t>
  </si>
  <si>
    <t>Êtes-vous préoccupé par le fait que vous pourriez être à court de l'un des articles que vous vendez actuellement au cours de la semaine prochaine ?</t>
  </si>
  <si>
    <r>
      <t>Votre entreprise dépend-elle principalement d'un seul fournisseur pour  [</t>
    </r>
    <r>
      <rPr>
        <b/>
        <sz val="10"/>
        <color rgb="FF58585A"/>
        <rFont val="Roboto Condensed"/>
      </rPr>
      <t>BA - Céréales</t>
    </r>
    <r>
      <rPr>
        <sz val="10"/>
        <color rgb="FF58585A"/>
        <rFont val="Roboto Condensed"/>
      </rPr>
      <t>]  ?</t>
    </r>
  </si>
  <si>
    <t>Type de vendeur</t>
  </si>
  <si>
    <t>r_type_de_vendeur</t>
  </si>
  <si>
    <r>
      <t>Une variable pour convertir le prix de l'unité de mesure standardisée pour l'article spécifique en [</t>
    </r>
    <r>
      <rPr>
        <b/>
        <sz val="10"/>
        <color rgb="FF58585A"/>
        <rFont val="Roboto Condensed"/>
      </rPr>
      <t>USD</t>
    </r>
    <r>
      <rPr>
        <sz val="10"/>
        <color rgb="FF58585A"/>
        <rFont val="Roboto Condensed"/>
      </rPr>
      <t>]</t>
    </r>
  </si>
  <si>
    <t>Une variable pour calculer le prix de l'unité de mesure standardisée pour l'article spécifique dans la monnaie utilisée par le magasin</t>
  </si>
  <si>
    <t xml:space="preserve">Au cours du ce dernier mois, des problèmes ont-ils empêché des clients ou des commerçants de se rendre physiquement sur ce marché, d'y travailler ou d'y faire des achats ?
</t>
  </si>
  <si>
    <t>r_problèmes</t>
  </si>
  <si>
    <t>mfs_ac1_physical_access_mkt_issues_other</t>
  </si>
  <si>
    <t>r_difficultés_financières</t>
  </si>
  <si>
    <t>Pensez aux articles les plus populaires que vous vendez. Si nous vous demandions quel prix vos fournisseurs vous factureront pour ces articles dans un mois, pensez-vous que vous pourriez le deviner correctement ?</t>
  </si>
  <si>
    <t>mfs_re4_shop_operational_difficulties_other</t>
  </si>
  <si>
    <t>mfs_af2_financial_challenges_customers_other</t>
  </si>
  <si>
    <t>Au cours des derniers 7 jours, avez-vous eu accès à une installation d’entreposage verrouillée et sécurisée dans votre établissement commercial ou votre marché ?</t>
  </si>
  <si>
    <t>Éprouvez-vous actuellement des difficultés à maintenir votre établissement opérationnel et bien approvisionné ?</t>
  </si>
  <si>
    <t>r_approviosionnement</t>
  </si>
  <si>
    <t>r_stockage sécurisée</t>
  </si>
  <si>
    <t>r_deviner_prix</t>
  </si>
  <si>
    <t>mfs_in3_accepted_payment_modality_sm</t>
  </si>
  <si>
    <t>mfs_in3_accepted_payment_modality_other</t>
  </si>
  <si>
    <t>mfs_in2_available_storage_facility_other</t>
  </si>
  <si>
    <t>mfs_in4_payment_modality_price_difference_yn</t>
  </si>
  <si>
    <t>mfs_ac4_physical_access_security_issues_sm</t>
  </si>
  <si>
    <t>mfs_ac4_physical_access_security_issues_yn</t>
  </si>
  <si>
    <t>mfs_ac3_physical_access_mkt_discrimination_so</t>
  </si>
  <si>
    <t>Au cours du dernier mois, y a-t-il eu des groupes de personnes qui ont parfois évité de venir sur ce marché en raison de la discrimination, de l'exclusion ou parce qu'ils ne se sentaient pas les bienvenus ?</t>
  </si>
  <si>
    <t>Les clients de votre magasin font-ils face à des difficultés financières lorsqu’ils se rendent chez vous ou qu’ils paient les marchandises dont ils ont besoin ?</t>
  </si>
  <si>
    <t>1. Aucun problème d’accès physique au marché
2. Couvre-feu ou restrictions de mouvement
3. Combats en cours / actifs dans la région
4. Bâtiments dangereux, endommagés ou inadéquates sur le marché
5. Dangers ou dommages sur les routes menant au marché
6. Options de transport limitées / manque de transport
7. Les vendeurs sont difficiles d’accès pour les personnes handicapées ou à mobilité réduite
8. Le marché est trop éloigné de personnes qui en ont besoin
9. Le marché ne fonctionne qu’à des heures limitées
10. Clients ne se sentent pas en sécurité avec certaines personnes sur le marché
11. Autre 
12. Je ne sais pas
Je préfère ne pas répondre</t>
  </si>
  <si>
    <t>1. La plupart des clients n’ont aucun problème d’accès financier
2. De nombreux clients ne peuvent pas se permettre les articles disponibles
3. De nombreux clients ne peuvent pas payer leurs articles d’une manière que vous pouvez accepter (par exemple, pas assez d’argent, pas de compte d’argent mobile, etc.)
4. Les transports publics sont trop chers pour de nombreux clients
5. L'essence est trop chère pour de nombreux clients
6. Autre 
7. Je ne sais pas
8. Je préfère ne pas répondre</t>
  </si>
  <si>
    <t>1. Oui, dans mon propre commerce
2. Oui, ailleurs sur le marché
3. Non, je stocke des marchandises dans une autre installation en dehors de ce marché
4. Non, je stocke des marchandises à mon domicile
5. Autre 
6. Je préfère ne pas répondre</t>
  </si>
  <si>
    <t>1. Aucune difficulté
2. Difficultés liées à la disponibilité des produits de base
3. Les augmentations de prix/prix élevés des fournisseurs ont un impact sur la capacité d’achat d’actions
4. Les grands détaillants/grossistes rencontrent des difficultés pour importer des biens/fournitures transfrontalières
5. Déficits d’approvisionnement agricole
6. Augmentation/coût élevé des frais de douane
7. Manque de fonds
8. Difficultés d’accès à suffisamment de billets physiques pour payer les fournisseurs
9. Difficultés à doter votre magasin en personnel
10. Difficultés à payer les factures pour les services essentiels du magasin (c.-à-d. eau, électricité)
11. Les restrictions de mouvement ont un impact sur le transport des stocks
12. Difficultés liées aux conditions physiquement dangereuses dans cette zone
13. Services d’électricité perturbés ou peu fiables
14. Services d’eau perturbés / non dépendants
15. Autre 
16. Je ne sais pas
17. Je préfère ne pas répondre</t>
  </si>
  <si>
    <t>[liste des unités Admin 1 de ce pays + " En dehors de ce pays"]
[liste des unités Admin 2 dans l'Admin 1 sélectionnée]
[liste des pays voisins + "Autre (merci de préciser)", si "En dehors de ce pays" a été sélectionné]</t>
  </si>
  <si>
    <t>r_admin_1_2_liste_pays_voisins</t>
  </si>
  <si>
    <t>E. Fin du questionaire</t>
  </si>
  <si>
    <t>GPS</t>
  </si>
  <si>
    <t>Avez-vous d'autres commentaires que vous souhaitez partager sur votre magasin ou votre marché ?</t>
  </si>
  <si>
    <t>Veuillez demander au vendeur la permission de prendre un point GPS juste à l'extérieur de leur boutique. Assurez-vous d'avoir une vue dégagée du ciel avant de prendre le point GPS.</t>
  </si>
  <si>
    <t>rice_imported_availability_market_item</t>
  </si>
  <si>
    <t>rice_imported_availability_shop_item</t>
  </si>
  <si>
    <t>rice_imported_price_input_item</t>
  </si>
  <si>
    <t>rice_imported_price_item</t>
  </si>
  <si>
    <t>rice_imported_stock_duration_days_item</t>
  </si>
  <si>
    <t>rice_imported_restock_wait_days_item</t>
  </si>
  <si>
    <t>grain_price_evolution_expectations_ctgy</t>
  </si>
  <si>
    <t>grain_price_increase_reason_ctgy</t>
  </si>
  <si>
    <t>grain_price_decrease_reason_ctgy</t>
  </si>
  <si>
    <t>grain_supplier_in_marketplace_ctgy</t>
  </si>
  <si>
    <t>grain_supplier_of_supplier_location_ctgy</t>
  </si>
  <si>
    <t>grain_supplier_location_outside_market_ctgy</t>
  </si>
  <si>
    <t>grain_restocking_difficulty_ctgy</t>
  </si>
  <si>
    <t>grain_restocking_difficulty_items_ctgy</t>
  </si>
  <si>
    <t>grain_restocking_difficulty_reasons_ctgy</t>
  </si>
  <si>
    <t>rice_availability_market_item</t>
  </si>
  <si>
    <t>rice_availability_shop_item</t>
  </si>
  <si>
    <t>rice_price_input_item</t>
  </si>
  <si>
    <t>rice_price_item</t>
  </si>
  <si>
    <t>rice_stock_duration_days_item</t>
  </si>
  <si>
    <t>rice_restock_wait_days_item</t>
  </si>
  <si>
    <t>maize_wholesale_availability_market_item</t>
  </si>
  <si>
    <t>maize_wholesale_availability_shop_item</t>
  </si>
  <si>
    <t>maize_wholesale_price_input_item</t>
  </si>
  <si>
    <t>maize_wholesale_price_item</t>
  </si>
  <si>
    <t>maize_wholesale_stock_duration_days_item</t>
  </si>
  <si>
    <t>maize_wholesale_restock_wait_days_item</t>
  </si>
  <si>
    <t>maize_grain_availability_market_item</t>
  </si>
  <si>
    <t>maize_grain_availability_shop_item</t>
  </si>
  <si>
    <t>maize_grain_price_input_item</t>
  </si>
  <si>
    <t>maize_grain_price_item</t>
  </si>
  <si>
    <t>maize_grain_stock_duration_days_item</t>
  </si>
  <si>
    <t>maize_grain_restock_wait_days_item</t>
  </si>
  <si>
    <t>sorghum_availability_market_item</t>
  </si>
  <si>
    <t>sorghum_availability_shop_item</t>
  </si>
  <si>
    <t>sorghum_price_input_item</t>
  </si>
  <si>
    <t>sorghum_price_item</t>
  </si>
  <si>
    <t>sorghum_stock_duration_days_item</t>
  </si>
  <si>
    <t>sorghum_restock_wait_days_item</t>
  </si>
  <si>
    <t>millet_flour_availability_market_item</t>
  </si>
  <si>
    <t>millet_flour_availability_shop_item</t>
  </si>
  <si>
    <t>millet_flour_price_input_item</t>
  </si>
  <si>
    <t>millet_flour_price_item</t>
  </si>
  <si>
    <t>millet_flour_stock_duration_days_item</t>
  </si>
  <si>
    <t>millet_flour_restock_wait_days_item</t>
  </si>
  <si>
    <t>potato_availability_market_item</t>
  </si>
  <si>
    <t>potato_availability_shop_item</t>
  </si>
  <si>
    <t>potato_price_item</t>
  </si>
  <si>
    <t>potato_stock_duration_days_item</t>
  </si>
  <si>
    <t>potato_restock_wait_days_item</t>
  </si>
  <si>
    <t>sweet_potato_price_item</t>
  </si>
  <si>
    <t>sweet_potato_availability_market_item</t>
  </si>
  <si>
    <t>sweet_potato_availability_shop_item</t>
  </si>
  <si>
    <t>sweet_potato_stock_duration_days_item</t>
  </si>
  <si>
    <t>sweet_potato_restock_wait_days_item</t>
  </si>
  <si>
    <t>root_price_evolution_expectations_ctgy</t>
  </si>
  <si>
    <t>root_price_increase_reason_ctgy</t>
  </si>
  <si>
    <t>root_price_decrease_reason_ctgy</t>
  </si>
  <si>
    <r>
      <t xml:space="preserve">Si oui, d'où provient votre principal fournisseur de </t>
    </r>
    <r>
      <rPr>
        <b/>
        <sz val="10"/>
        <color rgb="FF58585A"/>
        <rFont val="Roboto Condensed"/>
      </rPr>
      <t>[BA - Tubercules ou racines]</t>
    </r>
    <r>
      <rPr>
        <sz val="10"/>
        <color rgb="FF58585A"/>
        <rFont val="Roboto Condensed"/>
      </rPr>
      <t xml:space="preserve"> ?</t>
    </r>
  </si>
  <si>
    <r>
      <t>Votre entreprise dépend-elle principalement d'un seul fournisseur pour  [</t>
    </r>
    <r>
      <rPr>
        <b/>
        <sz val="10"/>
        <color rgb="FF58585A"/>
        <rFont val="Roboto Condensed"/>
      </rPr>
      <t>BA - Tubercules ou racines</t>
    </r>
    <r>
      <rPr>
        <sz val="10"/>
        <color rgb="FF58585A"/>
        <rFont val="Roboto Condensed"/>
      </rPr>
      <t>] ?</t>
    </r>
  </si>
  <si>
    <t>vegetable_price_evolution_expectations_ctgy</t>
  </si>
  <si>
    <t>vegetable_price_increase_reason_ctgy</t>
  </si>
  <si>
    <t>vegetable_price_decrease_reason_ctgy</t>
  </si>
  <si>
    <t>vegetable_supplier_in_marketplace_ctgy</t>
  </si>
  <si>
    <t>vegetable_supplier_of_supplier_location_ctgy</t>
  </si>
  <si>
    <t>vegetable_supplier_location_outside_market_ctgy</t>
  </si>
  <si>
    <t>vegetable_restocking_difficulty_ctgy</t>
  </si>
  <si>
    <t>vegetable_restocking_difficulty_items_ctgy</t>
  </si>
  <si>
    <t>vegetable_restocking_difficulty_reasons_ctgy</t>
  </si>
  <si>
    <r>
      <t xml:space="preserve">Si oui, d'où provient votre principal fournisseur de </t>
    </r>
    <r>
      <rPr>
        <b/>
        <sz val="10"/>
        <color rgb="FF58585A"/>
        <rFont val="Roboto Condensed"/>
      </rPr>
      <t>[BA - Légumes à feuilles vertes]</t>
    </r>
    <r>
      <rPr>
        <sz val="10"/>
        <color rgb="FF58585A"/>
        <rFont val="Roboto Condensed"/>
      </rPr>
      <t xml:space="preserve"> ?</t>
    </r>
  </si>
  <si>
    <r>
      <t>Votre entreprise dépend-elle principalement d'un seul fournisseur pour  [</t>
    </r>
    <r>
      <rPr>
        <b/>
        <sz val="10"/>
        <color rgb="FF58585A"/>
        <rFont val="Roboto Condensed"/>
      </rPr>
      <t>BA - Légumes à feuilles vertes</t>
    </r>
    <r>
      <rPr>
        <sz val="10"/>
        <color rgb="FF58585A"/>
        <rFont val="Roboto Condensed"/>
      </rPr>
      <t>] ?</t>
    </r>
  </si>
  <si>
    <t>root_supplier_in_marketplace_ctgy</t>
  </si>
  <si>
    <t>root_supplier_of_supplier_location_ctgy</t>
  </si>
  <si>
    <t>root_supplier_location_outside_market_ctgy</t>
  </si>
  <si>
    <t>root_restocking_difficulty_ctgy</t>
  </si>
  <si>
    <t>root_restocking_difficulty_items_ctgy</t>
  </si>
  <si>
    <t>root_restocking_difficulty_reasons_ctgy</t>
  </si>
  <si>
    <t>tomato_availability_market_item</t>
  </si>
  <si>
    <t>tomato_availability_shop_item</t>
  </si>
  <si>
    <t>tomato_price_item</t>
  </si>
  <si>
    <t>tomato_stock_duration_days_item</t>
  </si>
  <si>
    <t>tomato_restock_wait_days_item</t>
  </si>
  <si>
    <t>onion_availability_market_item</t>
  </si>
  <si>
    <t>onion_availability_shop_item</t>
  </si>
  <si>
    <t>onion_price_item</t>
  </si>
  <si>
    <t>onion_stock_duration_days_item</t>
  </si>
  <si>
    <t>onion_restock_wait_days_item</t>
  </si>
  <si>
    <t>carrot_availability_market_item</t>
  </si>
  <si>
    <t>carrot_availability_shop_item</t>
  </si>
  <si>
    <t>carrot_price_item</t>
  </si>
  <si>
    <t>carrot_stock_duration_days_item</t>
  </si>
  <si>
    <t>carrot_restock_wait_days_item</t>
  </si>
  <si>
    <t>turnip_availability_market_item</t>
  </si>
  <si>
    <t>turnip_availability_shop_item</t>
  </si>
  <si>
    <t>turnip_price_item</t>
  </si>
  <si>
    <t>turnip_stock_duration_days_item</t>
  </si>
  <si>
    <t>turnip_restock_wait_days_item</t>
  </si>
  <si>
    <t>african_eggplant_availability_market_item</t>
  </si>
  <si>
    <t>african_eggplant_availability_shop_item</t>
  </si>
  <si>
    <t>african_eggplant_price_item</t>
  </si>
  <si>
    <t>african_eggplant_stock_duration_days_item</t>
  </si>
  <si>
    <t>african_eggplant_restock_wait_days_item</t>
  </si>
  <si>
    <t>eggplant_availability_market_item</t>
  </si>
  <si>
    <t>eggplant_availability_shop_item</t>
  </si>
  <si>
    <t>eggplant_price_item</t>
  </si>
  <si>
    <t>eggplant_stock_duration_days_item</t>
  </si>
  <si>
    <t>eggplant_restock_wait_days_item</t>
  </si>
  <si>
    <t>spinach_availability_market_item</t>
  </si>
  <si>
    <t>spinach_availability_shop_item</t>
  </si>
  <si>
    <t>spinach_price_item</t>
  </si>
  <si>
    <t>spinach_stock_duration_days_item</t>
  </si>
  <si>
    <t>spinach_restock_wait_days_item</t>
  </si>
  <si>
    <t>pumpkin_availability_market_item</t>
  </si>
  <si>
    <t>pumpkin_availability_shop_item</t>
  </si>
  <si>
    <t>pumpkin_price_item</t>
  </si>
  <si>
    <t>pumpkin_stock_duration_days_item</t>
  </si>
  <si>
    <t>pumpkin_restock_wait_days_item</t>
  </si>
  <si>
    <t>cabbage_availability_market_item</t>
  </si>
  <si>
    <t>cabbage_availability_shop_item</t>
  </si>
  <si>
    <t>cabbage_price_item</t>
  </si>
  <si>
    <t>cabbage_stock_duration_days_item</t>
  </si>
  <si>
    <t>cabbage_restock_wait_days_item</t>
  </si>
  <si>
    <t>fruit_price_evolution_expectations_ctgy</t>
  </si>
  <si>
    <t>fruit_price_increase_reason_ctgy</t>
  </si>
  <si>
    <t>fruit_price_decrease_reason_ctgy</t>
  </si>
  <si>
    <t>fruit_supplier_in_marketplace_ctgy</t>
  </si>
  <si>
    <t>fruit_supplier_of_supplier_location_ctgy</t>
  </si>
  <si>
    <t>fruit_supplier_location_outside_market_ctgy</t>
  </si>
  <si>
    <t>fruit_restocking_difficulty_ctgy</t>
  </si>
  <si>
    <t>fruit_restocking_difficulty_items_ctgy</t>
  </si>
  <si>
    <t>fruit_restocking_difficulty_reasons_ctgy</t>
  </si>
  <si>
    <t>papaya_availability_market_item</t>
  </si>
  <si>
    <t>papaya_availability_shop_item</t>
  </si>
  <si>
    <t>papaya_price_item</t>
  </si>
  <si>
    <t>papaya_stock_duration_days_item</t>
  </si>
  <si>
    <t>papaya_restock_wait_days_item</t>
  </si>
  <si>
    <t>orange_availability_market_item</t>
  </si>
  <si>
    <t>orange_availability_shop_item</t>
  </si>
  <si>
    <t>orange_price_item</t>
  </si>
  <si>
    <t>orange_stock_duration_days_item</t>
  </si>
  <si>
    <t>orange_restock_wait_days_item</t>
  </si>
  <si>
    <t>pineapple_availability_market_item</t>
  </si>
  <si>
    <t>pineapple_availability_shop_item</t>
  </si>
  <si>
    <t>pineapple_price_item</t>
  </si>
  <si>
    <t>pineapple_stock_duration_days_item</t>
  </si>
  <si>
    <t>pineapple_restock_wait_days_item</t>
  </si>
  <si>
    <t>banana_availability_market_item</t>
  </si>
  <si>
    <t>banana_availability_shop_item</t>
  </si>
  <si>
    <t>banana_price_item</t>
  </si>
  <si>
    <t>banana_stock_duration_days_item</t>
  </si>
  <si>
    <t>banana_restock_wait_days_item</t>
  </si>
  <si>
    <t>watermelon_availability_market_item</t>
  </si>
  <si>
    <t>watermelon_availability_shop_item</t>
  </si>
  <si>
    <t>watermelon_price_item</t>
  </si>
  <si>
    <t>watermelon_stock_duration_days_item</t>
  </si>
  <si>
    <t>watermelon_restock_wait_days_item</t>
  </si>
  <si>
    <t>avocado_availability_market_item</t>
  </si>
  <si>
    <t>avocado_availability_shop_item</t>
  </si>
  <si>
    <t>avocado_price_item</t>
  </si>
  <si>
    <t>avocado_stock_duration_days_item</t>
  </si>
  <si>
    <t>avocado_restock_wait_days_item</t>
  </si>
  <si>
    <r>
      <t xml:space="preserve">Si oui, d'où provient votre principal fournisseur de </t>
    </r>
    <r>
      <rPr>
        <b/>
        <sz val="10"/>
        <color rgb="FF58585A"/>
        <rFont val="Roboto Condensed"/>
      </rPr>
      <t>[BA - Viande]</t>
    </r>
    <r>
      <rPr>
        <sz val="10"/>
        <color rgb="FF58585A"/>
        <rFont val="Roboto Condensed"/>
      </rPr>
      <t xml:space="preserve"> ?</t>
    </r>
  </si>
  <si>
    <r>
      <t>Votre entreprise dépend-elle principalement d'un seul fournisseur pour  [</t>
    </r>
    <r>
      <rPr>
        <b/>
        <sz val="10"/>
        <color rgb="FF58585A"/>
        <rFont val="Roboto Condensed"/>
      </rPr>
      <t>BA - Viande</t>
    </r>
    <r>
      <rPr>
        <sz val="10"/>
        <color rgb="FF58585A"/>
        <rFont val="Roboto Condensed"/>
      </rPr>
      <t>] ?</t>
    </r>
  </si>
  <si>
    <t>chicken_meat_availability_market_item</t>
  </si>
  <si>
    <t>chicken_meat_availability_shop_item</t>
  </si>
  <si>
    <t>chicken_meat_price_item</t>
  </si>
  <si>
    <t>chicken_meat_stock_duration_days_item</t>
  </si>
  <si>
    <t>chicken_meat_restock_wait_days_item</t>
  </si>
  <si>
    <t>beef_meat_price_item</t>
  </si>
  <si>
    <t>beef_meat_availability_market_item</t>
  </si>
  <si>
    <t>beef_meat_availability_shop_item</t>
  </si>
  <si>
    <t>beef_meat_stock_duration_days_item</t>
  </si>
  <si>
    <t>beef_meat_restock_wait_days_item</t>
  </si>
  <si>
    <t>BA - Viande [Viande avec os mouton]</t>
  </si>
  <si>
    <r>
      <t>Comment décririez-vous la disponibilité actuelle de [</t>
    </r>
    <r>
      <rPr>
        <b/>
        <sz val="10"/>
        <color rgb="FF58585A"/>
        <rFont val="Roboto Condensed"/>
      </rPr>
      <t>Viande avec os mouton</t>
    </r>
    <r>
      <rPr>
        <sz val="10"/>
        <color rgb="FF58585A"/>
        <rFont val="Roboto Condensed"/>
      </rPr>
      <t>] sur ce marché ?</t>
    </r>
  </si>
  <si>
    <r>
      <t>Vendez-vous [</t>
    </r>
    <r>
      <rPr>
        <b/>
        <sz val="10"/>
        <color rgb="FF58585A"/>
        <rFont val="Roboto Condensed"/>
      </rPr>
      <t>Viande avec os mouton</t>
    </r>
    <r>
      <rPr>
        <sz val="10"/>
        <color rgb="FF58585A"/>
        <rFont val="Roboto Condensed"/>
      </rPr>
      <t>] cette semaine ?</t>
    </r>
  </si>
  <si>
    <r>
      <t>Vendez-vous [</t>
    </r>
    <r>
      <rPr>
        <b/>
        <sz val="10"/>
        <color rgb="FF58585A"/>
        <rFont val="Roboto Condensed"/>
      </rPr>
      <t>Viande avec os mouton</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</si>
  <si>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Pendant combien de jours, sans compter aujourd'hui, estimez-vous que votre stock de [</t>
    </r>
    <r>
      <rPr>
        <b/>
        <sz val="10"/>
        <color rgb="FF58585A"/>
        <rFont val="Roboto Condensed"/>
      </rPr>
      <t>Viande avec os mouton</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</si>
  <si>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Viande avec os mouton</t>
    </r>
    <r>
      <rPr>
        <sz val="10"/>
        <color rgb="FF58585A"/>
        <rFont val="Roboto Condensed"/>
      </rPr>
      <t>] si vous passiez une commande à votre fournisseur aujourd'hui ?</t>
    </r>
  </si>
  <si>
    <t>sheep_meat_availability_market_item</t>
  </si>
  <si>
    <t>sheep_meat_availability_shop_item</t>
  </si>
  <si>
    <t>sheep_meat_price_item</t>
  </si>
  <si>
    <t>sheep_meat_stock_duration_days_item</t>
  </si>
  <si>
    <t>sheep_meat_restock_wait_days_item</t>
  </si>
  <si>
    <t>BA - Viande [Viande avec os chèvre]</t>
  </si>
  <si>
    <t>goat_meat_availability_market_item</t>
  </si>
  <si>
    <r>
      <t>Comment décririez-vous la disponibilité actuelle de [</t>
    </r>
    <r>
      <rPr>
        <b/>
        <sz val="10"/>
        <color rgb="FF58585A"/>
        <rFont val="Roboto Condensed"/>
      </rPr>
      <t>Viande avec os chèvre</t>
    </r>
    <r>
      <rPr>
        <sz val="10"/>
        <color rgb="FF58585A"/>
        <rFont val="Roboto Condensed"/>
      </rPr>
      <t>] sur ce marché ?</t>
    </r>
  </si>
  <si>
    <r>
      <t>Vendez-vous [</t>
    </r>
    <r>
      <rPr>
        <b/>
        <sz val="10"/>
        <color rgb="FF58585A"/>
        <rFont val="Roboto Condensed"/>
      </rPr>
      <t>Viande avec os chèvre</t>
    </r>
    <r>
      <rPr>
        <sz val="10"/>
        <color rgb="FF58585A"/>
        <rFont val="Roboto Condensed"/>
      </rPr>
      <t>] cette semaine ?</t>
    </r>
  </si>
  <si>
    <r>
      <t>Vendez-vous [</t>
    </r>
    <r>
      <rPr>
        <b/>
        <sz val="10"/>
        <color rgb="FF58585A"/>
        <rFont val="Roboto Condensed"/>
      </rPr>
      <t>Viande avec os chèvre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Kg</t>
    </r>
    <r>
      <rPr>
        <sz val="10"/>
        <color rgb="FF58585A"/>
        <rFont val="Roboto Condensed"/>
      </rPr>
      <t>] ?</t>
    </r>
  </si>
  <si>
    <r>
      <t>Pendant combien de jours, sans compter aujourd'hui, estimez-vous que votre stock de [</t>
    </r>
    <r>
      <rPr>
        <b/>
        <sz val="10"/>
        <color rgb="FF58585A"/>
        <rFont val="Roboto Condensed"/>
      </rPr>
      <t>Viande avec os chèvre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</si>
  <si>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Viande avec os chèvre</t>
    </r>
    <r>
      <rPr>
        <sz val="10"/>
        <color rgb="FF58585A"/>
        <rFont val="Roboto Condensed"/>
      </rPr>
      <t>] si vous passiez une commande à votre fournisseur aujourd'hui ?</t>
    </r>
  </si>
  <si>
    <t>goat_meat_availability_shop_item</t>
  </si>
  <si>
    <t>goat_meat_price_item</t>
  </si>
  <si>
    <t>goat_meat_stock_duration_days_item</t>
  </si>
  <si>
    <t>goat_meat_restock_wait_days_item</t>
  </si>
  <si>
    <t>legume_price_evolution_expectations_ctgy</t>
  </si>
  <si>
    <t>legume_price_increase_reason_ctgy</t>
  </si>
  <si>
    <t>legume_price_decrease_reason_ctgy</t>
  </si>
  <si>
    <t>legume_supplier_in_marketplace_ctgy</t>
  </si>
  <si>
    <t>legume_supplier_of_supplier_location_ctgy</t>
  </si>
  <si>
    <t>legume_supplier_location_outside_market_ctgy</t>
  </si>
  <si>
    <t>legume_restocking_difficulty_ctgy</t>
  </si>
  <si>
    <t>legume_restocking_difficulty_items_ctgy</t>
  </si>
  <si>
    <t>legume_restocking_difficulty_reasons_ctgy</t>
  </si>
  <si>
    <t>bean_wholesale_price_item</t>
  </si>
  <si>
    <t>bean_wholesale_availability_shop_item</t>
  </si>
  <si>
    <t>bean_wholesale_stock_duration_days_item</t>
  </si>
  <si>
    <t>bean_wholesale_restock_wait_days_item</t>
  </si>
  <si>
    <t>BA - Lait et autres produits laitiers [Lait]</t>
  </si>
  <si>
    <t>powder_milk_availability_market_item</t>
  </si>
  <si>
    <t>powder_milk_availability_shop_item</t>
  </si>
  <si>
    <t>powder_milk_stock_duration_days_item</t>
  </si>
  <si>
    <t>powder_milk_restock_wait_days_item</t>
  </si>
  <si>
    <t>bean_wholesale_availability_market_item</t>
  </si>
  <si>
    <r>
      <t>Comment décririez-vous la disponibilité actuelle de [</t>
    </r>
    <r>
      <rPr>
        <b/>
        <sz val="10"/>
        <color rgb="FF58585A"/>
        <rFont val="Roboto Condensed"/>
      </rPr>
      <t>Lait</t>
    </r>
    <r>
      <rPr>
        <sz val="10"/>
        <color rgb="FF58585A"/>
        <rFont val="Roboto Condensed"/>
      </rPr>
      <t>] sur ce marché ?</t>
    </r>
  </si>
  <si>
    <r>
      <t>Vendez-vous [</t>
    </r>
    <r>
      <rPr>
        <b/>
        <sz val="10"/>
        <color rgb="FF58585A"/>
        <rFont val="Roboto Condensed"/>
      </rPr>
      <t>Lait</t>
    </r>
    <r>
      <rPr>
        <sz val="10"/>
        <color rgb="FF58585A"/>
        <rFont val="Roboto Condensed"/>
      </rPr>
      <t>] cette semaine ?</t>
    </r>
  </si>
  <si>
    <r>
      <t>Vendez-vous [</t>
    </r>
    <r>
      <rPr>
        <b/>
        <sz val="10"/>
        <color rgb="FF58585A"/>
        <rFont val="Roboto Condensed"/>
      </rPr>
      <t>Lait en poudre</t>
    </r>
    <r>
      <rPr>
        <sz val="10"/>
        <color rgb="FF58585A"/>
        <rFont val="Roboto Condensed"/>
      </rPr>
      <t>] en unités de [</t>
    </r>
    <r>
      <rPr>
        <b/>
        <sz val="10"/>
        <color rgb="FF58585A"/>
        <rFont val="Roboto Condensed"/>
      </rPr>
      <t>1 Kg</t>
    </r>
    <r>
      <rPr>
        <sz val="10"/>
        <color rgb="FF58585A"/>
        <rFont val="Roboto Condensed"/>
      </rPr>
      <t>] ?</t>
    </r>
  </si>
  <si>
    <r>
      <t>Combien de jours, sans compter aujourd'hui, vous faudrait-il pour réapprovisionner [</t>
    </r>
    <r>
      <rPr>
        <b/>
        <sz val="10"/>
        <color rgb="FF58585A"/>
        <rFont val="Roboto Condensed"/>
      </rPr>
      <t>Lait en poudre</t>
    </r>
    <r>
      <rPr>
        <sz val="10"/>
        <color rgb="FF58585A"/>
        <rFont val="Roboto Condensed"/>
      </rPr>
      <t>] si vous passiez une commande à votre fournisseur aujourd'hui ?</t>
    </r>
  </si>
  <si>
    <r>
      <t>Combien de jours, sans compter aujourd'hui, vous faudrait-il pour réapprovisionner [</t>
    </r>
    <r>
      <rPr>
        <b/>
        <sz val="10"/>
        <color rgb="FF58585A"/>
        <rFont val="Roboto Condensed"/>
      </rPr>
      <t>Lait</t>
    </r>
    <r>
      <rPr>
        <sz val="10"/>
        <color rgb="FF58585A"/>
        <rFont val="Roboto Condensed"/>
      </rPr>
      <t>] si vous passiez une commande à votre fournisseur aujourd'hui ?</t>
    </r>
  </si>
  <si>
    <r>
      <t>Pendant combien de jours, sans compter aujourd'hui, estimez-vous que votre stock de [</t>
    </r>
    <r>
      <rPr>
        <b/>
        <sz val="10"/>
        <color rgb="FF58585A"/>
        <rFont val="Roboto Condensed"/>
      </rPr>
      <t>Lait</t>
    </r>
    <r>
      <rPr>
        <sz val="10"/>
        <color rgb="FF58585A"/>
        <rFont val="Roboto Condensed"/>
      </rPr>
      <t>] durera dans les conditions actuelles ? Veuillez inclure le stock que vous pouvez avoir ailleurs.</t>
    </r>
  </si>
  <si>
    <r>
      <t>Vendez-vous [</t>
    </r>
    <r>
      <rPr>
        <b/>
        <sz val="10"/>
        <color rgb="FF58585A"/>
        <rFont val="Roboto Condensed"/>
      </rPr>
      <t>Lait</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Litres</t>
    </r>
    <r>
      <rPr>
        <sz val="10"/>
        <color rgb="FF58585A"/>
        <rFont val="Roboto Condensed"/>
      </rPr>
      <t>] ?</t>
    </r>
  </si>
  <si>
    <r>
      <t xml:space="preserve">Si oui, d'où provient votre principal fournisseur de </t>
    </r>
    <r>
      <rPr>
        <b/>
        <sz val="10"/>
        <color rgb="FF58585A"/>
        <rFont val="Roboto Condensed"/>
      </rPr>
      <t>[BA - Légumineuses / noisettes]</t>
    </r>
    <r>
      <rPr>
        <sz val="10"/>
        <color rgb="FF58585A"/>
        <rFont val="Roboto Condensed"/>
      </rPr>
      <t xml:space="preserve"> ?</t>
    </r>
  </si>
  <si>
    <r>
      <t>Votre entreprise dépend-elle principalement d'un seul fournisseur pour  [</t>
    </r>
    <r>
      <rPr>
        <b/>
        <sz val="10"/>
        <color rgb="FF58585A"/>
        <rFont val="Roboto Condensed"/>
      </rPr>
      <t>BA - Légumineuses / noisettes</t>
    </r>
    <r>
      <rPr>
        <sz val="10"/>
        <color rgb="FF58585A"/>
        <rFont val="Roboto Condensed"/>
      </rPr>
      <t>] ?</t>
    </r>
  </si>
  <si>
    <t>drink_price_evolution_expectations_ctgy</t>
  </si>
  <si>
    <t>drink_price_increase_reason_ctgy</t>
  </si>
  <si>
    <t>drink_price_decrease_reason_ctgy</t>
  </si>
  <si>
    <t>drink_supplier_in_marketplace_ctgy</t>
  </si>
  <si>
    <t>drink_supplier_of_supplier_location_ctgy</t>
  </si>
  <si>
    <t>drink_supplier_location_outside_market_ctgy</t>
  </si>
  <si>
    <t>drink_restocking_difficulty_ctgy</t>
  </si>
  <si>
    <t>drink_restocking_difficulty_items_ctgy</t>
  </si>
  <si>
    <t>drink_restocking_difficulty_reasons_ctgy</t>
  </si>
  <si>
    <t>powder_milk_price_item</t>
  </si>
  <si>
    <t>penaut_oil_price_item</t>
  </si>
  <si>
    <t>penaut_oil_availability_market_item</t>
  </si>
  <si>
    <t>penaut_oil_availability_shop_item</t>
  </si>
  <si>
    <t>penaut_oil_stock_duration_days_item</t>
  </si>
  <si>
    <t>penaut_oil_restock_wait_days_item</t>
  </si>
  <si>
    <t>potato_price_input_item</t>
  </si>
  <si>
    <t>sweet_potato_price_input_item</t>
  </si>
  <si>
    <t>tomato_price_input_item</t>
  </si>
  <si>
    <t>onion_price_input_item</t>
  </si>
  <si>
    <t>carrot_price_input_item</t>
  </si>
  <si>
    <t>turnip_price_input_item</t>
  </si>
  <si>
    <t>african_eggplant_price_input_item</t>
  </si>
  <si>
    <t>eggplant_price_input_item</t>
  </si>
  <si>
    <t>cabbage_price_input_item</t>
  </si>
  <si>
    <t>spinach_other_unit_item</t>
  </si>
  <si>
    <t>spinach_price_input_item</t>
  </si>
  <si>
    <t>pumpkin_price_input_item</t>
  </si>
  <si>
    <t>papaya_price_input_item</t>
  </si>
  <si>
    <t>orange_price_input_item</t>
  </si>
  <si>
    <t>pineapple_price_input_item</t>
  </si>
  <si>
    <t>banana_price_input_item</t>
  </si>
  <si>
    <t>watermelon_price_input_item</t>
  </si>
  <si>
    <t>avocado_price_input_item</t>
  </si>
  <si>
    <t>beef_meat_price_input_item</t>
  </si>
  <si>
    <t>sheep_meat_price_input_item</t>
  </si>
  <si>
    <t>goat_meat_price_input_item</t>
  </si>
  <si>
    <t>chicken_meat_price_input_item</t>
  </si>
  <si>
    <t>bean_wholesale_price_input_item</t>
  </si>
  <si>
    <t>powder_milk_price_input_item</t>
  </si>
  <si>
    <t>penaut_oil_price_input_item</t>
  </si>
  <si>
    <t>palm_oil_availability_market_item</t>
  </si>
  <si>
    <t>palm_oil_availability_shop_item</t>
  </si>
  <si>
    <t>palm_oil_price_input_item</t>
  </si>
  <si>
    <t>palm_oil_price_item</t>
  </si>
  <si>
    <t>palm_oil_stock_duration_days_item</t>
  </si>
  <si>
    <t>palm_oil_restock_wait_days_item</t>
  </si>
  <si>
    <t>BA - Oeufs</t>
  </si>
  <si>
    <t>egg_availability_market_item</t>
  </si>
  <si>
    <t>egg_availability_shop_item</t>
  </si>
  <si>
    <t>egg_price_input_item</t>
  </si>
  <si>
    <t>egg_price_item</t>
  </si>
  <si>
    <t>egg_stock_duration_days_item</t>
  </si>
  <si>
    <t>egg_restock_wait_days_item</t>
  </si>
  <si>
    <r>
      <t>Comment décririez-vous la disponibilité actuelle des [</t>
    </r>
    <r>
      <rPr>
        <b/>
        <sz val="10"/>
        <color rgb="FF58585A"/>
        <rFont val="Roboto Condensed"/>
      </rPr>
      <t>oeufs</t>
    </r>
    <r>
      <rPr>
        <sz val="10"/>
        <color rgb="FF58585A"/>
        <rFont val="Roboto Condensed"/>
      </rPr>
      <t>] sur ce marché ?</t>
    </r>
  </si>
  <si>
    <r>
      <t>Vendez-vous [</t>
    </r>
    <r>
      <rPr>
        <b/>
        <sz val="10"/>
        <color rgb="FF58585A"/>
        <rFont val="Roboto Condensed"/>
      </rPr>
      <t>des oeufs</t>
    </r>
    <r>
      <rPr>
        <sz val="10"/>
        <color rgb="FF58585A"/>
        <rFont val="Roboto Condensed"/>
      </rPr>
      <t>] cette semaine ?</t>
    </r>
  </si>
  <si>
    <r>
      <t>Pendant combien de jours, sans compter aujourd'hui, estimez-vous que votre stock des [</t>
    </r>
    <r>
      <rPr>
        <b/>
        <sz val="10"/>
        <color rgb="FF58585A"/>
        <rFont val="Roboto Condensed"/>
      </rPr>
      <t>oeufs</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</si>
  <si>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des oeufs</t>
    </r>
    <r>
      <rPr>
        <sz val="10"/>
        <color rgb="FF58585A"/>
        <rFont val="Roboto Condensed"/>
      </rPr>
      <t>] si vous passiez une commande à votre fournisseur aujourd'hui ?</t>
    </r>
  </si>
  <si>
    <t>sugar_price_item</t>
  </si>
  <si>
    <t>sugar_availability_market_item</t>
  </si>
  <si>
    <t>sugar_availability_shop_item</t>
  </si>
  <si>
    <t>sugar_price_input_item</t>
  </si>
  <si>
    <t>sugar_stock_duration_days_item</t>
  </si>
  <si>
    <t>sugar_restock_wait_days_item</t>
  </si>
  <si>
    <t>sugar_cube_price_item</t>
  </si>
  <si>
    <t>sugar_cube_availability_market_item</t>
  </si>
  <si>
    <t>sugar_cube_availability_shop_item</t>
  </si>
  <si>
    <t>sugar_cube_price_input_item</t>
  </si>
  <si>
    <t>sugar_cube_stock_duration_days_item</t>
  </si>
  <si>
    <t>sugar_cube_restock_wait_days_item</t>
  </si>
  <si>
    <r>
      <t xml:space="preserve">Si oui, d'où provient votre principal fournisseur de </t>
    </r>
    <r>
      <rPr>
        <b/>
        <sz val="10"/>
        <color rgb="FF58585A"/>
        <rFont val="Roboto Condensed"/>
      </rPr>
      <t>[BA - Fruits]</t>
    </r>
    <r>
      <rPr>
        <sz val="10"/>
        <color rgb="FF58585A"/>
        <rFont val="Roboto Condensed"/>
      </rPr>
      <t xml:space="preserve"> ?</t>
    </r>
  </si>
  <si>
    <r>
      <t>Votre entreprise dépend-elle principalement d'un seul fournisseur pour  [</t>
    </r>
    <r>
      <rPr>
        <b/>
        <sz val="10"/>
        <color rgb="FF58585A"/>
        <rFont val="Roboto Condensed"/>
      </rPr>
      <t>BA - Fruits</t>
    </r>
    <r>
      <rPr>
        <sz val="10"/>
        <color rgb="FF58585A"/>
        <rFont val="Roboto Condensed"/>
      </rPr>
      <t>] ?</t>
    </r>
  </si>
  <si>
    <t>1. Petit ruminant
2. Viande sans os (Bovin)
3. Viande avec os (Bovin)
4. Viande sans os mouton
5. Viande avec os mouton
6. Viande sans os chèvre
7. Viande avec os chèvre
8. Poulet
9. Autre</t>
  </si>
  <si>
    <t>mosquito_net_availability_market_item</t>
  </si>
  <si>
    <t>mosquito_net_availability_shop_item</t>
  </si>
  <si>
    <t>mosquito_net_other_unit_item</t>
  </si>
  <si>
    <t>mosquito_net_price_input_item</t>
  </si>
  <si>
    <t>mosquito_net_price_item</t>
  </si>
  <si>
    <t>mosquito_net_stock_duration_days_item</t>
  </si>
  <si>
    <t>mosquito_net_restock_wait_days_item</t>
  </si>
  <si>
    <t>mosquito_net_price_evolution_expectations_ctgy</t>
  </si>
  <si>
    <t>mosquito_net_price_increase_reason_ctgy</t>
  </si>
  <si>
    <t>mosquito_net_price_decrease_reason_ctgy</t>
  </si>
  <si>
    <r>
      <t xml:space="preserve">Si oui, d'où provient votre principal fournisseur de </t>
    </r>
    <r>
      <rPr>
        <b/>
        <sz val="10"/>
        <color rgb="FF58585A"/>
        <rFont val="Roboto Condensed"/>
      </rPr>
      <t>[BNA - Abri]</t>
    </r>
    <r>
      <rPr>
        <sz val="10"/>
        <color rgb="FF58585A"/>
        <rFont val="Roboto Condensed"/>
      </rPr>
      <t xml:space="preserve"> ?</t>
    </r>
  </si>
  <si>
    <r>
      <t>Votre entreprise dépend-elle principalement d'un seul fournisseur pour  [</t>
    </r>
    <r>
      <rPr>
        <b/>
        <sz val="10"/>
        <color rgb="FF58585A"/>
        <rFont val="Roboto Condensed"/>
      </rPr>
      <t>BNA - Abri</t>
    </r>
    <r>
      <rPr>
        <sz val="10"/>
        <color rgb="FF58585A"/>
        <rFont val="Roboto Condensed"/>
      </rPr>
      <t>] ?</t>
    </r>
  </si>
  <si>
    <t>mosquito_net_supplier_in_marketplace_ctgy</t>
  </si>
  <si>
    <t>mosquito_net_supplier_of_supplier_location_ctgy</t>
  </si>
  <si>
    <t>mosquito_net_supplier_location_outside_market_ctgy</t>
  </si>
  <si>
    <t>mosquito_net_restocking_difficulty_ctgy</t>
  </si>
  <si>
    <t>mosquito_net_restocking_difficulty_items_ctgy</t>
  </si>
  <si>
    <t>mosquito_net_restocking_difficulty_reasons_ctgy</t>
  </si>
  <si>
    <t>sanitary_pad_availability_market_item</t>
  </si>
  <si>
    <t>sanitary_pad_availability_shop_item</t>
  </si>
  <si>
    <t>sanitary_pad_other_unit_item</t>
  </si>
  <si>
    <t>sanitary_pad_price_input_item</t>
  </si>
  <si>
    <t>sanitary_pad_price_item</t>
  </si>
  <si>
    <t>sanitary_pad_stock_duration_days_item</t>
  </si>
  <si>
    <t>sanitary_pad_restock_wait_days_item</t>
  </si>
  <si>
    <t>soap_price_item</t>
  </si>
  <si>
    <t>soap_availability_market_item</t>
  </si>
  <si>
    <t>soap_availability_shop_item</t>
  </si>
  <si>
    <t>soap_other_unit_item</t>
  </si>
  <si>
    <t>soap_price_input_item</t>
  </si>
  <si>
    <t>soap_stock_duration_days_item</t>
  </si>
  <si>
    <t>soap_restock_wait_days_item</t>
  </si>
  <si>
    <t>laundry_detergent_powder_price_item</t>
  </si>
  <si>
    <t>personal_hygiene_price_evolution_expectations_ctgy</t>
  </si>
  <si>
    <t>personal_hygiene_price_increase_reason_ctgy</t>
  </si>
  <si>
    <t>personal_hygiene_price_decrease_reason_ctgy</t>
  </si>
  <si>
    <t>personal_hygiene_supplier_in_marketplace_ctgy</t>
  </si>
  <si>
    <t>personal_hygiene_supplier_of_supplier_location_ctgy</t>
  </si>
  <si>
    <t>personal_hygiene_supplier_location_outside_market_ctgy</t>
  </si>
  <si>
    <t>personal_hygiene_restocking_difficulty_ctgy</t>
  </si>
  <si>
    <t>personal_hygiene_restocking_difficulty_items_ctgy</t>
  </si>
  <si>
    <t>personal_hygiene_restocking_difficulty_reasons_ctgy</t>
  </si>
  <si>
    <r>
      <t xml:space="preserve">Si oui, d'où provient votre principal fournisseur de </t>
    </r>
    <r>
      <rPr>
        <b/>
        <sz val="10"/>
        <color rgb="FF58585A"/>
        <rFont val="Roboto Condensed"/>
      </rPr>
      <t>[BNA - Hygiene]</t>
    </r>
    <r>
      <rPr>
        <sz val="10"/>
        <color rgb="FF58585A"/>
        <rFont val="Roboto Condensed"/>
      </rPr>
      <t xml:space="preserve"> ?</t>
    </r>
  </si>
  <si>
    <t>pharmacy_price_evolution_expectations_ctgy</t>
  </si>
  <si>
    <t>pharmacy_price_increase_reason_ctgy</t>
  </si>
  <si>
    <t>pharmacy_price_decrease_reason_ctgy</t>
  </si>
  <si>
    <t>anti_flu_drug_availability_market_item</t>
  </si>
  <si>
    <t>anti_flu_drug_availability_shop_item</t>
  </si>
  <si>
    <t>anti_flu_drug_other_unit_item</t>
  </si>
  <si>
    <t>anti_flu_drug_price_input_item</t>
  </si>
  <si>
    <t>anti_flu_drug_price_item</t>
  </si>
  <si>
    <t>anti_flu_drug_stock_duration_days_item</t>
  </si>
  <si>
    <t>anti_flu_drug_restock_wait_days_item</t>
  </si>
  <si>
    <t>anti_diarrhea_drug_availability_market_item</t>
  </si>
  <si>
    <t>anti_diarrhea_drug_availability_shop_item</t>
  </si>
  <si>
    <t>anti_diarrhea_drug_other_unit_item</t>
  </si>
  <si>
    <t>anti_diarrhea_drug_price_input_item</t>
  </si>
  <si>
    <t>anti_diarrhea_drug_price_item</t>
  </si>
  <si>
    <t>anti_diarrhea_drug_stock_duration_days_item</t>
  </si>
  <si>
    <t>anti_diarrhea_drug_restock_wait_days_item</t>
  </si>
  <si>
    <t>anti_malarial_drug_availability_market_item</t>
  </si>
  <si>
    <t>anti_malarial_drug_availability_shop_item</t>
  </si>
  <si>
    <t>anti_malarial_drug_other_unit_item</t>
  </si>
  <si>
    <t>anti_malarial_drug_price_input_item</t>
  </si>
  <si>
    <t>anti_malarial_drug_price_item</t>
  </si>
  <si>
    <t>anti_malarial_drug_stock_duration_days_item</t>
  </si>
  <si>
    <t>anti_malarial_drug_restock_wait_days_item</t>
  </si>
  <si>
    <t>paracetamol_availability_market_item</t>
  </si>
  <si>
    <t>paracetamol_availability_shop_item</t>
  </si>
  <si>
    <t>paracetamol_other_unit_item</t>
  </si>
  <si>
    <t>paracetamol_price_input_item</t>
  </si>
  <si>
    <t>paracetamol_price_item</t>
  </si>
  <si>
    <t>paracetamol_stock_duration_days_item</t>
  </si>
  <si>
    <t>paracetamol_restock_wait_days_item</t>
  </si>
  <si>
    <r>
      <t xml:space="preserve">Si oui, d'où provient votre principal fournisseur de </t>
    </r>
    <r>
      <rPr>
        <b/>
        <sz val="10"/>
        <color rgb="FF58585A"/>
        <rFont val="Roboto Condensed"/>
      </rPr>
      <t>[BNA - Santé]</t>
    </r>
    <r>
      <rPr>
        <sz val="10"/>
        <color rgb="FF58585A"/>
        <rFont val="Roboto Condensed"/>
      </rPr>
      <t xml:space="preserve"> ?</t>
    </r>
  </si>
  <si>
    <r>
      <t>Votre entreprise dépend-elle principalement d'un seul fournisseur pour  [</t>
    </r>
    <r>
      <rPr>
        <b/>
        <sz val="10"/>
        <color rgb="FF58585A"/>
        <rFont val="Roboto Condensed"/>
      </rPr>
      <t>BNA - Santé</t>
    </r>
    <r>
      <rPr>
        <sz val="10"/>
        <color rgb="FF58585A"/>
        <rFont val="Roboto Condensed"/>
      </rPr>
      <t>] ?</t>
    </r>
  </si>
  <si>
    <r>
      <t>Votre entreprise dépend-elle principalement d'un seul fournisseur pour  [</t>
    </r>
    <r>
      <rPr>
        <b/>
        <sz val="10"/>
        <color rgb="FF58585A"/>
        <rFont val="Roboto Condensed"/>
      </rPr>
      <t>BNA - Hygiene</t>
    </r>
    <r>
      <rPr>
        <sz val="10"/>
        <color rgb="FF58585A"/>
        <rFont val="Roboto Condensed"/>
      </rPr>
      <t>] ?</t>
    </r>
  </si>
  <si>
    <t>pharmacy_supplier_in_marketplace_ctgy</t>
  </si>
  <si>
    <t>pharmacy_supplier_of_supplier_location_ctgy</t>
  </si>
  <si>
    <t>pharmacy_supplier_location_outside_market_ctgy</t>
  </si>
  <si>
    <t>pharmacy_restocking_difficulty_ctgy</t>
  </si>
  <si>
    <t>pharmacy_restocking_difficulty_items_ctgy</t>
  </si>
  <si>
    <t>pharmacy_restocking_difficulty_reasons_ctgy</t>
  </si>
  <si>
    <t>water_bottle_availability_market_item</t>
  </si>
  <si>
    <t>water_bottle_availability_shop_item</t>
  </si>
  <si>
    <t>water_bottle_price_input_item</t>
  </si>
  <si>
    <t>water_bottle_price_item</t>
  </si>
  <si>
    <t>water_bottle_stock_duration_days_item</t>
  </si>
  <si>
    <t>water_bottle_restock_wait_days_item</t>
  </si>
  <si>
    <t>water_price_evolution_expectations_ctgy</t>
  </si>
  <si>
    <t>water_price_increase_reason_ctgy</t>
  </si>
  <si>
    <t>water_price_decrease_reason_ctgy</t>
  </si>
  <si>
    <r>
      <t xml:space="preserve">Si oui, d'où provient votre principal fournisseur de </t>
    </r>
    <r>
      <rPr>
        <b/>
        <sz val="10"/>
        <color rgb="FF58585A"/>
        <rFont val="Roboto Condensed"/>
      </rPr>
      <t>[BNA - Eau]</t>
    </r>
    <r>
      <rPr>
        <sz val="10"/>
        <color rgb="FF58585A"/>
        <rFont val="Roboto Condensed"/>
      </rPr>
      <t xml:space="preserve"> ?</t>
    </r>
  </si>
  <si>
    <r>
      <t>Votre entreprise dépend-elle principalement d'un seul fournisseur pour  [</t>
    </r>
    <r>
      <rPr>
        <b/>
        <sz val="10"/>
        <color rgb="FF58585A"/>
        <rFont val="Roboto Condensed"/>
      </rPr>
      <t>BNA - Eau</t>
    </r>
    <r>
      <rPr>
        <sz val="10"/>
        <color rgb="FF58585A"/>
        <rFont val="Roboto Condensed"/>
      </rPr>
      <t>] ?</t>
    </r>
  </si>
  <si>
    <t>water_supplier_in_marketplace_ctgy</t>
  </si>
  <si>
    <t>water_supplier_of_supplier_location_ctgy</t>
  </si>
  <si>
    <t>water_supplier_location_outside_market_ctgy</t>
  </si>
  <si>
    <t>water_restocking_difficulty_ctgy</t>
  </si>
  <si>
    <t>water_restocking_difficulty_items_ctgy</t>
  </si>
  <si>
    <t>water_restocking_difficulty_reasons_ctgy</t>
  </si>
  <si>
    <t>1. Couverture
2. Nattes
3. Moustiquaire
4. Baches
5. Autre</t>
  </si>
  <si>
    <t>charcoal_availability_market_item</t>
  </si>
  <si>
    <t>charcoal_availability_shop_item</t>
  </si>
  <si>
    <t>charcoal_other_unit_item</t>
  </si>
  <si>
    <t>charcoal_price_input_item</t>
  </si>
  <si>
    <t>charcoal_price_item</t>
  </si>
  <si>
    <t>charcoal_stock_duration_days_item</t>
  </si>
  <si>
    <t>charcoal_restock_wait_days_item</t>
  </si>
  <si>
    <t>firewood_availability_market_item</t>
  </si>
  <si>
    <t>firewood_availability_shop_item</t>
  </si>
  <si>
    <t>firewood_other_unit_item</t>
  </si>
  <si>
    <t>firewood_price_input_item</t>
  </si>
  <si>
    <t>firewood_price_item</t>
  </si>
  <si>
    <t>firewood_stock_duration_days_item</t>
  </si>
  <si>
    <t>firewood_restock_wait_days_item</t>
  </si>
  <si>
    <t>cooking_fuel_availability_market_item</t>
  </si>
  <si>
    <t>cooking_fuel_availability_shop_item</t>
  </si>
  <si>
    <t>cooking_fuel_other_unit_item</t>
  </si>
  <si>
    <t>cooking_fuel_price_input_item</t>
  </si>
  <si>
    <t>cooking_fuel_price_item</t>
  </si>
  <si>
    <t>cooking_fuel_stock_duration_days_item</t>
  </si>
  <si>
    <t>cooking_fuel_restock_wait_days_item</t>
  </si>
  <si>
    <t>energy_price_evolution_expectations_ctgy</t>
  </si>
  <si>
    <t>energy_price_increase_reason_ctgy</t>
  </si>
  <si>
    <t>energy_price_decrease_reason_ctgy</t>
  </si>
  <si>
    <t>energy_supplier_in_marketplace_ctgy</t>
  </si>
  <si>
    <t>energy_supplier_of_supplier_location_ctgy</t>
  </si>
  <si>
    <t>energy_supplier_location_outside_market_ctgy</t>
  </si>
  <si>
    <t>energy_restocking_difficulty_ctgy</t>
  </si>
  <si>
    <t>energy_restocking_difficulty_items_ctgy</t>
  </si>
  <si>
    <t>energy_restocking_difficulty_reasons_ctgy</t>
  </si>
  <si>
    <r>
      <t>Votre entreprise dépend-elle principalement d'un seul fournisseur pour  [</t>
    </r>
    <r>
      <rPr>
        <b/>
        <sz val="10"/>
        <color rgb="FF58585A"/>
        <rFont val="Roboto Condensed"/>
      </rPr>
      <t>BNA - L'énergie</t>
    </r>
    <r>
      <rPr>
        <sz val="10"/>
        <color rgb="FF58585A"/>
        <rFont val="Roboto Condensed"/>
      </rPr>
      <t>] ?</t>
    </r>
  </si>
  <si>
    <t>radio_batteries</t>
  </si>
  <si>
    <t>1. Paquet allumette
2. Charbon Bois
3. Charbon Mineral
4. Bois
5. Autre</t>
  </si>
  <si>
    <t>exchange_rate_buy_GBP_XOF</t>
  </si>
  <si>
    <t>exchange_rate_sell_GBP_XOF</t>
  </si>
  <si>
    <t>exchange_rate_buy_DZD_XOF</t>
  </si>
  <si>
    <t>exchange_rate_sell_DZD_XOF</t>
  </si>
  <si>
    <t>exchange_rate_buy_MUR_XOF</t>
  </si>
  <si>
    <t>exchange_rate_sell_MUR_XOF</t>
  </si>
  <si>
    <t>exchange_rate_buy_GNF_XOF</t>
  </si>
  <si>
    <t>exchange_rate_sell_GFN_XOF</t>
  </si>
  <si>
    <t>laundry_detergent_powder_availability_market_item</t>
  </si>
  <si>
    <t>laundry_detergent_powder_availability_shop_item</t>
  </si>
  <si>
    <t>laundry_detergent_powder_other_unit_item</t>
  </si>
  <si>
    <t>laundry_detergent_powder_price_input_item</t>
  </si>
  <si>
    <t>laundry_detergent_powder_stock_duration_days_item</t>
  </si>
  <si>
    <t>laundry_detergent_powder_restock_wait_days_item</t>
  </si>
  <si>
    <t>grain_supplier_unique_ctgy</t>
  </si>
  <si>
    <t>root_supplier_unique_ctgy</t>
  </si>
  <si>
    <t>vegetable_supplier_unique_ctgy</t>
  </si>
  <si>
    <t>fruit_supplier_unique_ctgy</t>
  </si>
  <si>
    <t>legume_supplier_unique_ctgy</t>
  </si>
  <si>
    <t>drink_supplier_unique_ctgy</t>
  </si>
  <si>
    <t>mosquito_net_supplier_unique_ctgy</t>
  </si>
  <si>
    <t>personal_hygiene_supplier_unique_ctgy</t>
  </si>
  <si>
    <t>pharmacy_supplier_unique_ctgy</t>
  </si>
  <si>
    <t>water_supplier_unique_ctgy</t>
  </si>
  <si>
    <t>energy_supplier_unique_ctgy</t>
  </si>
  <si>
    <t>MLI_shop_number_change_so</t>
  </si>
  <si>
    <t>MLI_shop_number_increase_so</t>
  </si>
  <si>
    <t>MLI_shop_number_decrease_so</t>
  </si>
  <si>
    <t>MLI_costumer_number_change_yn</t>
  </si>
  <si>
    <t>MLI_costumer_number_increase_so</t>
  </si>
  <si>
    <t>MLI_costumer_number_decrease_so</t>
  </si>
  <si>
    <r>
      <t>Vendez-vous des  [</t>
    </r>
    <r>
      <rPr>
        <b/>
        <sz val="10"/>
        <color rgb="FF58585A"/>
        <rFont val="Roboto Condensed"/>
      </rPr>
      <t>Piles pour la radio</t>
    </r>
    <r>
      <rPr>
        <sz val="10"/>
        <color rgb="FF58585A"/>
        <rFont val="Roboto Condensed"/>
      </rPr>
      <t>] cette semaine ?</t>
    </r>
  </si>
  <si>
    <r>
      <t>Comment décririez-vous la disponibilité actuelle des [</t>
    </r>
    <r>
      <rPr>
        <b/>
        <sz val="10"/>
        <color rgb="FF58585A"/>
        <rFont val="Roboto Condensed"/>
      </rPr>
      <t>Piles pour la radio</t>
    </r>
    <r>
      <rPr>
        <sz val="10"/>
        <color rgb="FF58585A"/>
        <rFont val="Roboto Condensed"/>
      </rPr>
      <t>] sur ce marché ?</t>
    </r>
  </si>
  <si>
    <r>
      <t>Vendez-vous des [</t>
    </r>
    <r>
      <rPr>
        <b/>
        <sz val="10"/>
        <color rgb="FF58585A"/>
        <rFont val="Roboto Condensed"/>
      </rPr>
      <t>Piles pour la radio</t>
    </r>
    <r>
      <rPr>
        <sz val="10"/>
        <color rgb="FF58585A"/>
        <rFont val="Roboto Condensed"/>
      </rPr>
      <t>] en unités de [</t>
    </r>
    <r>
      <rPr>
        <b/>
        <sz val="10"/>
        <color rgb="FF58585A"/>
        <rFont val="Roboto Condensed"/>
      </rPr>
      <t>1 Pile</t>
    </r>
    <r>
      <rPr>
        <sz val="10"/>
        <color rgb="FF58585A"/>
        <rFont val="Roboto Condensed"/>
      </rPr>
      <t>] ?</t>
    </r>
  </si>
  <si>
    <r>
      <t>Quel est le prix de l'unité ci-dessus des [</t>
    </r>
    <r>
      <rPr>
        <b/>
        <sz val="10"/>
        <color rgb="FF58585A"/>
        <rFont val="Roboto Condensed"/>
      </rPr>
      <t>Piles pour la radio</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</si>
  <si>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des  [</t>
    </r>
    <r>
      <rPr>
        <b/>
        <sz val="10"/>
        <color rgb="FF58585A"/>
        <rFont val="Roboto Condensed"/>
      </rPr>
      <t>Piles pour la radio</t>
    </r>
    <r>
      <rPr>
        <sz val="10"/>
        <color rgb="FF58585A"/>
        <rFont val="Roboto Condensed"/>
      </rPr>
      <t>] durera dans les conditions actuelles ? Veuillez inclure le stock que vous pouvez avoir ailleurs.</t>
    </r>
  </si>
  <si>
    <r>
      <t>Combien de jours, sans compter aujourd'hui, vous faudrait-il pour réapprovisionner des [</t>
    </r>
    <r>
      <rPr>
        <b/>
        <sz val="10"/>
        <color rgb="FF58585A"/>
        <rFont val="Roboto Condensed"/>
      </rPr>
      <t>Piles pour la radio</t>
    </r>
    <r>
      <rPr>
        <sz val="10"/>
        <color rgb="FF58585A"/>
        <rFont val="Roboto Condensed"/>
      </rPr>
      <t>] si vous passiez une commande à votre fournisseur aujourd'hui ?</t>
    </r>
  </si>
  <si>
    <r>
      <t>Vendez-vous des [</t>
    </r>
    <r>
      <rPr>
        <b/>
        <sz val="10"/>
        <color rgb="FF58585A"/>
        <rFont val="Roboto Condensed"/>
      </rPr>
      <t>Cylindre à gaz</t>
    </r>
    <r>
      <rPr>
        <sz val="10"/>
        <color rgb="FF58585A"/>
        <rFont val="Roboto Condensed"/>
      </rPr>
      <t>] cette semaine ?</t>
    </r>
  </si>
  <si>
    <r>
      <t>Comment décririez-vous la disponibilité actuelle des [</t>
    </r>
    <r>
      <rPr>
        <b/>
        <sz val="10"/>
        <color rgb="FF58585A"/>
        <rFont val="Roboto Condensed"/>
      </rPr>
      <t>Cylindre à gaz</t>
    </r>
    <r>
      <rPr>
        <sz val="10"/>
        <color rgb="FF58585A"/>
        <rFont val="Roboto Condensed"/>
      </rPr>
      <t>] sur ce marché ?</t>
    </r>
  </si>
  <si>
    <r>
      <t>Quel est le prix de l'unité ci-dessus des  [</t>
    </r>
    <r>
      <rPr>
        <b/>
        <sz val="10"/>
        <color rgb="FF58585A"/>
        <rFont val="Roboto Condensed"/>
      </rPr>
      <t>Cylindre à gaz</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</si>
  <si>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des  [</t>
    </r>
    <r>
      <rPr>
        <b/>
        <sz val="10"/>
        <color rgb="FF58585A"/>
        <rFont val="Roboto Condensed"/>
      </rPr>
      <t>Cylindre à gaz</t>
    </r>
    <r>
      <rPr>
        <sz val="10"/>
        <color rgb="FF58585A"/>
        <rFont val="Roboto Condensed"/>
      </rPr>
      <t>] durera dans les conditions actuelles ? Veuillez inclure le stock que vous pouvez avoir ailleurs.</t>
    </r>
  </si>
  <si>
    <r>
      <t>Combien de jours, sans compter aujourd'hui, vous faudrait-il pour réapprovisionner des  [</t>
    </r>
    <r>
      <rPr>
        <b/>
        <sz val="10"/>
        <color rgb="FF58585A"/>
        <rFont val="Roboto Condensed"/>
      </rPr>
      <t>Cylindre à gaz</t>
    </r>
    <r>
      <rPr>
        <sz val="10"/>
        <color rgb="FF58585A"/>
        <rFont val="Roboto Condensed"/>
      </rPr>
      <t>] si vous passiez une commande à votre fournisseur aujourd'hui ?</t>
    </r>
  </si>
  <si>
    <r>
      <t>Comment décririez-vous la disponibilité actuelle du [</t>
    </r>
    <r>
      <rPr>
        <b/>
        <sz val="10"/>
        <color rgb="FF58585A"/>
        <rFont val="Roboto Condensed"/>
      </rPr>
      <t>Bois</t>
    </r>
    <r>
      <rPr>
        <sz val="10"/>
        <color rgb="FF58585A"/>
        <rFont val="Roboto Condensed"/>
      </rPr>
      <t>] sur ce marché ?</t>
    </r>
  </si>
  <si>
    <r>
      <t>Vendez-vous du [</t>
    </r>
    <r>
      <rPr>
        <b/>
        <sz val="10"/>
        <color rgb="FF58585A"/>
        <rFont val="Roboto Condensed"/>
      </rPr>
      <t>Bois</t>
    </r>
    <r>
      <rPr>
        <sz val="10"/>
        <color rgb="FF58585A"/>
        <rFont val="Roboto Condensed"/>
      </rPr>
      <t>] cette semaine ?</t>
    </r>
  </si>
  <si>
    <r>
      <t>Quel est le prix de l'unité ci-dessus ddu [</t>
    </r>
    <r>
      <rPr>
        <b/>
        <sz val="10"/>
        <color rgb="FF58585A"/>
        <rFont val="Roboto Condensed"/>
      </rPr>
      <t>Bois</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</si>
  <si>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du [</t>
    </r>
    <r>
      <rPr>
        <b/>
        <sz val="10"/>
        <color rgb="FF58585A"/>
        <rFont val="Roboto Condensed"/>
      </rPr>
      <t>Bois</t>
    </r>
    <r>
      <rPr>
        <sz val="10"/>
        <color rgb="FF58585A"/>
        <rFont val="Roboto Condensed"/>
      </rPr>
      <t>] durera dans les conditions actuelles ? Veuillez inclure le stock que vous pouvez avoir ailleurs.</t>
    </r>
  </si>
  <si>
    <r>
      <t>Combien de jours, sans compter aujourd'hui, vous faudrait-il pour réapprovisionner du [</t>
    </r>
    <r>
      <rPr>
        <b/>
        <sz val="10"/>
        <color rgb="FF58585A"/>
        <rFont val="Roboto Condensed"/>
      </rPr>
      <t>Bois</t>
    </r>
    <r>
      <rPr>
        <sz val="10"/>
        <color rgb="FF58585A"/>
        <rFont val="Roboto Condensed"/>
      </rPr>
      <t>] si vous passiez une commande à votre fournisseur aujourd'hui ?</t>
    </r>
  </si>
  <si>
    <r>
      <t>Comment décririez-vous la disponibilité actuelle du [</t>
    </r>
    <r>
      <rPr>
        <b/>
        <sz val="10"/>
        <color rgb="FF58585A"/>
        <rFont val="Roboto Condensed"/>
      </rPr>
      <t>Charbon Bois</t>
    </r>
    <r>
      <rPr>
        <sz val="10"/>
        <color rgb="FF58585A"/>
        <rFont val="Roboto Condensed"/>
      </rPr>
      <t>] sur ce marché ?</t>
    </r>
  </si>
  <si>
    <r>
      <t>Vendez-vous du [</t>
    </r>
    <r>
      <rPr>
        <b/>
        <sz val="10"/>
        <color rgb="FF58585A"/>
        <rFont val="Roboto Condensed"/>
      </rPr>
      <t>Charbon Bois</t>
    </r>
    <r>
      <rPr>
        <sz val="10"/>
        <color rgb="FF58585A"/>
        <rFont val="Roboto Condensed"/>
      </rPr>
      <t>] cette semaine ?</t>
    </r>
  </si>
  <si>
    <r>
      <t>Quel est le prix de l'unité ci-dessus du [</t>
    </r>
    <r>
      <rPr>
        <b/>
        <sz val="10"/>
        <color rgb="FF58585A"/>
        <rFont val="Roboto Condensed"/>
      </rPr>
      <t>Charbon Bois</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</si>
  <si>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du [</t>
    </r>
    <r>
      <rPr>
        <b/>
        <sz val="10"/>
        <color rgb="FF58585A"/>
        <rFont val="Roboto Condensed"/>
      </rPr>
      <t>Charbon Bois</t>
    </r>
    <r>
      <rPr>
        <sz val="10"/>
        <color rgb="FF58585A"/>
        <rFont val="Roboto Condensed"/>
      </rPr>
      <t>] durera dans les conditions actuelles ? Veuillez inclure le stock que vous pouvez avoir ailleurs.</t>
    </r>
  </si>
  <si>
    <r>
      <t>Combien de jours, sans compter aujourd'hui, vous faudrait-il pour réapprovisionner du [</t>
    </r>
    <r>
      <rPr>
        <b/>
        <sz val="10"/>
        <color rgb="FF58585A"/>
        <rFont val="Roboto Condensed"/>
      </rPr>
      <t>Charbon Bois</t>
    </r>
    <r>
      <rPr>
        <sz val="10"/>
        <color rgb="FF58585A"/>
        <rFont val="Roboto Condensed"/>
      </rPr>
      <t>] si vous passiez une commande à votre fournisseur aujourd'hui ?</t>
    </r>
  </si>
  <si>
    <r>
      <t>Comment décririez-vous la disponibilité actuelle du [</t>
    </r>
    <r>
      <rPr>
        <b/>
        <sz val="10"/>
        <color rgb="FF58585A"/>
        <rFont val="Roboto Condensed"/>
      </rPr>
      <t>Paracetamol</t>
    </r>
    <r>
      <rPr>
        <sz val="10"/>
        <color rgb="FF58585A"/>
        <rFont val="Roboto Condensed"/>
      </rPr>
      <t>] sur ce marché ?</t>
    </r>
  </si>
  <si>
    <r>
      <t>Vendez-vous du [</t>
    </r>
    <r>
      <rPr>
        <b/>
        <sz val="10"/>
        <color rgb="FF58585A"/>
        <rFont val="Roboto Condensed"/>
      </rPr>
      <t>Paracetamol</t>
    </r>
    <r>
      <rPr>
        <sz val="10"/>
        <color rgb="FF58585A"/>
        <rFont val="Roboto Condensed"/>
      </rPr>
      <t>] cette semaine ?</t>
    </r>
  </si>
  <si>
    <r>
      <t>Pendant combien de jours, sans compter aujourd'hui, estimez-vous que votre stock du [</t>
    </r>
    <r>
      <rPr>
        <b/>
        <sz val="10"/>
        <color rgb="FF58585A"/>
        <rFont val="Roboto Condensed"/>
      </rPr>
      <t>Paracetamol</t>
    </r>
    <r>
      <rPr>
        <sz val="10"/>
        <color rgb="FF58585A"/>
        <rFont val="Roboto Condensed"/>
      </rPr>
      <t>] durera dans les conditions actuelles ? Veuillez inclure le stock que vous pouvez avoir ailleurs.</t>
    </r>
  </si>
  <si>
    <r>
      <t>Combien de jours, sans compter aujourd'hui, vous faudrait-il pour réapprovisionner du [</t>
    </r>
    <r>
      <rPr>
        <b/>
        <sz val="10"/>
        <color rgb="FF58585A"/>
        <rFont val="Roboto Condensed"/>
      </rPr>
      <t>Paracetamol</t>
    </r>
    <r>
      <rPr>
        <sz val="10"/>
        <color rgb="FF58585A"/>
        <rFont val="Roboto Condensed"/>
      </rPr>
      <t>] si vous passiez une commande à votre fournisseur aujourd'hui ?</t>
    </r>
  </si>
  <si>
    <t>audit</t>
  </si>
  <si>
    <t>start</t>
  </si>
  <si>
    <t>end</t>
  </si>
  <si>
    <t>device_id</t>
  </si>
  <si>
    <t>enumerator</t>
  </si>
  <si>
    <t>organisation</t>
  </si>
  <si>
    <t>organisation_other</t>
  </si>
  <si>
    <t>specific_location</t>
  </si>
  <si>
    <t>consent</t>
  </si>
  <si>
    <t>shop_category</t>
  </si>
  <si>
    <t>r_type_de_magasin</t>
  </si>
  <si>
    <t>Type de magasin</t>
  </si>
  <si>
    <t>sorghum_std_unit_item</t>
  </si>
  <si>
    <t>sorghum_price_usd_xrate_official</t>
  </si>
  <si>
    <t>millet_flour_std_unit_item</t>
  </si>
  <si>
    <t>millet_price_usd_xrate_official</t>
  </si>
  <si>
    <t>maize_grain_price_usd_xrate_official</t>
  </si>
  <si>
    <t>maize_grain_std_unit_item</t>
  </si>
  <si>
    <t>maize_wholesale_std_unit_item</t>
  </si>
  <si>
    <t>rice_std_unit_item</t>
  </si>
  <si>
    <t>rice_imported_std_unit_item</t>
  </si>
  <si>
    <t>maize_wholesale_price_usd_xrate_official</t>
  </si>
  <si>
    <t>rice_price_usd_xrate_official</t>
  </si>
  <si>
    <t>rice_imported_price_usd_xrate_official</t>
  </si>
  <si>
    <t>semolina_availability_market_item</t>
  </si>
  <si>
    <t>semolina_availability_shop_item</t>
  </si>
  <si>
    <t>semolina_std_unit_item</t>
  </si>
  <si>
    <t>semolina_price_input_item</t>
  </si>
  <si>
    <t>semolina_price_item</t>
  </si>
  <si>
    <t>semolina_price_usd_xrate_official</t>
  </si>
  <si>
    <t>semolina_stock_duration_days_item</t>
  </si>
  <si>
    <t>semolina_restock_wait_days_item</t>
  </si>
  <si>
    <t>grain_price_increase_reason_other_ctgy</t>
  </si>
  <si>
    <t>grain_price_decrease_reason_other_ctgy</t>
  </si>
  <si>
    <t>grain_supplier_of_supplier_location_other_ctgy</t>
  </si>
  <si>
    <t>grain_supplier_location_outside_market_other_ctgy</t>
  </si>
  <si>
    <t>grain_shortage_ctgy</t>
  </si>
  <si>
    <t>grain_shortage_within_week_ctgy</t>
  </si>
  <si>
    <t>grain_restocking_difficulty_items_other_ctgy</t>
  </si>
  <si>
    <t>grain_restocking_difficulty_reasons_other_ctgy</t>
  </si>
  <si>
    <t>potato_price_usd_xrate_official</t>
  </si>
  <si>
    <t>sweet_potato_price_usd_xrate_official</t>
  </si>
  <si>
    <t>potato_std_unit_item</t>
  </si>
  <si>
    <t>sweet_potato_std_unit_item</t>
  </si>
  <si>
    <t>root_price_increase_reason_other_ctgy</t>
  </si>
  <si>
    <t>root_price_decrease_reason_other_ctgy</t>
  </si>
  <si>
    <t>root_supplier_of_supplier_location_other_ctgy</t>
  </si>
  <si>
    <t>root_supplier_location_outside_market_other_ctgy</t>
  </si>
  <si>
    <t>root_shortage_within_week_ctgy</t>
  </si>
  <si>
    <t>root_shortage_ctgy</t>
  </si>
  <si>
    <t>root_restocking_difficulty_items_other_ctgy</t>
  </si>
  <si>
    <t>root__restocking_difficulty_reasons_other_ctgy</t>
  </si>
  <si>
    <t>tomato_std_unit_item</t>
  </si>
  <si>
    <t>onion_std_unit_item</t>
  </si>
  <si>
    <t>carrot_std_unit_item</t>
  </si>
  <si>
    <t>turnip_std_unit_item</t>
  </si>
  <si>
    <t>african_eggplant_std_unit_item</t>
  </si>
  <si>
    <t>eggplant_std_unit_item</t>
  </si>
  <si>
    <t>cabbage_std_unit_item</t>
  </si>
  <si>
    <t>spinach_std_unit_item</t>
  </si>
  <si>
    <t>pumpkin_std_unit_item</t>
  </si>
  <si>
    <t>tomato_price_usd_xrate_official</t>
  </si>
  <si>
    <t>onion_price_usd_xrate_official</t>
  </si>
  <si>
    <t>carrot_price_usd_xrate_official</t>
  </si>
  <si>
    <t>turnip_price_usd_xrate_official</t>
  </si>
  <si>
    <t>eggplant_price_usd_xrate_official</t>
  </si>
  <si>
    <t>cabbage_price_usd_xrate_official</t>
  </si>
  <si>
    <t>spinach_price_usd_xrate_official</t>
  </si>
  <si>
    <t>pumpkin_price_usd_xrate_official</t>
  </si>
  <si>
    <t>zucchini_availability_market_item</t>
  </si>
  <si>
    <t>zucchini_availability_shop_item</t>
  </si>
  <si>
    <t>zucchini_std_unit_item</t>
  </si>
  <si>
    <t>zucchini_price_input_item</t>
  </si>
  <si>
    <t>zucchini_price_item</t>
  </si>
  <si>
    <t>zucchini_price_usd_xrate_official</t>
  </si>
  <si>
    <t>zucchini_stock_duration_days_item</t>
  </si>
  <si>
    <t>zucchini_restock_wait_days_item</t>
  </si>
  <si>
    <t>vegetable_price_increase_reason_other_ctgy</t>
  </si>
  <si>
    <t>vegetable_price_decrease_reason_other_ctgy</t>
  </si>
  <si>
    <t>vegetable_shortage_ctgy</t>
  </si>
  <si>
    <t>vegetable_shortage_within_week_ctgy</t>
  </si>
  <si>
    <t>vegetable_restocking_difficulty_items_other_ctgy</t>
  </si>
  <si>
    <t>vegetable_restocking_difficulty_reasons_other_ctgy</t>
  </si>
  <si>
    <t>mango_availability_market_item</t>
  </si>
  <si>
    <t>mango_availability_shop_item</t>
  </si>
  <si>
    <t>mango_std_unit_item</t>
  </si>
  <si>
    <t>mango_price_input_item</t>
  </si>
  <si>
    <t>mango_price_item</t>
  </si>
  <si>
    <t>mango_stock_duration_days_item</t>
  </si>
  <si>
    <t>mango_restock_wait_days_item</t>
  </si>
  <si>
    <t>mango_price_usd_xrate_official</t>
  </si>
  <si>
    <t>papaya_std_unit_item</t>
  </si>
  <si>
    <t>papaya_price_usd_xrate_official</t>
  </si>
  <si>
    <t>orange_std_unit_item</t>
  </si>
  <si>
    <t>orange_price_usd_xrate_official</t>
  </si>
  <si>
    <t>pineapple_std_unit_item</t>
  </si>
  <si>
    <t>pineapple_price_usd_xrate_official</t>
  </si>
  <si>
    <t>banana_std_unit_item</t>
  </si>
  <si>
    <t>banana_price_usd_xrate_official</t>
  </si>
  <si>
    <t>watermelon_price_usd_xrate_official</t>
  </si>
  <si>
    <t>watermelon_std_unit_item</t>
  </si>
  <si>
    <t>avocado_std_unit_item</t>
  </si>
  <si>
    <t>avocado_price_usd_xrate_official</t>
  </si>
  <si>
    <t>fruit_price_increase_reason_other_ctgy</t>
  </si>
  <si>
    <t>fruit_price_decrease_reason_other_ctgy</t>
  </si>
  <si>
    <t>grain_supplier_in_marketplace_other_ctgy</t>
  </si>
  <si>
    <t>root_supplier_in_marketplace_other_ctgy</t>
  </si>
  <si>
    <t>vegetable_supplier_in_marketplace_other_ctgy</t>
  </si>
  <si>
    <t>vegetable_supplier_location_outside_market_other_ctgy</t>
  </si>
  <si>
    <t>fruit_supplier_in_marketplace_other~_ctgy</t>
  </si>
  <si>
    <t>fruit_supplier_location_outside_market_other_ctgy</t>
  </si>
  <si>
    <t>fruit_shortage_ctgy</t>
  </si>
  <si>
    <t>fruit_shortage_within_week_ctgy</t>
  </si>
  <si>
    <t>fruit_restocking_difficulty_items_other_ctgy</t>
  </si>
  <si>
    <t>fruit_restocking_difficulty_reasons_other_ctgy</t>
  </si>
  <si>
    <t>beef_meat_std_unit_item</t>
  </si>
  <si>
    <t>beef_meat_price_usd_xrate_official</t>
  </si>
  <si>
    <t>sheep_meat_price_usd_xrate_official</t>
  </si>
  <si>
    <t>goat_meat_price_usd_xrate_official</t>
  </si>
  <si>
    <t>chicken_meat_price_usd_xrate_official</t>
  </si>
  <si>
    <t>chicken_meat_std_unit_item</t>
  </si>
  <si>
    <t>goat_meat_std_unit_item</t>
  </si>
  <si>
    <t>sheep_meat_std_unit_item</t>
  </si>
  <si>
    <t>animal_product_price_evolution_expectations_ctgy</t>
  </si>
  <si>
    <t>animal_product_price_increase_reason_ctgy</t>
  </si>
  <si>
    <t>animal_product_price_increase_reason_other_ctgy</t>
  </si>
  <si>
    <t>animal_product_price_decrease_reason_ctgy</t>
  </si>
  <si>
    <t>animal_product_price_decrease_reason_other_ctgy</t>
  </si>
  <si>
    <t>animal_product_supplier_in_marketplace_ctgy</t>
  </si>
  <si>
    <t>animal_product_supplier_in_marketplace_other_ctgy</t>
  </si>
  <si>
    <t>animal_product_supplier_of_supplier_location_ctgy</t>
  </si>
  <si>
    <t>animal_product_supplier_of_supplier_location_other_ctgy</t>
  </si>
  <si>
    <t>animal_product_supplier_location_outside_market_ctgy</t>
  </si>
  <si>
    <t>animal_product_supplier_location_outside_market_other</t>
  </si>
  <si>
    <t>animal_product_supplier_unique_ctgy</t>
  </si>
  <si>
    <t>animal_product_shortage_ctgy</t>
  </si>
  <si>
    <t>animal_product_shortage_within_week_item_ctgy</t>
  </si>
  <si>
    <t>animal_product_restocking_difficulty_ctgy</t>
  </si>
  <si>
    <t>animal_product_restocking_difficulty_items_ctgy</t>
  </si>
  <si>
    <t>animal_product_restocking_difficulty_items_other_ctgy</t>
  </si>
  <si>
    <t>animal_product_restocking_difficulty_reasons_ctgy</t>
  </si>
  <si>
    <t>animal_product_restocking_difficulty_reasons_other_ctgy</t>
  </si>
  <si>
    <t>egg_std_unit_item</t>
  </si>
  <si>
    <t>egg_price_usd_xrate_official</t>
  </si>
  <si>
    <t>bean_wholesale_std_unit_item</t>
  </si>
  <si>
    <t>bean_wholesale_price_usd_xrate_official</t>
  </si>
  <si>
    <t>legume_price_increase_reason_other_ctgy</t>
  </si>
  <si>
    <t>legume_price_decrease_reason_other_ctgy</t>
  </si>
  <si>
    <t>legume_supplier_of_supplier_location_other_ctgy</t>
  </si>
  <si>
    <t>legume_supplier_in_marketplace_other_ctgy</t>
  </si>
  <si>
    <t>legume_supplier_location_outside_market_other_ctgy</t>
  </si>
  <si>
    <t>legume_shortage_ctgy</t>
  </si>
  <si>
    <t>legume_shortage_within_week_ctgy</t>
  </si>
  <si>
    <t>legume_restocking_difficulty_items_other_ctgy</t>
  </si>
  <si>
    <t>legume_restocking_difficulty_reasons_other_ctgy</t>
  </si>
  <si>
    <t>fresh_milk_availability_market_item</t>
  </si>
  <si>
    <t>fresh_milk_availability_shop_item</t>
  </si>
  <si>
    <t>fresh_milk_price_input_item</t>
  </si>
  <si>
    <t>fresh_milk_price_item</t>
  </si>
  <si>
    <t>fresh_milk_stock_duration_days_item</t>
  </si>
  <si>
    <t>fresh_milk_restock_wait_days_item</t>
  </si>
  <si>
    <t>powder_milk_std_unit_item</t>
  </si>
  <si>
    <t>fresh_milk_std_unit_item</t>
  </si>
  <si>
    <t>powder_milk_price_usd_xrate_official</t>
  </si>
  <si>
    <t>fresh_milk_price_usd_xrate_official</t>
  </si>
  <si>
    <t>drink_price_increase_reason_other_ctgy</t>
  </si>
  <si>
    <t>drink_price_decrease_reason_other_ctgy</t>
  </si>
  <si>
    <t>drink_supplier_of_supplier_location_other_ctgy</t>
  </si>
  <si>
    <t>drink_supplier_location_outside_market_other_ctgy</t>
  </si>
  <si>
    <t>drink_supplier_in_marketplace_other_ctgy</t>
  </si>
  <si>
    <t>drink_shortage_ctgy</t>
  </si>
  <si>
    <t>drink_shortage_within_week_ctgy</t>
  </si>
  <si>
    <t>drink_restocking_difficulty_items_other_ctgy</t>
  </si>
  <si>
    <t>drink_restocking_difficulty_reasons_other_ctgy</t>
  </si>
  <si>
    <t>penaut_oil_std_unit_item</t>
  </si>
  <si>
    <t>penaut_oil_price_usd_xrate_official</t>
  </si>
  <si>
    <t>palm_oil_price_usd_xrate_official</t>
  </si>
  <si>
    <t>palm_oil_std_unit_item</t>
  </si>
  <si>
    <t>condiment_price_evolution_expectations_ctgy</t>
  </si>
  <si>
    <t>condiment_price_increase_reason_ctgy</t>
  </si>
  <si>
    <t>condiment_price_increase_reason_other_ctgy</t>
  </si>
  <si>
    <t>condiment_price_decrease_reason_ctgy</t>
  </si>
  <si>
    <t>condiment_price_decrease_reason_other_cgty</t>
  </si>
  <si>
    <t>condiment_supplier_in_marketplace_ctgy</t>
  </si>
  <si>
    <t>condiment_supplier_of_supplier_location_ctgy</t>
  </si>
  <si>
    <t>condiment_supplier_location_outside_market_ctgy</t>
  </si>
  <si>
    <t>condiment_supplier_unique_ctgy</t>
  </si>
  <si>
    <t>condiment_restocking_difficulty_ctgy</t>
  </si>
  <si>
    <t>condiment_restocking_difficulty_items_ctgy</t>
  </si>
  <si>
    <t>condiment_restocking_difficulty_reasons_ctgy</t>
  </si>
  <si>
    <t>condiment_restocking_difficulty_items_other_ctgy</t>
  </si>
  <si>
    <t>condiment_restocking_difficulty_reasons_other_ctgy</t>
  </si>
  <si>
    <t>condiment_shortage_within_week_ctgy</t>
  </si>
  <si>
    <t>condiment_shortage_ctgy</t>
  </si>
  <si>
    <t>condiment_supplier_of_supplier_location_other_ctgy</t>
  </si>
  <si>
    <t>condiment_supplier_location_outside_market_other_cgty</t>
  </si>
  <si>
    <t>condiment_supplier_in_marketplace_other_cgty</t>
  </si>
  <si>
    <t>BA - Condiments</t>
  </si>
  <si>
    <t>BA - Condiments [Huile d’arachide]</t>
  </si>
  <si>
    <t>BA - Condiments [Huile de palme]</t>
  </si>
  <si>
    <t>BA - Condiments [Sucre en poudre]</t>
  </si>
  <si>
    <t>BA - Condiments [Sucre en carreaux]</t>
  </si>
  <si>
    <t>sugar_price_usd_xrate_official</t>
  </si>
  <si>
    <t>sugar_std_unit_item</t>
  </si>
  <si>
    <t>sugar_cube_std_unit_item</t>
  </si>
  <si>
    <t>mosquito_net_std_unit_item</t>
  </si>
  <si>
    <t>mosquito_net_price_usd_xrate_official</t>
  </si>
  <si>
    <t>mosquito_net_price_increase_reason_other_ctgy</t>
  </si>
  <si>
    <t>mosquito_net_price_decrease_reason_other_ctgy</t>
  </si>
  <si>
    <t>mosquito_net_supplier_in_marketplace_other_ctgy</t>
  </si>
  <si>
    <t>mosquito_net_supplier_location_outside_market_other_ctgy</t>
  </si>
  <si>
    <t>mosquito_net_shortage_ctgy</t>
  </si>
  <si>
    <t>mosquito_net_shortage_within_week_ctgy</t>
  </si>
  <si>
    <t>mosquito_net_restocking_difficulty_reasons_other_ctgy</t>
  </si>
  <si>
    <t>mosquito_net_restocking_difficulty_items_other_ctgy</t>
  </si>
  <si>
    <t>mosquito_net_supplier_of_supplier_location_other_ctgy</t>
  </si>
  <si>
    <t>sanitary_pad_std_unit_item</t>
  </si>
  <si>
    <t>sanitary_pad_price_usd_xrate_official</t>
  </si>
  <si>
    <t>soap_price_usd_xrate_official</t>
  </si>
  <si>
    <t>soap_std_unit_item</t>
  </si>
  <si>
    <t>laundry_detergent_powder_std_unit_item</t>
  </si>
  <si>
    <t>laundry_detergent_powder_price_usd_xrate_official</t>
  </si>
  <si>
    <t>personal_hygiene_price_increase_reason_other_ctgy</t>
  </si>
  <si>
    <t>personal_hygiene_price_decrease_reason_other_ctgy</t>
  </si>
  <si>
    <t>personal_hygiene_supplier_in_marketplace_other_ctgy</t>
  </si>
  <si>
    <t>personal_hygiene_supplier_of_supplier_location_other_ctgy</t>
  </si>
  <si>
    <t>personal_hygiene_supplier_location_outside_market_other_ctgy</t>
  </si>
  <si>
    <t>personal_hygiene_shortage_ctgy</t>
  </si>
  <si>
    <t>personal_hygiene_shortage_within_week_ctgy</t>
  </si>
  <si>
    <t>personal_hygiene_restocking_difficulty_items_other_ctgy</t>
  </si>
  <si>
    <t>personal_hygiene_restocking_difficulty_reasons_other_ctgy</t>
  </si>
  <si>
    <t>anti_flu_drug_std_unit_item</t>
  </si>
  <si>
    <t>anti_flu_drug_price_usd_xrate_official</t>
  </si>
  <si>
    <t>anti_diarrhea_drug_std_unit_item</t>
  </si>
  <si>
    <t>anti_diarrhea_drug_price_usd_xrate_official</t>
  </si>
  <si>
    <t>anti_malarial_drug_std_unit_item</t>
  </si>
  <si>
    <t>anti_malarial_drug_price_usd_xrate_official</t>
  </si>
  <si>
    <t>paracetamol_std_unit_item</t>
  </si>
  <si>
    <t>paracetamol_price_usd_xrate_official</t>
  </si>
  <si>
    <t>pharmacy_price_increase_reason_other_ctgy</t>
  </si>
  <si>
    <t>pharmacy_price_decrease_reason_other_ctgy</t>
  </si>
  <si>
    <t>pharmacy_supplier_in_marketplace_other_ctgy</t>
  </si>
  <si>
    <t>pharmacy_supplier_location_outside_market_other_ctgy</t>
  </si>
  <si>
    <t>pharmacy_shortage_ctgy</t>
  </si>
  <si>
    <t>pharmacy_shortage_within_week_ctgy</t>
  </si>
  <si>
    <t>pharmacy_restocking_difficulty_items_other_ctgy</t>
  </si>
  <si>
    <t>pharmacy_restocking_difficulty_reasons_other_ctgy</t>
  </si>
  <si>
    <t>pharmacy_supplier_of_supplier_location_other_ctgy</t>
  </si>
  <si>
    <t>water_bottle_price_usd_xrate_official</t>
  </si>
  <si>
    <t>water_bottle_std_unit_item</t>
  </si>
  <si>
    <t>water_price_increase_reason_other_ctgy</t>
  </si>
  <si>
    <t>water_price_decrease_reason_other_ctgy</t>
  </si>
  <si>
    <t>water_supplier_in_marketplace_other_ctgy</t>
  </si>
  <si>
    <t>water_supplier_location_outside_market_other_ctgy</t>
  </si>
  <si>
    <t>water_shortage_ctgy</t>
  </si>
  <si>
    <t>water_shortage_within_week_ctgy</t>
  </si>
  <si>
    <t>water_restocking_difficulty_items_other_cgty</t>
  </si>
  <si>
    <t>water_restocking_difficulty_reasons_other_ctgy</t>
  </si>
  <si>
    <t>water_supplier_of_supplier_location_other_ctgy</t>
  </si>
  <si>
    <t>match_box_availability_market_item</t>
  </si>
  <si>
    <t>match_box_availability_shop_item</t>
  </si>
  <si>
    <t>match_box_std_unit_item</t>
  </si>
  <si>
    <t>match_box_other_unit_item</t>
  </si>
  <si>
    <t>match_box_price_input_item</t>
  </si>
  <si>
    <t>match_box_price_item</t>
  </si>
  <si>
    <t>match_box_stock_duration_days_item</t>
  </si>
  <si>
    <t>match_box_restock_wait_days_item</t>
  </si>
  <si>
    <t>charcoal_std_unit_item</t>
  </si>
  <si>
    <t>firewood_std_unit_item</t>
  </si>
  <si>
    <t>cooking_fuel_std_unit_item</t>
  </si>
  <si>
    <t>match_box_price_usd_xrate_official</t>
  </si>
  <si>
    <t>charcoal_price_usd_xrate_official</t>
  </si>
  <si>
    <t>firewood_price_usd_xrate_official</t>
  </si>
  <si>
    <t>cooking_fuel_price_usd_xrate_official</t>
  </si>
  <si>
    <t>battery_type_A_availability_market_item</t>
  </si>
  <si>
    <t>battery_type_A_availability_shop_item</t>
  </si>
  <si>
    <t>battery_type_A_sdt_unit_item</t>
  </si>
  <si>
    <t>battery_type_A_other_unit_item</t>
  </si>
  <si>
    <t>battery_type_A_price_input_item</t>
  </si>
  <si>
    <t>battery_type_A_price_item</t>
  </si>
  <si>
    <t>battery_type_A_price_usd_xrate_official</t>
  </si>
  <si>
    <t>battery_type_A_stock_duration_days_item</t>
  </si>
  <si>
    <t>battery_type_A_restock_wait_days_item</t>
  </si>
  <si>
    <t>battery_type_C_availability_market_item</t>
  </si>
  <si>
    <t>BNA - L'énergie  [Piles pour la radio]</t>
  </si>
  <si>
    <t>battery_type_C_availability_shop_item</t>
  </si>
  <si>
    <t>battery_type_C_std_unit_item</t>
  </si>
  <si>
    <t>battery_type_C_other_unit_item</t>
  </si>
  <si>
    <t>battery_type_C_price_input_item</t>
  </si>
  <si>
    <t>battery_type_C_price_item</t>
  </si>
  <si>
    <t>battery_type_C_stock_duration_days_item</t>
  </si>
  <si>
    <t>battery_type_C_restock_wait_days_item</t>
  </si>
  <si>
    <t>battery_type_C_price_usd_xrate_official</t>
  </si>
  <si>
    <t>energy_price_increase_reason_other_ctgy</t>
  </si>
  <si>
    <t>energy_price_decrease_reason_other_ctgy</t>
  </si>
  <si>
    <t>energy_supplier_in_marketplace_other_ctgy</t>
  </si>
  <si>
    <t>energy_shortage_ctgy</t>
  </si>
  <si>
    <t>energy_supplier_of_supplier_location_other_ctgy</t>
  </si>
  <si>
    <t>energy_supplier_location_outside_market_other_ctgy</t>
  </si>
  <si>
    <t>energy_shortage_within_week_ctgy</t>
  </si>
  <si>
    <t>energy_restocking_difficulty_items_other_ctgy</t>
  </si>
  <si>
    <t>energy_restocking_difficulty_reasons_other_ctgy</t>
  </si>
  <si>
    <r>
      <t>Vendez-vous [</t>
    </r>
    <r>
      <rPr>
        <b/>
        <sz val="10"/>
        <color rgb="FF58585A"/>
        <rFont val="Roboto Condensed"/>
      </rPr>
      <t>Sachet d'éau potable</t>
    </r>
    <r>
      <rPr>
        <sz val="10"/>
        <color rgb="FF58585A"/>
        <rFont val="Roboto Condensed"/>
      </rPr>
      <t>] cette semaine ?</t>
    </r>
  </si>
  <si>
    <r>
      <t>Vendez-vous [</t>
    </r>
    <r>
      <rPr>
        <b/>
        <sz val="10"/>
        <color rgb="FF58585A"/>
        <rFont val="Roboto Condensed"/>
      </rPr>
      <t>Sachet d'éau potable</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Sachet de 500ml</t>
    </r>
    <r>
      <rPr>
        <sz val="10"/>
        <color rgb="FF58585A"/>
        <rFont val="Roboto Condensed"/>
      </rPr>
      <t>] ?</t>
    </r>
  </si>
  <si>
    <r>
      <t>Pendant combien de jours, sans compter aujourd'hui, estimez-vous que votre stock de [</t>
    </r>
    <r>
      <rPr>
        <b/>
        <sz val="10"/>
        <color rgb="FF58585A"/>
        <rFont val="Roboto Condensed"/>
      </rPr>
      <t>Sachet d'éau potable</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</si>
  <si>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Sachet d'éau potable</t>
    </r>
    <r>
      <rPr>
        <sz val="10"/>
        <color rgb="FF58585A"/>
        <rFont val="Roboto Condensed"/>
      </rPr>
      <t>] si vous passiez une commande à votre fournisseur aujourd'hui ?</t>
    </r>
  </si>
  <si>
    <r>
      <t>Comment décririez-vous la disponibilité actuelle de [</t>
    </r>
    <r>
      <rPr>
        <b/>
        <sz val="10"/>
        <color rgb="FF58585A"/>
        <rFont val="Roboto Condensed"/>
      </rPr>
      <t>Sachet d'éau potable de 500ml</t>
    </r>
    <r>
      <rPr>
        <sz val="10"/>
        <color rgb="FF58585A"/>
        <rFont val="Roboto Condensed"/>
      </rPr>
      <t>] sur ce marché ?</t>
    </r>
  </si>
  <si>
    <r>
      <t>Comment décririez-vous la disponibilité actuelle de [</t>
    </r>
    <r>
      <rPr>
        <b/>
        <sz val="10"/>
        <color rgb="FF58585A"/>
        <rFont val="Roboto Condensed"/>
      </rPr>
      <t>Bouteilles d'eau potable de 1,5L</t>
    </r>
    <r>
      <rPr>
        <sz val="10"/>
        <color rgb="FF58585A"/>
        <rFont val="Roboto Condensed"/>
      </rPr>
      <t>] sur ce marché ?</t>
    </r>
  </si>
  <si>
    <r>
      <t>Vendez-vous [</t>
    </r>
    <r>
      <rPr>
        <b/>
        <sz val="10"/>
        <color rgb="FF58585A"/>
        <rFont val="Roboto Condensed"/>
      </rPr>
      <t xml:space="preserve">Bouteilles d'eau potable </t>
    </r>
    <r>
      <rPr>
        <sz val="10"/>
        <color rgb="FF58585A"/>
        <rFont val="Roboto Condensed"/>
      </rPr>
      <t>] cette semaine ?</t>
    </r>
  </si>
  <si>
    <r>
      <t>Vendez-vous [</t>
    </r>
    <r>
      <rPr>
        <b/>
        <sz val="10"/>
        <color rgb="FF58585A"/>
        <rFont val="Roboto Condensed"/>
      </rPr>
      <t xml:space="preserve">Bouteilles d'eau potable </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bouteille de 1,5L</t>
    </r>
    <r>
      <rPr>
        <sz val="10"/>
        <color rgb="FF58585A"/>
        <rFont val="Roboto Condensed"/>
      </rPr>
      <t>] ?</t>
    </r>
  </si>
  <si>
    <r>
      <t>Pendant combien de jours, sans compter aujourd'hui, estimez-vous que votre stock de [</t>
    </r>
    <r>
      <rPr>
        <b/>
        <sz val="10"/>
        <color rgb="FF58585A"/>
        <rFont val="Roboto Condensed"/>
      </rPr>
      <t xml:space="preserve">Bouteilles d'eau potable </t>
    </r>
    <r>
      <rPr>
        <sz val="10"/>
        <color rgb="FF58585A"/>
        <rFont val="Roboto Condensed"/>
      </rPr>
      <t>] durera dans les conditions actuelles ? Veuillez inclure le stock que vous pouvez avoir ailleurs.</t>
    </r>
  </si>
  <si>
    <r>
      <t>Combien de jours, sans compter aujourd'hui, vous faudrait-il pour réapprovisionner [</t>
    </r>
    <r>
      <rPr>
        <b/>
        <sz val="10"/>
        <color rgb="FF58585A"/>
        <rFont val="Roboto Condensed"/>
      </rPr>
      <t xml:space="preserve">Bouteilles d'eau potable </t>
    </r>
    <r>
      <rPr>
        <sz val="10"/>
        <color rgb="FF58585A"/>
        <rFont val="Roboto Condensed"/>
      </rPr>
      <t>] si vous passiez une commande à votre fournisseur aujourd'hui ?</t>
    </r>
  </si>
  <si>
    <r>
      <t>Vendez-vous du [</t>
    </r>
    <r>
      <rPr>
        <b/>
        <sz val="10"/>
        <color rgb="FF58585A"/>
        <rFont val="Roboto Condensed"/>
      </rPr>
      <t>Charbon Bois</t>
    </r>
    <r>
      <rPr>
        <sz val="10"/>
        <color rgb="FF58585A"/>
        <rFont val="Roboto Condensed"/>
      </rPr>
      <t>] en unités de [</t>
    </r>
    <r>
      <rPr>
        <b/>
        <sz val="10"/>
        <color rgb="FF58585A"/>
        <rFont val="Roboto Condensed"/>
      </rPr>
      <t>sachet de 1</t>
    </r>
    <r>
      <rPr>
        <sz val="10"/>
        <color rgb="FF58585A"/>
        <rFont val="Roboto Condensed"/>
      </rPr>
      <t xml:space="preserve"> </t>
    </r>
    <r>
      <rPr>
        <b/>
        <sz val="10"/>
        <color rgb="FF58585A"/>
        <rFont val="Roboto Condensed"/>
      </rPr>
      <t>Kg</t>
    </r>
    <r>
      <rPr>
        <sz val="10"/>
        <color rgb="FF58585A"/>
        <rFont val="Roboto Condensed"/>
      </rPr>
      <t>] ?</t>
    </r>
  </si>
  <si>
    <r>
      <t>Vendez-vous du [</t>
    </r>
    <r>
      <rPr>
        <b/>
        <sz val="10"/>
        <color rgb="FF58585A"/>
        <rFont val="Roboto Condensed"/>
      </rPr>
      <t>Bois</t>
    </r>
    <r>
      <rPr>
        <sz val="10"/>
        <color rgb="FF58585A"/>
        <rFont val="Roboto Condensed"/>
      </rPr>
      <t>] en unités de [</t>
    </r>
    <r>
      <rPr>
        <b/>
        <sz val="10"/>
        <color rgb="FF58585A"/>
        <rFont val="Roboto Condensed"/>
      </rPr>
      <t>sachet de 1 Kg</t>
    </r>
    <r>
      <rPr>
        <sz val="10"/>
        <color rgb="FF58585A"/>
        <rFont val="Roboto Condensed"/>
      </rPr>
      <t>] ?</t>
    </r>
  </si>
  <si>
    <r>
      <t>Si ce n'est pas le cas, quelle est l'unité standard que vous utilisez pour vendre des médicaments contre le [</t>
    </r>
    <r>
      <rPr>
        <b/>
        <sz val="10"/>
        <color rgb="FF58585A"/>
        <rFont val="Roboto Condensed"/>
      </rPr>
      <t>Paludisme</t>
    </r>
    <r>
      <rPr>
        <sz val="10"/>
        <color rgb="FF58585A"/>
        <rFont val="Roboto Condensed"/>
      </rPr>
      <t>] ?</t>
    </r>
  </si>
  <si>
    <r>
      <t>Comment décririez-vous la disponibilité actuelle des médicaments contre le [</t>
    </r>
    <r>
      <rPr>
        <b/>
        <sz val="10"/>
        <color rgb="FF58585A"/>
        <rFont val="Roboto Condensed"/>
      </rPr>
      <t>Paludisme</t>
    </r>
    <r>
      <rPr>
        <sz val="10"/>
        <color rgb="FF58585A"/>
        <rFont val="Roboto Condensed"/>
      </rPr>
      <t>] sur ce marché ?</t>
    </r>
  </si>
  <si>
    <r>
      <t>Vendez-vous des médicaments contre le [</t>
    </r>
    <r>
      <rPr>
        <b/>
        <sz val="10"/>
        <color rgb="FF58585A"/>
        <rFont val="Roboto Condensed"/>
      </rPr>
      <t>Paludisme</t>
    </r>
    <r>
      <rPr>
        <sz val="10"/>
        <color rgb="FF58585A"/>
        <rFont val="Roboto Condensed"/>
      </rPr>
      <t>] cette semaine ?</t>
    </r>
  </si>
  <si>
    <r>
      <t>Vendez-vous des médicaments contre le [</t>
    </r>
    <r>
      <rPr>
        <b/>
        <sz val="10"/>
        <color rgb="FF58585A"/>
        <rFont val="Roboto Condensed"/>
      </rPr>
      <t>Paludisme</t>
    </r>
    <r>
      <rPr>
        <sz val="10"/>
        <color rgb="FF58585A"/>
        <rFont val="Roboto Condensed"/>
      </rPr>
      <t>] en unités de [</t>
    </r>
    <r>
      <rPr>
        <b/>
        <sz val="10"/>
        <color rgb="FF58585A"/>
        <rFont val="Roboto Condensed"/>
      </rPr>
      <t>1 Boîte</t>
    </r>
    <r>
      <rPr>
        <sz val="10"/>
        <color rgb="FF58585A"/>
        <rFont val="Roboto Condensed"/>
      </rPr>
      <t>] ?</t>
    </r>
  </si>
  <si>
    <r>
      <t>Quel est le prix de l'unité ci-dessus des médicaments contre le [</t>
    </r>
    <r>
      <rPr>
        <b/>
        <sz val="10"/>
        <color rgb="FF58585A"/>
        <rFont val="Roboto Condensed"/>
      </rPr>
      <t>Paludisme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</si>
  <si>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des médicaments contre le [</t>
    </r>
    <r>
      <rPr>
        <b/>
        <sz val="10"/>
        <color rgb="FF58585A"/>
        <rFont val="Roboto Condensed"/>
      </rPr>
      <t>Paludisme</t>
    </r>
    <r>
      <rPr>
        <sz val="10"/>
        <color rgb="FF58585A"/>
        <rFont val="Roboto Condensed"/>
      </rPr>
      <t>] durera dans les conditions actuelles ? Veuillez inclure le stock que vous pouvez avoir ailleurs.</t>
    </r>
  </si>
  <si>
    <r>
      <t>Combien de jours, sans compter aujourd'hui, vous faudrait-il pour réapprovisionner des médicaments contre le [</t>
    </r>
    <r>
      <rPr>
        <b/>
        <sz val="10"/>
        <color rgb="FF58585A"/>
        <rFont val="Roboto Condensed"/>
      </rPr>
      <t>Paludisme</t>
    </r>
    <r>
      <rPr>
        <sz val="10"/>
        <color rgb="FF58585A"/>
        <rFont val="Roboto Condensed"/>
      </rPr>
      <t>] si vous passiez une commande à votre fournisseur aujourd'hui ?</t>
    </r>
  </si>
  <si>
    <r>
      <t>Comment décririez-vous la disponibilité actuelle des médicaments contre la [</t>
    </r>
    <r>
      <rPr>
        <b/>
        <sz val="10"/>
        <color rgb="FF58585A"/>
        <rFont val="Roboto Condensed"/>
      </rPr>
      <t>Diarrhée</t>
    </r>
    <r>
      <rPr>
        <sz val="10"/>
        <color rgb="FF58585A"/>
        <rFont val="Roboto Condensed"/>
      </rPr>
      <t>] sur ce marché ?</t>
    </r>
  </si>
  <si>
    <r>
      <t>Vendez-vous des médicaments contre la [</t>
    </r>
    <r>
      <rPr>
        <b/>
        <sz val="10"/>
        <color rgb="FF58585A"/>
        <rFont val="Roboto Condensed"/>
      </rPr>
      <t>Diarrhée</t>
    </r>
    <r>
      <rPr>
        <sz val="10"/>
        <color rgb="FF58585A"/>
        <rFont val="Roboto Condensed"/>
      </rPr>
      <t>] cette semaine ?</t>
    </r>
  </si>
  <si>
    <r>
      <t>Vendez-vous des médicaments contre la [</t>
    </r>
    <r>
      <rPr>
        <b/>
        <sz val="10"/>
        <color rgb="FF58585A"/>
        <rFont val="Roboto Condensed"/>
      </rPr>
      <t>Diarrhée</t>
    </r>
    <r>
      <rPr>
        <sz val="10"/>
        <color rgb="FF58585A"/>
        <rFont val="Roboto Condensed"/>
      </rPr>
      <t>] en unités de [</t>
    </r>
    <r>
      <rPr>
        <b/>
        <sz val="10"/>
        <color rgb="FF58585A"/>
        <rFont val="Roboto Condensed"/>
      </rPr>
      <t>1 boîte</t>
    </r>
    <r>
      <rPr>
        <sz val="10"/>
        <color rgb="FF58585A"/>
        <rFont val="Roboto Condensed"/>
      </rPr>
      <t>] ?</t>
    </r>
  </si>
  <si>
    <r>
      <t>Si ce n'est pas le cas, quelle est l'unité standard que vous utilisez pour vendre des médicaments contre la [</t>
    </r>
    <r>
      <rPr>
        <b/>
        <sz val="10"/>
        <color rgb="FF58585A"/>
        <rFont val="Roboto Condensed"/>
      </rPr>
      <t>Diarrhée</t>
    </r>
    <r>
      <rPr>
        <sz val="10"/>
        <color rgb="FF58585A"/>
        <rFont val="Roboto Condensed"/>
      </rPr>
      <t>] ?</t>
    </r>
  </si>
  <si>
    <r>
      <t>Quel est le prix de l'unité ci-dessus des médicaments contre la  [</t>
    </r>
    <r>
      <rPr>
        <b/>
        <sz val="10"/>
        <color rgb="FF58585A"/>
        <rFont val="Roboto Condensed"/>
      </rPr>
      <t>Diarrhée</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</si>
  <si>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des médicaments contre la [</t>
    </r>
    <r>
      <rPr>
        <b/>
        <sz val="10"/>
        <color rgb="FF58585A"/>
        <rFont val="Roboto Condensed"/>
      </rPr>
      <t>Diarrhée</t>
    </r>
    <r>
      <rPr>
        <sz val="10"/>
        <color rgb="FF58585A"/>
        <rFont val="Roboto Condensed"/>
      </rPr>
      <t>] durera dans les conditions actuelles ? Veuillez inclure le stock que vous pouvez avoir ailleurs.</t>
    </r>
  </si>
  <si>
    <r>
      <t>Combien de jours, sans compter aujourd'hui, vous faudrait-il pour réapprovisionner des médicaments contre la [</t>
    </r>
    <r>
      <rPr>
        <b/>
        <sz val="10"/>
        <color rgb="FF58585A"/>
        <rFont val="Roboto Condensed"/>
      </rPr>
      <t>Diarrhée</t>
    </r>
    <r>
      <rPr>
        <sz val="10"/>
        <color rgb="FF58585A"/>
        <rFont val="Roboto Condensed"/>
      </rPr>
      <t>] si vous passiez une commande à votre fournisseur aujourd'hui ?</t>
    </r>
  </si>
  <si>
    <r>
      <t>Comment décririez-vous la disponibilité actuelle des médicaments contre les [</t>
    </r>
    <r>
      <rPr>
        <b/>
        <sz val="10"/>
        <color rgb="FF58585A"/>
        <rFont val="Roboto Condensed"/>
      </rPr>
      <t>Infection Respiratoire Aigu (asthme, grippe etc)</t>
    </r>
    <r>
      <rPr>
        <sz val="10"/>
        <color rgb="FF58585A"/>
        <rFont val="Roboto Condensed"/>
      </rPr>
      <t>] sur ce marché ?</t>
    </r>
  </si>
  <si>
    <r>
      <t>Vendez-vous des médicaments contre les[</t>
    </r>
    <r>
      <rPr>
        <b/>
        <sz val="10"/>
        <color rgb="FF58585A"/>
        <rFont val="Roboto Condensed"/>
      </rPr>
      <t>Infection Respiratoire Aigu (asthme, grippe etc)</t>
    </r>
    <r>
      <rPr>
        <sz val="10"/>
        <color rgb="FF58585A"/>
        <rFont val="Roboto Condensed"/>
      </rPr>
      <t>] cette semaine ?</t>
    </r>
  </si>
  <si>
    <r>
      <t>Vendez-vous des médicaments contre les [Infection Respiratoire Aigu (asthme, grippe etc)] en unités de [</t>
    </r>
    <r>
      <rPr>
        <b/>
        <sz val="10"/>
        <color rgb="FF58585A"/>
        <rFont val="Roboto Condensed"/>
      </rPr>
      <t>1 boîte</t>
    </r>
    <r>
      <rPr>
        <sz val="10"/>
        <color rgb="FF58585A"/>
        <rFont val="Roboto Condensed"/>
      </rPr>
      <t>] ?</t>
    </r>
  </si>
  <si>
    <r>
      <t>Si ce n'est pas le cas, quelle est l'unité standard que vous utilisez pour vendre des médicaments contre les [</t>
    </r>
    <r>
      <rPr>
        <b/>
        <sz val="10"/>
        <color rgb="FF58585A"/>
        <rFont val="Roboto Condensed"/>
      </rPr>
      <t>Infection Respiratoire Aigu (asthme, grippe etc)</t>
    </r>
    <r>
      <rPr>
        <sz val="10"/>
        <color rgb="FF58585A"/>
        <rFont val="Roboto Condensed"/>
      </rPr>
      <t>] ?</t>
    </r>
  </si>
  <si>
    <r>
      <t>Quel est le prix de l'unité ci-dessus des médicaments contre les [</t>
    </r>
    <r>
      <rPr>
        <b/>
        <sz val="10"/>
        <color rgb="FF58585A"/>
        <rFont val="Roboto Condensed"/>
      </rPr>
      <t>Infection Respiratoire Aigu (asthme, grippe etc)</t>
    </r>
    <r>
      <rPr>
        <sz val="10"/>
        <color rgb="FF58585A"/>
        <rFont val="Roboto Condensed"/>
      </rPr>
      <t>] en [</t>
    </r>
    <r>
      <rPr>
        <b/>
        <sz val="10"/>
        <color rgb="FF58585A"/>
        <rFont val="Roboto Condensed"/>
      </rPr>
      <t>XOF</t>
    </r>
    <r>
      <rPr>
        <sz val="10"/>
        <color rgb="FF58585A"/>
        <rFont val="Roboto Condensed"/>
      </rPr>
      <t>] ?</t>
    </r>
  </si>
  <si>
    <r>
      <t>Pendant combien de jours, sans compter aujourd'hui, estimez-vous que votre stock des médicaments contre les [</t>
    </r>
    <r>
      <rPr>
        <b/>
        <sz val="10"/>
        <color rgb="FF58585A"/>
        <rFont val="Roboto Condensed"/>
      </rPr>
      <t>Infection Respiratoire Aigu (asthme, grippe etc)</t>
    </r>
    <r>
      <rPr>
        <sz val="10"/>
        <color rgb="FF58585A"/>
        <rFont val="Roboto Condensed"/>
      </rPr>
      <t>] durera dans les conditions actuelles ? Veuillez inclure le stock que vous pouvez avoir ailleurs.</t>
    </r>
  </si>
  <si>
    <r>
      <t>Combien de jours, sans compter aujourd'hui, vous faudrait-il pour réapprovisionner des médicaments contre les [</t>
    </r>
    <r>
      <rPr>
        <b/>
        <sz val="10"/>
        <color rgb="FF58585A"/>
        <rFont val="Roboto Condensed"/>
      </rPr>
      <t>Infection Respiratoire Aigu (asthme, grippe etc)</t>
    </r>
    <r>
      <rPr>
        <sz val="10"/>
        <color rgb="FF58585A"/>
        <rFont val="Roboto Condensed"/>
      </rPr>
      <t>] si vous passiez une commande à votre fournisseur aujourd'hui ?</t>
    </r>
  </si>
  <si>
    <r>
      <t>Si ce n'est pas le cas, quelle est l'unité standard que vous utilisez pour vendre du [</t>
    </r>
    <r>
      <rPr>
        <b/>
        <sz val="10"/>
        <color rgb="FF58585A"/>
        <rFont val="Roboto Condensed"/>
      </rPr>
      <t>Paracetamol</t>
    </r>
    <r>
      <rPr>
        <sz val="10"/>
        <color rgb="FF58585A"/>
        <rFont val="Roboto Condensed"/>
      </rPr>
      <t>] ?</t>
    </r>
  </si>
  <si>
    <r>
      <t>Quel est le prix de l'unité ci-dessus des [</t>
    </r>
    <r>
      <rPr>
        <b/>
        <sz val="10"/>
        <color rgb="FF58585A"/>
        <rFont val="Roboto Condensed"/>
      </rPr>
      <t>Paracetamol</t>
    </r>
    <r>
      <rPr>
        <sz val="10"/>
        <color rgb="FF58585A"/>
        <rFont val="Roboto Condensed"/>
      </rPr>
      <t>] en [</t>
    </r>
    <r>
      <rPr>
        <b/>
        <sz val="10"/>
        <color rgb="FF58585A"/>
        <rFont val="Roboto Condensed"/>
      </rPr>
      <t>XOF</t>
    </r>
    <r>
      <rPr>
        <sz val="10"/>
        <color rgb="FF58585A"/>
        <rFont val="Roboto Condensed"/>
      </rPr>
      <t>] ?</t>
    </r>
  </si>
  <si>
    <r>
      <t>Votre principal fournisseur de  [</t>
    </r>
    <r>
      <rPr>
        <b/>
        <sz val="10"/>
        <color rgb="FF58585A"/>
        <rFont val="Roboto Condensed"/>
      </rPr>
      <t>BA - Lait et autres produits laitiers</t>
    </r>
    <r>
      <rPr>
        <sz val="10"/>
        <color rgb="FF58585A"/>
        <rFont val="Roboto Condensed"/>
      </rPr>
      <t>]  est-il situé à [ce lieu] ?</t>
    </r>
  </si>
  <si>
    <r>
      <t>Si oui, d'où provient votre principal fournisseur de  [</t>
    </r>
    <r>
      <rPr>
        <b/>
        <sz val="10"/>
        <color rgb="FF58585A"/>
        <rFont val="Roboto Condensed"/>
      </rPr>
      <t>BA - Lait et autres produits laitiers</t>
    </r>
    <r>
      <rPr>
        <sz val="10"/>
        <color rgb="FF58585A"/>
        <rFont val="Roboto Condensed"/>
      </rPr>
      <t>]</t>
    </r>
    <r>
      <rPr>
        <b/>
        <sz val="10"/>
        <color rgb="FF58585A"/>
        <rFont val="Roboto Condensed"/>
      </rPr>
      <t xml:space="preserve"> </t>
    </r>
    <r>
      <rPr>
        <sz val="10"/>
        <color rgb="FF58585A"/>
        <rFont val="Roboto Condensed"/>
      </rPr>
      <t>?</t>
    </r>
  </si>
  <si>
    <r>
      <t>Si ce n'est pas le cas, où se trouve votre principal fournisseur de  [</t>
    </r>
    <r>
      <rPr>
        <b/>
        <sz val="10"/>
        <color rgb="FF58585A"/>
        <rFont val="Roboto Condensed"/>
      </rPr>
      <t>BA - Lait et autres produits laitiers</t>
    </r>
    <r>
      <rPr>
        <sz val="10"/>
        <color rgb="FF58585A"/>
        <rFont val="Roboto Condensed"/>
      </rPr>
      <t>]  ?</t>
    </r>
  </si>
  <si>
    <r>
      <t xml:space="preserve">Votre entreprise dépend-elle principalement d'un seul fournisseur pour </t>
    </r>
    <r>
      <rPr>
        <b/>
        <sz val="10"/>
        <color rgb="FF58585A"/>
        <rFont val="Roboto Condensed"/>
      </rPr>
      <t xml:space="preserve"> </t>
    </r>
    <r>
      <rPr>
        <sz val="10"/>
        <color rgb="FF58585A"/>
        <rFont val="Roboto Condensed"/>
      </rPr>
      <t>[</t>
    </r>
    <r>
      <rPr>
        <b/>
        <sz val="10"/>
        <color rgb="FF58585A"/>
        <rFont val="Roboto Condensed"/>
      </rPr>
      <t>BA - Lait et autres produits laitiers</t>
    </r>
    <r>
      <rPr>
        <sz val="10"/>
        <color rgb="FF58585A"/>
        <rFont val="Roboto Condensed"/>
      </rPr>
      <t>]</t>
    </r>
    <r>
      <rPr>
        <b/>
        <sz val="10"/>
        <color rgb="FF58585A"/>
        <rFont val="Roboto Condensed"/>
      </rPr>
      <t xml:space="preserve"> </t>
    </r>
    <r>
      <rPr>
        <sz val="10"/>
        <color rgb="FF58585A"/>
        <rFont val="Roboto Condensed"/>
      </rPr>
      <t xml:space="preserve"> ?</t>
    </r>
  </si>
  <si>
    <r>
      <t>Vendez-vous [</t>
    </r>
    <r>
      <rPr>
        <b/>
        <sz val="10"/>
        <color rgb="FF58585A"/>
        <rFont val="Roboto Condensed"/>
      </rPr>
      <t>des ouefs</t>
    </r>
    <r>
      <rPr>
        <sz val="10"/>
        <color rgb="FF58585A"/>
        <rFont val="Roboto Condensed"/>
      </rPr>
      <t>] en unités de [</t>
    </r>
    <r>
      <rPr>
        <b/>
        <sz val="10"/>
        <color rgb="FF58585A"/>
        <rFont val="Roboto Condensed"/>
      </rPr>
      <t>1 unité</t>
    </r>
    <r>
      <rPr>
        <sz val="10"/>
        <color rgb="FF58585A"/>
        <rFont val="Roboto Condensed"/>
      </rPr>
      <t>] ?</t>
    </r>
  </si>
  <si>
    <r>
      <t>Vendez-vous [</t>
    </r>
    <r>
      <rPr>
        <b/>
        <sz val="10"/>
        <color rgb="FF58585A"/>
        <rFont val="Roboto Condensed"/>
      </rPr>
      <t>Epinards</t>
    </r>
    <r>
      <rPr>
        <sz val="10"/>
        <color rgb="FF58585A"/>
        <rFont val="Roboto Condensed"/>
      </rPr>
      <t>] en unités de [</t>
    </r>
    <r>
      <rPr>
        <b/>
        <sz val="10"/>
        <color rgb="FF58585A"/>
        <rFont val="Roboto Condensed"/>
      </rPr>
      <t>1 Tas</t>
    </r>
    <r>
      <rPr>
        <sz val="10"/>
        <color rgb="FF58585A"/>
        <rFont val="Roboto Condensed"/>
      </rPr>
      <t>] ?</t>
    </r>
  </si>
  <si>
    <r>
      <t xml:space="preserve">Si oui, d'où provient votre principal fournisseur de </t>
    </r>
    <r>
      <rPr>
        <b/>
        <sz val="10"/>
        <color rgb="FF58585A"/>
        <rFont val="Roboto Condensed"/>
      </rPr>
      <t>[BNA - L'énergie]</t>
    </r>
    <r>
      <rPr>
        <sz val="10"/>
        <color rgb="FF58585A"/>
        <rFont val="Roboto Condensed"/>
      </rPr>
      <t xml:space="preserve"> ?</t>
    </r>
  </si>
  <si>
    <r>
      <t>Vendez-vous [</t>
    </r>
    <r>
      <rPr>
        <b/>
        <sz val="10"/>
        <color rgb="FF58585A"/>
        <rFont val="Roboto Condensed"/>
      </rPr>
      <t>Moustiquaire à filet insecticide</t>
    </r>
    <r>
      <rPr>
        <sz val="10"/>
        <color rgb="FF58585A"/>
        <rFont val="Roboto Condensed"/>
      </rPr>
      <t>] pour une capacité de deux personnes ?</t>
    </r>
  </si>
  <si>
    <r>
      <t>Si ce n'est pas le cas, quelle est la capacité standard des  [</t>
    </r>
    <r>
      <rPr>
        <b/>
        <sz val="10"/>
        <color rgb="FF58585A"/>
        <rFont val="Roboto Condensed"/>
      </rPr>
      <t>Moustiquaire à filet insecticide</t>
    </r>
    <r>
      <rPr>
        <sz val="10"/>
        <color rgb="FF58585A"/>
        <rFont val="Roboto Condensed"/>
      </rPr>
      <t>] que vous vendez?</t>
    </r>
  </si>
  <si>
    <t>Lump sum</t>
  </si>
  <si>
    <t>BA - Condiments [Expectations]</t>
  </si>
  <si>
    <t>BA - Condiments [Chaînes d'approvisionnement]</t>
  </si>
  <si>
    <t>1. Céréales
2. Tubercules ou racines
3. Légumes à feuilles vertes
4. Fruits
5. Produits animaux 
6. Légumineuses / noisettes
7. Lait et autres produits laitiers
8. Condiments
9. Abri 
10. EHA -  Hygiène
11. Santé
12. EHA - Eau
13. L'energie
14. Communication
15. Autre</t>
  </si>
  <si>
    <t>shop_category_other</t>
  </si>
  <si>
    <t>Liste d'unités</t>
  </si>
  <si>
    <t>r_liste_de_unites</t>
  </si>
  <si>
    <t>F. Lumps sumps</t>
  </si>
  <si>
    <t>BNA - Education</t>
  </si>
  <si>
    <t>Quel est le prix des biens non-alimentaires sectoriels ?</t>
  </si>
  <si>
    <t>Le niveau moyen des prix</t>
  </si>
  <si>
    <t>cantine_scolaire_price</t>
  </si>
  <si>
    <t>soutien_escolaire_price</t>
  </si>
  <si>
    <t>inscription_scolaire_price</t>
  </si>
  <si>
    <t>cooperative_scolaire_price</t>
  </si>
  <si>
    <t>integrer</t>
  </si>
  <si>
    <t>Le prix fourni pour le Cluster éducation ou des autres acteurs fournisseurs d'assistance</t>
  </si>
  <si>
    <t>Le prix fourni pour le Cluster éducation ou des autres acteurs  fournisseurs d'assistance</t>
  </si>
  <si>
    <t>ticket_de_consultation_price</t>
  </si>
  <si>
    <t>analyse_medicale_price</t>
  </si>
  <si>
    <t>Le prix fourni pour le Cluster Santé ou des autres acteurs fournisseurs d'assistance</t>
  </si>
  <si>
    <t>Le prix fourni pour le Cluster Santé ou des autres acteurs  fournisseurs d'assistance</t>
  </si>
  <si>
    <t>BNA - Hygiène</t>
  </si>
  <si>
    <t>hygiène_menstruelle_price</t>
  </si>
  <si>
    <t>Le prix fourni pour le Cluster EHA ou des autres acteurs fournisseurs d'assistance</t>
  </si>
  <si>
    <t>Le prix etabli par les fournisseurs des services de communication</t>
  </si>
  <si>
    <t>connexion_internet_price</t>
  </si>
  <si>
    <t>frais_de_credit_appels_price</t>
  </si>
  <si>
    <t xml:space="preserve">calculate </t>
  </si>
  <si>
    <t>Calculé pour la primère collecte</t>
  </si>
  <si>
    <t>spinach_unit_conversion_factor_item</t>
  </si>
  <si>
    <t>r_ba_condiments</t>
  </si>
  <si>
    <r>
      <t>Votre principal fournisseur de [</t>
    </r>
    <r>
      <rPr>
        <b/>
        <sz val="10"/>
        <color rgb="FF58585A"/>
        <rFont val="Roboto Condensed"/>
      </rPr>
      <t>BA - Condiments</t>
    </r>
    <r>
      <rPr>
        <sz val="10"/>
        <color rgb="FF58585A"/>
        <rFont val="Roboto Condensed"/>
      </rPr>
      <t>] est-il situé à [ce lieu] ?</t>
    </r>
  </si>
  <si>
    <r>
      <t xml:space="preserve">Si oui, d'où provient votre principal fournisseur de </t>
    </r>
    <r>
      <rPr>
        <b/>
        <sz val="10"/>
        <color rgb="FF58585A"/>
        <rFont val="Roboto Condensed"/>
      </rPr>
      <t>[BA - Condiments]</t>
    </r>
    <r>
      <rPr>
        <sz val="10"/>
        <color rgb="FF58585A"/>
        <rFont val="Roboto Condensed"/>
      </rPr>
      <t xml:space="preserve"> ?</t>
    </r>
  </si>
  <si>
    <r>
      <t>Si ce n'est pas le cas, où se trouve votre principal fournisseur de [</t>
    </r>
    <r>
      <rPr>
        <b/>
        <sz val="10"/>
        <color rgb="FF58585A"/>
        <rFont val="Roboto Condensed"/>
      </rPr>
      <t>BA - Condiments</t>
    </r>
    <r>
      <rPr>
        <sz val="10"/>
        <color rgb="FF58585A"/>
        <rFont val="Roboto Condensed"/>
      </rPr>
      <t>] ?</t>
    </r>
  </si>
  <si>
    <r>
      <t>Votre entreprise dépend-elle principalement d'un seul fournisseur pour  [</t>
    </r>
    <r>
      <rPr>
        <b/>
        <sz val="10"/>
        <color rgb="FF58585A"/>
        <rFont val="Roboto Condensed"/>
      </rPr>
      <t>BA - Condiments</t>
    </r>
    <r>
      <rPr>
        <sz val="10"/>
        <color rgb="FF58585A"/>
        <rFont val="Roboto Condensed"/>
      </rPr>
      <t>] ?</t>
    </r>
  </si>
  <si>
    <t>exchange_rate_buy_usd_xof</t>
  </si>
  <si>
    <t>exchange_rate_sell_usd_xof</t>
  </si>
  <si>
    <t>exchange_rate_buy_eur_xof</t>
  </si>
  <si>
    <t>exchange_rate_sell_eur_xof</t>
  </si>
  <si>
    <t>availability_exchange_currency</t>
  </si>
  <si>
    <t xml:space="preserve">Quelles sont les devises disponibles à la vente dans ce magasin ? </t>
  </si>
  <si>
    <t>water_sachet_availability_market_item</t>
  </si>
  <si>
    <t>water_sachet_availability_shop_item</t>
  </si>
  <si>
    <t>water_sachet_std_unit_item</t>
  </si>
  <si>
    <t>water_sachet_price_input_item</t>
  </si>
  <si>
    <t>water_sachet_price_item</t>
  </si>
  <si>
    <t>water_sachet_price_usd_xrate_official</t>
  </si>
  <si>
    <t>water_sachet_stock_duration_days_item</t>
  </si>
  <si>
    <t>water_sachet_restock_wait_days_item</t>
  </si>
  <si>
    <r>
      <t>Vendez-vous du [</t>
    </r>
    <r>
      <rPr>
        <b/>
        <sz val="10"/>
        <color rgb="FF58585A"/>
        <rFont val="Roboto Condensed"/>
      </rPr>
      <t>Paracetamol</t>
    </r>
    <r>
      <rPr>
        <sz val="10"/>
        <color rgb="FF58585A"/>
        <rFont val="Roboto Condensed"/>
      </rPr>
      <t>] en unités de [</t>
    </r>
    <r>
      <rPr>
        <b/>
        <sz val="10"/>
        <color rgb="FF58585A"/>
        <rFont val="Roboto Condensed"/>
      </rPr>
      <t>1 Boîte</t>
    </r>
    <r>
      <rPr>
        <sz val="10"/>
        <color rgb="FF58585A"/>
        <rFont val="Roboto Condensed"/>
      </rPr>
      <t>] ?</t>
    </r>
  </si>
  <si>
    <t>admin3_code</t>
  </si>
  <si>
    <t>r_liste_de_devises</t>
  </si>
  <si>
    <r>
      <t>Est-ce que [</t>
    </r>
    <r>
      <rPr>
        <b/>
        <sz val="10"/>
        <color rgb="FF58585A"/>
        <rFont val="Roboto Condensed"/>
      </rPr>
      <t>devise</t>
    </r>
    <r>
      <rPr>
        <sz val="10"/>
        <color rgb="FF58585A"/>
        <rFont val="Roboto Condensed"/>
      </rPr>
      <t>] est actuellement disponible dans ce magasin ?</t>
    </r>
  </si>
  <si>
    <r>
      <t>Vendez-vous des  [</t>
    </r>
    <r>
      <rPr>
        <b/>
        <sz val="10"/>
        <color rgb="FF58585A"/>
        <rFont val="Roboto Condensed"/>
      </rPr>
      <t>Cylindre à gaz</t>
    </r>
    <r>
      <rPr>
        <sz val="10"/>
        <color rgb="FF58585A"/>
        <rFont val="Roboto Condensed"/>
      </rPr>
      <t>] en unités de [</t>
    </r>
    <r>
      <rPr>
        <b/>
        <sz val="10"/>
        <color rgb="FF58585A"/>
        <rFont val="Roboto Condensed"/>
      </rPr>
      <t>1</t>
    </r>
    <r>
      <rPr>
        <sz val="10"/>
        <color rgb="FF58585A"/>
        <rFont val="Roboto Condensed"/>
      </rPr>
      <t xml:space="preserve"> </t>
    </r>
    <r>
      <rPr>
        <b/>
        <sz val="10"/>
        <color rgb="FF58585A"/>
        <rFont val="Roboto Condensed"/>
      </rPr>
      <t>Cylindre de 6L</t>
    </r>
    <r>
      <rPr>
        <sz val="10"/>
        <color rgb="FF58585A"/>
        <rFont val="Roboto Condensed"/>
      </rPr>
      <t>] ?</t>
    </r>
  </si>
  <si>
    <r>
      <t>Une variable pour convertir la mesure non-standarisée [</t>
    </r>
    <r>
      <rPr>
        <b/>
        <sz val="10"/>
        <color rgb="FF58585A"/>
        <rFont val="Roboto Condensed"/>
      </rPr>
      <t>deux personnes</t>
    </r>
    <r>
      <rPr>
        <sz val="10"/>
        <color rgb="FF58585A"/>
        <rFont val="Roboto Condensed"/>
      </rPr>
      <t>] pour l'article spécifique l'unité de mesure dans les normes [</t>
    </r>
    <r>
      <rPr>
        <b/>
        <sz val="10"/>
        <color rgb="FF58585A"/>
        <rFont val="Roboto Condensed"/>
      </rPr>
      <t>une personne</t>
    </r>
    <r>
      <rPr>
        <sz val="10"/>
        <color rgb="FF58585A"/>
        <rFont val="Roboto Condensed"/>
      </rPr>
      <t>]</t>
    </r>
  </si>
  <si>
    <r>
      <t>Une variable pour convertir la mesure non-standarisée [</t>
    </r>
    <r>
      <rPr>
        <b/>
        <sz val="10"/>
        <color rgb="FF58585A"/>
        <rFont val="Roboto Condensed"/>
      </rPr>
      <t>180g</t>
    </r>
    <r>
      <rPr>
        <sz val="10"/>
        <color rgb="FF58585A"/>
        <rFont val="Roboto Condensed"/>
      </rPr>
      <t>] pour l'article spécifique l'unité de mesure dans les normes [</t>
    </r>
    <r>
      <rPr>
        <b/>
        <sz val="10"/>
        <color rgb="FF58585A"/>
        <rFont val="Roboto Condensed"/>
      </rPr>
      <t>1kg</t>
    </r>
    <r>
      <rPr>
        <sz val="10"/>
        <color rgb="FF58585A"/>
        <rFont val="Roboto Condensed"/>
      </rPr>
      <t>]</t>
    </r>
  </si>
  <si>
    <r>
      <t>Une variable pour convertir la mesure non-standarisée [</t>
    </r>
    <r>
      <rPr>
        <b/>
        <sz val="10"/>
        <color rgb="FF58585A"/>
        <rFont val="Roboto Condensed"/>
      </rPr>
      <t>1 boîte</t>
    </r>
    <r>
      <rPr>
        <sz val="10"/>
        <color rgb="FF58585A"/>
        <rFont val="Roboto Condensed"/>
      </rPr>
      <t>] pour l'article spécifique l'unité de mesure dans les normes [</t>
    </r>
    <r>
      <rPr>
        <b/>
        <sz val="10"/>
        <color rgb="FF58585A"/>
        <rFont val="Roboto Condensed"/>
      </rPr>
      <t>1 pillule</t>
    </r>
    <r>
      <rPr>
        <sz val="10"/>
        <color rgb="FF58585A"/>
        <rFont val="Roboto Condensed"/>
      </rPr>
      <t>]</t>
    </r>
  </si>
  <si>
    <r>
      <t>Une variable pour convertir la mesure non-standarisée [</t>
    </r>
    <r>
      <rPr>
        <b/>
        <sz val="10"/>
        <color rgb="FF58585A"/>
        <rFont val="Roboto Condensed"/>
      </rPr>
      <t>1 bouteille de 1,5L</t>
    </r>
    <r>
      <rPr>
        <sz val="10"/>
        <color rgb="FF58585A"/>
        <rFont val="Roboto Condensed"/>
      </rPr>
      <t>] pour l'article spécifique l'unité de mesure dans les normes [</t>
    </r>
    <r>
      <rPr>
        <b/>
        <sz val="10"/>
        <color rgb="FF58585A"/>
        <rFont val="Roboto Condensed"/>
      </rPr>
      <t>1L</t>
    </r>
    <r>
      <rPr>
        <sz val="10"/>
        <color rgb="FF58585A"/>
        <rFont val="Roboto Condensed"/>
      </rPr>
      <t>]</t>
    </r>
  </si>
  <si>
    <r>
      <t>Une variable pour convertir la mesure non-standarisée [</t>
    </r>
    <r>
      <rPr>
        <b/>
        <sz val="10"/>
        <color rgb="FF58585A"/>
        <rFont val="Roboto Condensed"/>
      </rPr>
      <t>1 Sachet de 500ml</t>
    </r>
    <r>
      <rPr>
        <sz val="10"/>
        <color rgb="FF58585A"/>
        <rFont val="Roboto Condensed"/>
      </rPr>
      <t>] pour l'article spécifique l'unité de mesure dans les normes [</t>
    </r>
    <r>
      <rPr>
        <b/>
        <sz val="10"/>
        <color rgb="FF58585A"/>
        <rFont val="Roboto Condensed"/>
      </rPr>
      <t>1L</t>
    </r>
    <r>
      <rPr>
        <sz val="10"/>
        <color rgb="FF58585A"/>
        <rFont val="Roboto Condensed"/>
      </rPr>
      <t>]</t>
    </r>
  </si>
  <si>
    <r>
      <t>Une variable pour convertir la mesure non-standarisée [</t>
    </r>
    <r>
      <rPr>
        <b/>
        <sz val="10"/>
        <color rgb="FF58585A"/>
        <rFont val="Roboto Condensed"/>
      </rPr>
      <t>1 Cylindre de 6L</t>
    </r>
    <r>
      <rPr>
        <sz val="10"/>
        <color rgb="FF58585A"/>
        <rFont val="Roboto Condensed"/>
      </rPr>
      <t>] pour l'article spécifique l'unité de mesure dans les normes [</t>
    </r>
    <r>
      <rPr>
        <b/>
        <sz val="10"/>
        <color rgb="FF58585A"/>
        <rFont val="Roboto Condensed"/>
      </rPr>
      <t>1L</t>
    </r>
    <r>
      <rPr>
        <sz val="10"/>
        <color rgb="FF58585A"/>
        <rFont val="Roboto Condensed"/>
      </rPr>
      <t>]</t>
    </r>
  </si>
  <si>
    <t>cooking_fuel_6l_price_unit_item</t>
  </si>
  <si>
    <t>water_bottle_1,5l_price_unit_item</t>
  </si>
  <si>
    <t>water_sachet_500ml_price_unit_item</t>
  </si>
  <si>
    <t>paracetamol_1boîte_price_unit_item</t>
  </si>
  <si>
    <t>anti_malarial_drug_1boîte_price_unit_item</t>
  </si>
  <si>
    <t>anti_diarrhea_drug_1boîte_price_unit_item</t>
  </si>
  <si>
    <t>anti_flu_drug_1boîte_price_unit_item</t>
  </si>
  <si>
    <t>laundry_detergent_powder_180g_price_unit_item</t>
  </si>
  <si>
    <t>soap_180g_price_unit_item</t>
  </si>
  <si>
    <t>mosquito_net_deuxpersonnes_price_unit_item</t>
  </si>
  <si>
    <r>
      <t xml:space="preserve">Quel est le prix de </t>
    </r>
    <r>
      <rPr>
        <b/>
        <sz val="10"/>
        <color rgb="FF58585A"/>
        <rFont val="Roboto Condensed"/>
      </rPr>
      <t xml:space="preserve">[1 Kg]  </t>
    </r>
    <r>
      <rPr>
        <sz val="10"/>
        <color rgb="FF58585A"/>
        <rFont val="Roboto Condensed"/>
      </rPr>
      <t>de [</t>
    </r>
    <r>
      <rPr>
        <b/>
        <sz val="10"/>
        <color rgb="FF58585A"/>
        <rFont val="Roboto Condensed"/>
      </rPr>
      <t>Mil (sorgho)</t>
    </r>
    <r>
      <rPr>
        <sz val="10"/>
        <color rgb="FF58585A"/>
        <rFont val="Roboto Condensed"/>
      </rPr>
      <t>] en [</t>
    </r>
    <r>
      <rPr>
        <b/>
        <sz val="10"/>
        <color rgb="FF58585A"/>
        <rFont val="Roboto Condensed"/>
      </rPr>
      <t>XOF</t>
    </r>
    <r>
      <rPr>
        <sz val="10"/>
        <color rgb="FF58585A"/>
        <rFont val="Roboto Condensed"/>
      </rPr>
      <t>] ?</t>
    </r>
  </si>
  <si>
    <r>
      <t xml:space="preserve">Quel est le prix de </t>
    </r>
    <r>
      <rPr>
        <b/>
        <sz val="10"/>
        <color rgb="FF58585A"/>
        <rFont val="Roboto Condensed"/>
      </rPr>
      <t>[1 Kg]</t>
    </r>
    <r>
      <rPr>
        <sz val="10"/>
        <color rgb="FF58585A"/>
        <rFont val="Roboto Condensed"/>
      </rPr>
      <t xml:space="preserve">  de [</t>
    </r>
    <r>
      <rPr>
        <b/>
        <sz val="10"/>
        <color rgb="FF58585A"/>
        <rFont val="Roboto Condensed"/>
      </rPr>
      <t>Pommes de terre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</si>
  <si>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Patate douce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</si>
  <si>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Tomates</t>
    </r>
    <r>
      <rPr>
        <sz val="10"/>
        <color rgb="FF58585A"/>
        <rFont val="Roboto Condensed"/>
      </rPr>
      <t>] en [</t>
    </r>
    <r>
      <rPr>
        <b/>
        <sz val="10"/>
        <color rgb="FF58585A"/>
        <rFont val="Roboto Condensed"/>
      </rPr>
      <t>XOF</t>
    </r>
    <r>
      <rPr>
        <sz val="10"/>
        <color rgb="FF58585A"/>
        <rFont val="Roboto Condensed"/>
      </rPr>
      <t>] ?</t>
    </r>
  </si>
  <si>
    <r>
      <t>Vendez-vous [</t>
    </r>
    <r>
      <rPr>
        <b/>
        <sz val="10"/>
        <color rgb="FF58585A"/>
        <rFont val="Roboto Condensed"/>
      </rPr>
      <t>Oignons</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</si>
  <si>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Oignons</t>
    </r>
    <r>
      <rPr>
        <sz val="10"/>
        <color rgb="FF58585A"/>
        <rFont val="Roboto Condensed"/>
      </rPr>
      <t>] en [</t>
    </r>
    <r>
      <rPr>
        <b/>
        <sz val="10"/>
        <color rgb="FF58585A"/>
        <rFont val="Roboto Condensed"/>
      </rPr>
      <t>XOF</t>
    </r>
    <r>
      <rPr>
        <sz val="10"/>
        <color rgb="FF58585A"/>
        <rFont val="Roboto Condensed"/>
      </rPr>
      <t>] ?</t>
    </r>
  </si>
  <si>
    <r>
      <t>Vendez-vous [</t>
    </r>
    <r>
      <rPr>
        <b/>
        <sz val="10"/>
        <color rgb="FF58585A"/>
        <rFont val="Roboto Condensed"/>
      </rPr>
      <t>Carrotes</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</si>
  <si>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Carrotes</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</si>
  <si>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Navets</t>
    </r>
    <r>
      <rPr>
        <sz val="10"/>
        <color rgb="FF58585A"/>
        <rFont val="Roboto Condensed"/>
      </rPr>
      <t>] en [</t>
    </r>
    <r>
      <rPr>
        <b/>
        <sz val="10"/>
        <color rgb="FF58585A"/>
        <rFont val="Roboto Condensed"/>
      </rPr>
      <t>XOF</t>
    </r>
    <r>
      <rPr>
        <sz val="10"/>
        <color rgb="FF58585A"/>
        <rFont val="Roboto Condensed"/>
      </rPr>
      <t>] ?</t>
    </r>
  </si>
  <si>
    <r>
      <t>Vendez-vous [</t>
    </r>
    <r>
      <rPr>
        <b/>
        <sz val="10"/>
        <color rgb="FF58585A"/>
        <rFont val="Roboto Condensed"/>
      </rPr>
      <t>Navets</t>
    </r>
    <r>
      <rPr>
        <sz val="10"/>
        <color rgb="FF58585A"/>
        <rFont val="Roboto Condensed"/>
      </rPr>
      <t>] en unités de [</t>
    </r>
    <r>
      <rPr>
        <b/>
        <sz val="10"/>
        <color rgb="FF58585A"/>
        <rFont val="Roboto Condensed"/>
      </rPr>
      <t>1 Kg</t>
    </r>
    <r>
      <rPr>
        <sz val="10"/>
        <color rgb="FF58585A"/>
        <rFont val="Roboto Condensed"/>
      </rPr>
      <t>] ?</t>
    </r>
  </si>
  <si>
    <r>
      <t>Vendez-vous [</t>
    </r>
    <r>
      <rPr>
        <b/>
        <sz val="10"/>
        <color rgb="FF58585A"/>
        <rFont val="Roboto Condensed"/>
      </rPr>
      <t>Aubergines African</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</si>
  <si>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de [Aubergines African]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</si>
  <si>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[Aubergines] en [</t>
    </r>
    <r>
      <rPr>
        <b/>
        <sz val="10"/>
        <color rgb="FF58585A"/>
        <rFont val="Roboto Condensed"/>
      </rPr>
      <t>XOF</t>
    </r>
    <r>
      <rPr>
        <sz val="10"/>
        <color rgb="FF58585A"/>
        <rFont val="Roboto Condensed"/>
      </rPr>
      <t>] ?</t>
    </r>
  </si>
  <si>
    <r>
      <t>Vendez-vous [</t>
    </r>
    <r>
      <rPr>
        <b/>
        <sz val="10"/>
        <color rgb="FF58585A"/>
        <rFont val="Roboto Condensed"/>
      </rPr>
      <t>Aubergines</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</si>
  <si>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xml:space="preserve"> de [Lechou] en [</t>
    </r>
    <r>
      <rPr>
        <b/>
        <sz val="10"/>
        <color rgb="FF58585A"/>
        <rFont val="Roboto Condensed"/>
      </rPr>
      <t>XOF</t>
    </r>
    <r>
      <rPr>
        <sz val="10"/>
        <color rgb="FF58585A"/>
        <rFont val="Roboto Condensed"/>
      </rPr>
      <t>] ?</t>
    </r>
  </si>
  <si>
    <r>
      <t>Vendez-vous [</t>
    </r>
    <r>
      <rPr>
        <b/>
        <sz val="10"/>
        <color rgb="FF58585A"/>
        <rFont val="Roboto Condensed"/>
      </rPr>
      <t>Lechou</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</si>
  <si>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de [Citrouille] en [</t>
    </r>
    <r>
      <rPr>
        <b/>
        <sz val="10"/>
        <color rgb="FF58585A"/>
        <rFont val="Roboto Condensed"/>
      </rPr>
      <t>XOF</t>
    </r>
    <r>
      <rPr>
        <sz val="10"/>
        <color rgb="FF58585A"/>
        <rFont val="Roboto Condensed"/>
      </rPr>
      <t>] ?</t>
    </r>
  </si>
  <si>
    <r>
      <t>Vendez-vous [</t>
    </r>
    <r>
      <rPr>
        <b/>
        <sz val="10"/>
        <color rgb="FF58585A"/>
        <rFont val="Roboto Condensed"/>
      </rPr>
      <t>Citrouille</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</si>
  <si>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de [Courgettes] en [</t>
    </r>
    <r>
      <rPr>
        <b/>
        <sz val="10"/>
        <color rgb="FF58585A"/>
        <rFont val="Roboto Condensed"/>
      </rPr>
      <t>XOF</t>
    </r>
    <r>
      <rPr>
        <sz val="10"/>
        <color rgb="FF58585A"/>
        <rFont val="Roboto Condensed"/>
      </rPr>
      <t>] ?</t>
    </r>
  </si>
  <si>
    <r>
      <t>Vendez-vous [</t>
    </r>
    <r>
      <rPr>
        <b/>
        <sz val="10"/>
        <color rgb="FF58585A"/>
        <rFont val="Roboto Condensed"/>
      </rPr>
      <t>Courgettes</t>
    </r>
    <r>
      <rPr>
        <sz val="10"/>
        <color rgb="FF58585A"/>
        <rFont val="Roboto Condensed"/>
      </rPr>
      <t>] en unités de [</t>
    </r>
    <r>
      <rPr>
        <b/>
        <sz val="10"/>
        <color rgb="FF58585A"/>
        <rFont val="Roboto Condensed"/>
      </rPr>
      <t>1 Kg</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</si>
  <si>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Mangue</t>
    </r>
    <r>
      <rPr>
        <sz val="10"/>
        <color rgb="FF58585A"/>
        <rFont val="Roboto Condensed"/>
      </rPr>
      <t>] en [</t>
    </r>
    <r>
      <rPr>
        <b/>
        <sz val="10"/>
        <color rgb="FF58585A"/>
        <rFont val="Roboto Condensed"/>
      </rPr>
      <t>XOF</t>
    </r>
    <r>
      <rPr>
        <sz val="10"/>
        <color rgb="FF58585A"/>
        <rFont val="Roboto Condensed"/>
      </rPr>
      <t>] ?</t>
    </r>
  </si>
  <si>
    <r>
      <t xml:space="preserve">Quel est le prix de </t>
    </r>
    <r>
      <rPr>
        <u/>
        <sz val="10"/>
        <color rgb="FF58585A"/>
        <rFont val="Roboto Condensed"/>
      </rPr>
      <t>[</t>
    </r>
    <r>
      <rPr>
        <b/>
        <u/>
        <sz val="10"/>
        <color rgb="FF58585A"/>
        <rFont val="Roboto Condensed"/>
      </rPr>
      <t>1 Kg</t>
    </r>
    <r>
      <rPr>
        <u/>
        <sz val="10"/>
        <color rgb="FF58585A"/>
        <rFont val="Roboto Condensed"/>
      </rPr>
      <t xml:space="preserve">] </t>
    </r>
    <r>
      <rPr>
        <sz val="10"/>
        <color rgb="FF58585A"/>
        <rFont val="Roboto Condensed"/>
      </rPr>
      <t>de [</t>
    </r>
    <r>
      <rPr>
        <b/>
        <sz val="10"/>
        <color rgb="FF58585A"/>
        <rFont val="Roboto Condensed"/>
      </rPr>
      <t>Papaye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</si>
  <si>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Orange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</si>
  <si>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Ananas</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</si>
  <si>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Banane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</si>
  <si>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Pastèque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</si>
  <si>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Avocat</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</si>
  <si>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Petit mil</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</si>
  <si>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Mais blanc</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</si>
  <si>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Mais jaune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</si>
  <si>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Riz local</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</si>
  <si>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Riz importé</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</si>
  <si>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Semoule</t>
    </r>
    <r>
      <rPr>
        <sz val="10"/>
        <color rgb="FF58585A"/>
        <rFont val="Roboto Condensed"/>
      </rPr>
      <t>] en [</t>
    </r>
    <r>
      <rPr>
        <b/>
        <sz val="10"/>
        <color rgb="FF58585A"/>
        <rFont val="Roboto Condensed"/>
      </rPr>
      <t>XOF</t>
    </r>
    <r>
      <rPr>
        <sz val="10"/>
        <color rgb="FF58585A"/>
        <rFont val="Roboto Condensed"/>
      </rPr>
      <t>] ?</t>
    </r>
  </si>
  <si>
    <r>
      <t>Quel est le prix de  [1 Kg]  de [</t>
    </r>
    <r>
      <rPr>
        <b/>
        <sz val="10"/>
        <color rgb="FF58585A"/>
        <rFont val="Roboto Condensed"/>
      </rPr>
      <t>Viande avec os (Bovin)</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</si>
  <si>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Viande avec os mouton</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</si>
  <si>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Viande avec os chèvre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</si>
  <si>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unité</t>
    </r>
    <r>
      <rPr>
        <sz val="10"/>
        <color rgb="FF58585A"/>
        <rFont val="Roboto Condensed"/>
      </rPr>
      <t>] d' [</t>
    </r>
    <r>
      <rPr>
        <b/>
        <sz val="10"/>
        <color rgb="FF58585A"/>
        <rFont val="Roboto Condensed"/>
      </rPr>
      <t>oeuf</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</si>
  <si>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Volaile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</si>
  <si>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Haricot (Niebe)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</si>
  <si>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Kg</t>
    </r>
    <r>
      <rPr>
        <sz val="10"/>
        <color rgb="FF58585A"/>
        <rFont val="Roboto Condensed"/>
      </rPr>
      <t>] de [</t>
    </r>
    <r>
      <rPr>
        <b/>
        <sz val="10"/>
        <color rgb="FF58585A"/>
        <rFont val="Roboto Condensed"/>
      </rPr>
      <t>Lait en poudre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</si>
  <si>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Sachet de 500ml</t>
    </r>
    <r>
      <rPr>
        <sz val="10"/>
        <color rgb="FF58585A"/>
        <rFont val="Roboto Condensed"/>
      </rPr>
      <t>] de [</t>
    </r>
    <r>
      <rPr>
        <b/>
        <sz val="10"/>
        <color rgb="FF58585A"/>
        <rFont val="Roboto Condensed"/>
      </rPr>
      <t>Sachet d'éau potable</t>
    </r>
    <r>
      <rPr>
        <sz val="10"/>
        <color rgb="FF58585A"/>
        <rFont val="Roboto Condensed"/>
      </rPr>
      <t>] en [</t>
    </r>
    <r>
      <rPr>
        <b/>
        <sz val="10"/>
        <color rgb="FF58585A"/>
        <rFont val="Roboto Condensed"/>
      </rPr>
      <t>XOF</t>
    </r>
    <r>
      <rPr>
        <sz val="10"/>
        <color rgb="FF58585A"/>
        <rFont val="Roboto Condensed"/>
      </rPr>
      <t>] ?</t>
    </r>
  </si>
  <si>
    <r>
      <t>Quel est le prix de [</t>
    </r>
    <r>
      <rPr>
        <b/>
        <sz val="10"/>
        <color rgb="FF58585A"/>
        <rFont val="Roboto Condensed"/>
      </rPr>
      <t>1 bouteille de 1,5L</t>
    </r>
    <r>
      <rPr>
        <sz val="10"/>
        <color rgb="FF58585A"/>
        <rFont val="Roboto Condensed"/>
      </rPr>
      <t>]  de [Bouteilles d'eau potable ] en [</t>
    </r>
    <r>
      <rPr>
        <b/>
        <sz val="10"/>
        <color rgb="FF58585A"/>
        <rFont val="Roboto Condensed"/>
      </rPr>
      <t>XOF</t>
    </r>
    <r>
      <rPr>
        <sz val="10"/>
        <color rgb="FF58585A"/>
        <rFont val="Roboto Condensed"/>
      </rPr>
      <t>] ?</t>
    </r>
  </si>
  <si>
    <t>admin3_label</t>
  </si>
  <si>
    <t>r_admin3_label</t>
  </si>
  <si>
    <t>r_admin3_code</t>
  </si>
  <si>
    <r>
      <t>Vendez-vous [</t>
    </r>
    <r>
      <rPr>
        <b/>
        <sz val="10"/>
        <color rgb="FF58585A"/>
        <rFont val="Roboto Condensed"/>
      </rPr>
      <t>Tomates</t>
    </r>
    <r>
      <rPr>
        <sz val="10"/>
        <color rgb="FF58585A"/>
        <rFont val="Roboto Condensed"/>
      </rPr>
      <t>] en unités de [</t>
    </r>
    <r>
      <rPr>
        <b/>
        <sz val="10"/>
        <color rgb="FF58585A"/>
        <rFont val="Roboto Condensed"/>
      </rPr>
      <t>1 Kg</t>
    </r>
    <r>
      <rPr>
        <sz val="10"/>
        <color rgb="FF58585A"/>
        <rFont val="Roboto Condensed"/>
      </rPr>
      <t>] ?</t>
    </r>
  </si>
  <si>
    <r>
      <t>Une variable pour convertir la mesure non-standarisée pour l'article spécifique en [</t>
    </r>
    <r>
      <rPr>
        <b/>
        <sz val="10"/>
        <color rgb="FF58585A"/>
        <rFont val="Roboto Condensed"/>
      </rPr>
      <t>1 Kg</t>
    </r>
    <r>
      <rPr>
        <sz val="10"/>
        <color rgb="FF58585A"/>
        <rFont val="Roboto Condensed"/>
      </rPr>
      <t>] 1 Tas = 62gr. Facteur de conversion = 16,13</t>
    </r>
  </si>
  <si>
    <t>african_eggplant_price_usd_xrate_official</t>
  </si>
  <si>
    <r>
      <t>Quel est le prix de [</t>
    </r>
    <r>
      <rPr>
        <b/>
        <sz val="10"/>
        <color rgb="FF58585A"/>
        <rFont val="Roboto Condensed"/>
      </rPr>
      <t>1 Litre</t>
    </r>
    <r>
      <rPr>
        <sz val="10"/>
        <color rgb="FF58585A"/>
        <rFont val="Roboto Condensed"/>
      </rPr>
      <t>] de [</t>
    </r>
    <r>
      <rPr>
        <b/>
        <sz val="10"/>
        <color rgb="FF58585A"/>
        <rFont val="Roboto Condensed"/>
      </rPr>
      <t>Lait</t>
    </r>
    <r>
      <rPr>
        <sz val="10"/>
        <color rgb="FF58585A"/>
        <rFont val="Roboto Condensed"/>
      </rPr>
      <t>] en [</t>
    </r>
    <r>
      <rPr>
        <b/>
        <sz val="10"/>
        <color rgb="FF58585A"/>
        <rFont val="Roboto Condensed"/>
      </rPr>
      <t>XOF</t>
    </r>
    <r>
      <rPr>
        <sz val="10"/>
        <color rgb="FF58585A"/>
        <rFont val="Roboto Condensed"/>
      </rPr>
      <t>] ?</t>
    </r>
  </si>
  <si>
    <r>
      <t>Quel est le taux d'achat de [</t>
    </r>
    <r>
      <rPr>
        <b/>
        <sz val="10"/>
        <color rgb="FF58585A"/>
        <rFont val="Roboto Condensed"/>
      </rPr>
      <t>Franc guinéen</t>
    </r>
    <r>
      <rPr>
        <sz val="10"/>
        <color rgb="FF58585A"/>
        <rFont val="Roboto Condensed"/>
      </rPr>
      <t>] en [</t>
    </r>
    <r>
      <rPr>
        <b/>
        <sz val="10"/>
        <color rgb="FF58585A"/>
        <rFont val="Roboto Condensed"/>
      </rPr>
      <t>XOF</t>
    </r>
    <r>
      <rPr>
        <sz val="10"/>
        <color rgb="FF58585A"/>
        <rFont val="Roboto Condensed"/>
      </rPr>
      <t>] ?</t>
    </r>
  </si>
  <si>
    <r>
      <t>Quel est le taux de vente de [</t>
    </r>
    <r>
      <rPr>
        <b/>
        <sz val="10"/>
        <color rgb="FF58585A"/>
        <rFont val="Roboto Condensed"/>
      </rPr>
      <t>Franc guinéen</t>
    </r>
    <r>
      <rPr>
        <sz val="10"/>
        <color rgb="FF58585A"/>
        <rFont val="Roboto Condensed"/>
      </rPr>
      <t>] en [</t>
    </r>
    <r>
      <rPr>
        <b/>
        <sz val="10"/>
        <color rgb="FF58585A"/>
        <rFont val="Roboto Condensed"/>
      </rPr>
      <t>XOF</t>
    </r>
    <r>
      <rPr>
        <sz val="10"/>
        <color rgb="FF58585A"/>
        <rFont val="Roboto Condensed"/>
      </rPr>
      <t>] ?</t>
    </r>
  </si>
  <si>
    <t>1. USD
2. EUR
3. GBP
4. DZD (Dinar algérien)
5. MUR (Ouguiya mauritanienne)
6. GNF (Franc guinéen)</t>
  </si>
  <si>
    <t>ICSM DAP I MEB</t>
  </si>
  <si>
    <t>Éléments</t>
  </si>
  <si>
    <t>Description</t>
  </si>
  <si>
    <t>Contexte</t>
  </si>
  <si>
    <t xml:space="preserve">Durée </t>
  </si>
  <si>
    <t>Méthodologie &amp; Echantillonnage</t>
  </si>
  <si>
    <t>Bailleurs</t>
  </si>
  <si>
    <t>Procédure de nettoyage</t>
  </si>
  <si>
    <t>Les données primaires des enquêtes ont été collectées via KOBO et exportées directement vers Excel. Pendant la collecte des données, les responsables de la base de données et du SIG de REACH ont examiné les données quotidiennement pour s'assurer que les enquêteurs suivaient le plan d'échantillonnage et les directives d'énumération, et pour identifier toute valeur aberrante ou tout autre point de données problématique. Le responsable de la base de données de REACH a tenu un registre de tous les changements, y compris le nettoyage des données, conformément à la IMPACT Data Cleaning Minimum Standards Checklist for Data Cleaning and Processing for Structured (Quantitative) Data (https://www.reachresourcecentre.info/wp-content/uploads/2020/03/IMPACT_Memo_Data-Cleaning-Min-Standards-Checklist_28012020-1.pdf), ainsi qu'aux procédures opérationnelles standard de protection des données d'IMPACT. Le nettoyage des données comprenait des vérifications croisées pendant la collecte pour garantir la cohérence logique, éviter les erreurs, vérifier que les métadonnées étaient complètes, recoder les réponses "autres" en conséquence, et supprimer toutes les données personnelles identifiables de l'ensemble de données.</t>
  </si>
  <si>
    <t>Date de publication</t>
  </si>
  <si>
    <t xml:space="preserve">Contacts </t>
  </si>
  <si>
    <t>Feuilles</t>
  </si>
  <si>
    <t>Feuille 1 - LISEZ-MOI</t>
  </si>
  <si>
    <t>Introduction de la recherche</t>
  </si>
  <si>
    <t>La feuille DAP présente le plan d'analyse des données pour l'outil MEB et MFS</t>
  </si>
  <si>
    <t>Feuille  2 - DAP</t>
  </si>
  <si>
    <t>Depuis le Grand Bargain de 2016, durant lequel les acteurs humanitaires se sont engagés à garantir l'utilisation systématique de l'argent liquide, l’usage de l’assistance en espèce et coupon (CVA) a grandement évolué. Elle représente aujourd’hui environ 19% de l’aide humanitaire internationale  et d’importants progrès ont été réalisés pour renforcer son environnement politique et favoriser son usage, notamment à travers son intégration dans des stratégies d’intervention, une pression des bailleurs, et un plaidoyer des agences pionnières dans ce domaine.
Toutefois, en contraste net avec ces avancées au niveau globale, au Mali, la CVA ne représente que moins de 5% des fonds alloués pour l’aide humanitaire. Plusieurs barrières y freinent aujourd’hui la croissance de ce type d’assistance. Au centre de celles-ci se trouve la capacité limitée des acteurs humanitaires à avoir accès à des informations précises et des données de qualité pour élaborer et cibler leurs projets CVA.
Aujourd’hui, plusieurs suivis des prix sont menés par différents acteurs, notamment le Programme Alimentaire Mondial (PAM), en partenariat avec l’Observatoire du Marché Agricole (OMA), et OCHA, ainsi qu’un ensemble d’autres ONG implémentant des Cash and Voucher Assistance (CVA) ou intervenant sur les marchés. Toutefois, ces initiatives ne sont pas coordonnées et elles n’utilisent pas d’outils harmonisés. Par conséquent, le suivi des marchés ne se fait de manière ni régulière, ni homogène, ce qui empêche d’obtenir une vision précise et actualisée de la situation des marchés au Mali. De même, l’acteur principal menant ces évaluations étant le PAM, celles-ci sont souvent réduites aux denrées alimentaires. Finalement, les évaluations se concentrent souvent exclusivement sur le suivi des prix et ne parviennent donc pas à capturer des informations précises sur les niveaux de stocks, les délais de réapprovisionnement, le transport out encore la provenance des marchandises.
Tous ces gaps d’informations entravent le développement de l’assistance en cash. Effectivement, le CVA nécessite des données précises et à jour sur les prix et la disponibilité des biens pour pouvoir être efficace. Or les perturbations des chaînes d'approvisionnement causée notamment par l’évolution du contexte humanitaire peuvent affecter la disponibilité et les prix des produits de base. Ceci affecte également l’environnement dans lequel les communautés vivent en réduisant leur capacité à accéder aux produits alimentaires et non alimentaires de base pour soutenir leurs moyens de subsistance. Il est donc essentiel pour la communauté humanitaire d'élargir la base de données et de développer une compréhension plus approfondie de la dynamique complexe du marché au Mali.
Afin de combler ces gaps d’information et d'éclairer la programmation humanitaire en matière de cash, REACH propose de développer une initiative conjointe de suivi des marchés (ICSM), en soutien au CWG. Le ICSM, lancée par REACH en 2014 et aujourd’hui menée continuellement dans une quinzaine de pays affectés par des crises permet de concevoir et de coordonner des évaluations mensuelles des marchés et des zones commerciales identifiées par le CWG et ses partenaires opérationnels, dont les résultats serviront à mieux informer la planification stratégique, programmatique et opérationnelle en matière de CVA.</t>
  </si>
  <si>
    <t>A partir du janvier 2025</t>
  </si>
  <si>
    <t>Bertrand Ngatchou Tchana bertrand.ngatchou-tchana@impact-initiatives.org</t>
  </si>
  <si>
    <t>Critères de la qualité  et nombre de prix Colectés</t>
  </si>
  <si>
    <t>Types de réponses</t>
  </si>
  <si>
    <r>
      <rPr>
        <b/>
        <sz val="12"/>
        <rFont val="Arial Narrow"/>
        <family val="2"/>
      </rPr>
      <t>Choix simple</t>
    </r>
    <r>
      <rPr>
        <sz val="12"/>
        <rFont val="Arial Narrow"/>
        <family val="2"/>
      </rPr>
      <t xml:space="preserve">
Une seule option de la liste des réponses possibles peut être sélectionnée.
</t>
    </r>
    <r>
      <rPr>
        <b/>
        <sz val="12"/>
        <rFont val="Arial Narrow"/>
        <family val="2"/>
      </rPr>
      <t>Choix multiple</t>
    </r>
    <r>
      <rPr>
        <sz val="12"/>
        <rFont val="Arial Narrow"/>
        <family val="2"/>
      </rPr>
      <t xml:space="preserve">
Multipes options de la liste des réponses possibles peuvent être sélectionnées.
</t>
    </r>
    <r>
      <rPr>
        <b/>
        <sz val="12"/>
        <rFont val="Arial Narrow"/>
        <family val="2"/>
      </rPr>
      <t xml:space="preserve">Chiffre
</t>
    </r>
    <r>
      <rPr>
        <sz val="12"/>
        <rFont val="Arial Narrow"/>
        <family val="2"/>
      </rPr>
      <t xml:space="preserve">La réponse doit être indiquée en forme de chiffre. 
</t>
    </r>
    <r>
      <rPr>
        <b/>
        <sz val="12"/>
        <rFont val="Arial Narrow"/>
        <family val="2"/>
      </rPr>
      <t>Calcul</t>
    </r>
    <r>
      <rPr>
        <sz val="12"/>
        <rFont val="Arial Narrow"/>
        <family val="2"/>
      </rPr>
      <t xml:space="preserve">
Indicateur composite basé sur une ou plusieurs questions du questionnaire. </t>
    </r>
  </si>
  <si>
    <r>
      <t xml:space="preserve">La collecte de données sera menée à travers des marchés du pays par des équipes de terrain des différents partenaires du GTTM identifiés à cet effet.
</t>
    </r>
    <r>
      <rPr>
        <u/>
        <sz val="12"/>
        <rFont val="Arial Narrow"/>
        <family val="2"/>
      </rPr>
      <t>Choix des marchés et des commerçants</t>
    </r>
    <r>
      <rPr>
        <sz val="12"/>
        <rFont val="Arial Narrow"/>
        <family val="2"/>
      </rPr>
      <t xml:space="preserve">
Dans le cadre de cette évaluation, les commerçants détaillant.es établis dans les marchés sélectionnés seront les principales personnes visées. Ce seront, en effet, des informateurs clés (IC) qui auront à fournir des informations sur les prix des produits. La sélection de ces IC sera faite à partir des critères mentionnés ci-dessous. Le nombre d’IC à enquêter dépendra de la disponibilité des produits chez eux. Pour chaque produit d’intérêt, des informations sur les prix seront prélevées sur un minimum de trois IC. Les IC vendant une diversité (maximum) de produits d’intérêt seront priorisés. Les critères de sélection des marchés ciblés sont :
</t>
    </r>
    <r>
      <rPr>
        <b/>
        <sz val="12"/>
        <rFont val="Arial Narrow"/>
        <family val="2"/>
      </rPr>
      <t>Accessibilité aux personnes vulnérables :</t>
    </r>
    <r>
      <rPr>
        <sz val="12"/>
        <rFont val="Arial Narrow"/>
        <family val="2"/>
      </rPr>
      <t xml:space="preserve"> Les marchés devront être accessible (physiquement, socialement et financièrement) aux populations en situation de vulnérabilité dans la localité d’évaluation.
</t>
    </r>
    <r>
      <rPr>
        <b/>
        <sz val="12"/>
        <rFont val="Arial Narrow"/>
        <family val="2"/>
      </rPr>
      <t>Diversité des zones :</t>
    </r>
    <r>
      <rPr>
        <sz val="12"/>
        <rFont val="Arial Narrow"/>
        <family val="2"/>
      </rPr>
      <t xml:space="preserve"> Dans l’idéal, un nombre égal de marchés devront être ciblés dans les zones urbaines que des marchés dans les zones rurales. Par ailleurs, si plusieurs marchés sont évalués dans une même commune, ils devront être localisés dans les localités/sections communales différentes.
</t>
    </r>
    <r>
      <rPr>
        <b/>
        <sz val="12"/>
        <rFont val="Arial Narrow"/>
        <family val="2"/>
      </rPr>
      <t>Fréquence des jours de marché :</t>
    </r>
    <r>
      <rPr>
        <sz val="12"/>
        <rFont val="Arial Narrow"/>
        <family val="2"/>
      </rPr>
      <t xml:space="preserve"> Les marchés ouverts tous les jours de la semaine seront priorisés afin de permettre aux enquêteurs de retrouver facilement les commerçants lors des prochains cycles de collecte.
</t>
    </r>
    <r>
      <rPr>
        <b/>
        <sz val="12"/>
        <rFont val="Arial Narrow"/>
        <family val="2"/>
      </rPr>
      <t>Nombre et diversité des produits :</t>
    </r>
    <r>
      <rPr>
        <sz val="12"/>
        <rFont val="Arial Narrow"/>
        <family val="2"/>
      </rPr>
      <t xml:space="preserve"> Dans l’idéal, les marchés sélectionnés devront avoir une diversité de produits suffisantes pour permettre une collecte de données efficace (i.e. au moins 2 secteurs couverts, par exemple : EHA, alimentaire, quincaillerie, autres).
</t>
    </r>
    <r>
      <rPr>
        <b/>
        <sz val="12"/>
        <rFont val="Arial Narrow"/>
        <family val="2"/>
      </rPr>
      <t>Exclusivité :</t>
    </r>
    <r>
      <rPr>
        <sz val="12"/>
        <rFont val="Arial Narrow"/>
        <family val="2"/>
      </rPr>
      <t xml:space="preserve"> Si un commerçant possède/gère plusieurs magasins dans le marché, la collecte de données se fera seulement dans un de ses magasins.
Par ailleurs, dans la mesure du possible, l’enquête devrai cibler le ou la responsable du magasin.
Si après la fin de la collecte et du traitement des donnés dans chaque marché il n’y a pas un minimum de trois prix collectés par produit, ce produit serait considéré comment non accessible sur ce marché.                                                                                                                                                                                                                                                                             </t>
    </r>
    <r>
      <rPr>
        <u/>
        <sz val="12"/>
        <rFont val="Arial Narrow"/>
        <family val="2"/>
      </rPr>
      <t>Echantillonage</t>
    </r>
    <r>
      <rPr>
        <sz val="12"/>
        <rFont val="Arial Narrow"/>
        <family val="2"/>
      </rPr>
      <t xml:space="preserve">
Etant donné que l'échantillonnage ne prend pas en compte l'ensemble des commerçants/fournisseurs du pays, ces données ne peuvent pas etre considerées comme représentatives, elles sont indicatives.</t>
    </r>
  </si>
  <si>
    <r>
      <t xml:space="preserve">La collecte est axée autour les informations nécessaires pour le suivi des prix du MEB (Panier de dépenses minimum multisectoriel), MFS (Fonctionalité du Marché) et Le Taux de change des devises. 
</t>
    </r>
    <r>
      <rPr>
        <b/>
        <sz val="12"/>
        <rFont val="Arial Narrow"/>
        <family val="2"/>
      </rPr>
      <t xml:space="preserve">MEB </t>
    </r>
    <r>
      <rPr>
        <sz val="12"/>
        <rFont val="Arial Narrow"/>
        <family val="2"/>
      </rPr>
      <t xml:space="preserve">(Panier de dépenses minimum multisectoriel)
1. Céréales
2. Tubercules ou racines
3. Légumes à feuilles vertes
4. Fruits
5. Produits animaux 
6. Légumineuses / noisettes
7. Lait et autres produits laitiers
8. Condiments
9. Abri 
10. EHA -  Hygiène
11. Santé
12. EHA - Eau
13. L'energie
Pour chaque marché, un minimum de 3 prix par article du MEB doit être collecté auprès de différents négociants pour garantir la qualité et la cohérence des données.
</t>
    </r>
    <r>
      <rPr>
        <b/>
        <sz val="12"/>
        <rFont val="Arial Narrow"/>
        <family val="2"/>
      </rPr>
      <t>MFS</t>
    </r>
    <r>
      <rPr>
        <sz val="12"/>
        <rFont val="Arial Narrow"/>
        <family val="2"/>
      </rPr>
      <t xml:space="preserve"> (Fonctionalité du Marché)
</t>
    </r>
    <r>
      <rPr>
        <b/>
        <sz val="12"/>
        <rFont val="Arial Narrow"/>
        <family val="2"/>
      </rPr>
      <t>Taux de change</t>
    </r>
  </si>
  <si>
    <t>REACH Initiative Conjointe de Suivi des Marchés ICSM</t>
  </si>
  <si>
    <t>La couverture géographique dépendra de la capacité et de l'intérêt des membres du GTT à contribuer à l'initiative, ainsi que de l'accès régulier aux marchés. L'exercice complet d'évaluation du marché se déroulera dans des lieux sélectionnés à travers le Mali, en fonction des priorités établies par le CWG et ses partenaires. Une étude complète de tous les marchés du Mali fournirait les données les plus solides, mais elle semble irréalisable en raison des contraintes de ressources et d'accès. Il est donc recommandé que le CWG procède régulièrement à l'identification et à la hiérarchisation des marchés pour définir une liste des zones clés dans lesquelles l'évaluation sera mise en oeuvre.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</si>
</sst>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Calibri"/>
      <family val="2"/>
      <scheme val="minor"/>
    </font>
    <font>
      <sz val="10"/>
      <color theme="1"/>
      <name val="Arial Narrow"/>
      <family val="2"/>
    </font>
    <font>
      <b/>
      <sz val="10"/>
      <color theme="0"/>
      <name val="Arial Narrow"/>
      <family val="2"/>
    </font>
    <font>
      <i/>
      <sz val="10"/>
      <color theme="1"/>
      <name val="Arial Narrow"/>
      <family val="2"/>
    </font>
    <font>
      <b/>
      <i/>
      <sz val="10"/>
      <color theme="0"/>
      <name val="Arial Narrow"/>
      <family val="2"/>
    </font>
    <font>
      <b/>
      <sz val="11"/>
      <color theme="1"/>
      <name val="Arial Narrow"/>
      <family val="2"/>
    </font>
    <font>
      <b/>
      <sz val="20"/>
      <color rgb="FFEE5859"/>
      <name val="Arial Narrow"/>
      <family val="2"/>
    </font>
    <font>
      <b/>
      <sz val="16"/>
      <color rgb="FFA7A9AC"/>
      <name val="Arial Narrow"/>
      <family val="2"/>
    </font>
    <font>
      <b/>
      <sz val="16"/>
      <color theme="1"/>
      <name val="Arial Narrow"/>
      <family val="2"/>
    </font>
    <font>
      <b/>
      <sz val="12"/>
      <color theme="1"/>
      <name val="Arial Narrow"/>
      <family val="2"/>
    </font>
    <font>
      <sz val="11"/>
      <color theme="1"/>
      <name val="Arial Narrow"/>
      <family val="2"/>
    </font>
    <font>
      <b/>
      <sz val="11"/>
      <color theme="0"/>
      <name val="Arial Narrow"/>
      <family val="2"/>
    </font>
    <font>
      <i/>
      <sz val="11"/>
      <color theme="1"/>
      <name val="Arial Narrow"/>
      <family val="2"/>
    </font>
    <font>
      <sz val="11"/>
      <color theme="1"/>
      <name val="Calibri"/>
      <family val="2"/>
      <scheme val="minor"/>
    </font>
    <font>
      <sz val="8"/>
      <color theme="1"/>
      <name val="Segoe UI"/>
      <family val="2"/>
    </font>
    <font>
      <b/>
      <sz val="20"/>
      <color theme="1"/>
      <name val="Roboto Condensed"/>
      <family val="2"/>
    </font>
    <font>
      <b/>
      <sz val="14"/>
      <color theme="1"/>
      <name val="Roboto Condensed"/>
    </font>
    <font>
      <b/>
      <sz val="11"/>
      <color theme="1"/>
      <name val="Roboto Condensed"/>
    </font>
    <font>
      <b/>
      <sz val="10"/>
      <color theme="0"/>
      <name val="Roboto Condensed"/>
    </font>
    <font>
      <sz val="11"/>
      <color theme="1"/>
      <name val="Roboto Condensed"/>
    </font>
    <font>
      <sz val="10"/>
      <color rgb="FF58585A"/>
      <name val="Roboto Condensed"/>
    </font>
    <font>
      <sz val="8"/>
      <name val="Segoe UI"/>
      <family val="2"/>
    </font>
    <font>
      <sz val="10"/>
      <color rgb="FF58585A"/>
      <name val="Roboto Condensed"/>
      <family val="2"/>
      <charset val="1"/>
    </font>
    <font>
      <b/>
      <sz val="10"/>
      <color rgb="FF58585A"/>
      <name val="Roboto Condensed"/>
    </font>
    <font>
      <b/>
      <sz val="10"/>
      <name val="Roboto Condensed"/>
    </font>
    <font>
      <u/>
      <sz val="10"/>
      <color rgb="FF58585A"/>
      <name val="Roboto Condensed"/>
    </font>
    <font>
      <b/>
      <sz val="10"/>
      <color theme="0"/>
      <name val="Aptos Narrow"/>
      <family val="2"/>
      <charset val="1"/>
    </font>
    <font>
      <b/>
      <sz val="10"/>
      <color theme="0"/>
      <name val="Aptos Narrow"/>
      <family val="2"/>
    </font>
    <font>
      <sz val="12"/>
      <color theme="1"/>
      <name val="Calibri"/>
      <family val="2"/>
      <scheme val="minor"/>
    </font>
    <font>
      <sz val="8"/>
      <name val="Aptos Narrow"/>
      <family val="2"/>
      <charset val="1"/>
    </font>
    <font>
      <sz val="8"/>
      <name val="Aptos Narrow"/>
      <family val="2"/>
    </font>
    <font>
      <sz val="10"/>
      <color theme="1"/>
      <name val="Roboto Condensed"/>
    </font>
    <font>
      <sz val="10"/>
      <color theme="0"/>
      <name val="Roboto Condensed"/>
    </font>
    <font>
      <sz val="10"/>
      <name val="Roboto Condensed"/>
    </font>
    <font>
      <b/>
      <sz val="12"/>
      <color theme="1"/>
      <name val="Roboto Condensed"/>
    </font>
    <font>
      <b/>
      <u/>
      <sz val="10"/>
      <color rgb="FF58585A"/>
      <name val="Roboto Condensed"/>
    </font>
    <font>
      <b/>
      <sz val="28"/>
      <color rgb="FF000000"/>
      <name val="Arial Narrow"/>
      <family val="2"/>
    </font>
    <font>
      <b/>
      <sz val="12"/>
      <color theme="0"/>
      <name val="Arial Narrow"/>
      <family val="2"/>
    </font>
    <font>
      <sz val="12"/>
      <name val="Arial Narrow"/>
      <family val="2"/>
    </font>
    <font>
      <b/>
      <sz val="12"/>
      <name val="Arial Narrow"/>
      <family val="2"/>
    </font>
    <font>
      <u/>
      <sz val="12"/>
      <name val="Arial Narrow"/>
      <family val="2"/>
    </font>
  </fonts>
  <fills count="18">
    <fill>
      <patternFill patternType="none"/>
    </fill>
    <fill>
      <patternFill patternType="gray125"/>
    </fill>
    <fill>
      <patternFill patternType="solid">
        <fgColor rgb="FFEE5859"/>
        <bgColor indexed="64"/>
      </patternFill>
    </fill>
    <fill>
      <patternFill patternType="solid">
        <fgColor rgb="FF58585A"/>
        <bgColor indexed="64"/>
      </patternFill>
    </fill>
    <fill>
      <patternFill patternType="solid">
        <fgColor theme="0"/>
        <bgColor indexed="64"/>
      </patternFill>
    </fill>
    <fill>
      <patternFill patternType="solid">
        <fgColor rgb="FFE4E6E8"/>
        <bgColor indexed="64"/>
      </patternFill>
    </fill>
    <fill>
      <patternFill patternType="solid">
        <fgColor rgb="FFF1797A"/>
        <bgColor indexed="64"/>
      </patternFill>
    </fill>
    <fill>
      <patternFill patternType="solid">
        <fgColor rgb="FFEE5958"/>
        <bgColor indexed="64"/>
      </patternFill>
    </fill>
    <fill>
      <patternFill patternType="solid">
        <fgColor rgb="FF9A9A9C"/>
        <bgColor indexed="64"/>
      </patternFill>
    </fill>
    <fill>
      <patternFill patternType="solid">
        <fgColor rgb="FFDDDDDE"/>
        <bgColor indexed="64"/>
      </patternFill>
    </fill>
    <fill>
      <patternFill patternType="solid">
        <fgColor rgb="FFFFFF00"/>
        <bgColor indexed="64"/>
      </patternFill>
    </fill>
    <fill>
      <patternFill patternType="solid">
        <fgColor rgb="FFC00000"/>
        <bgColor indexed="64"/>
      </pattern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80">
    <border>
      <left/>
      <right/>
      <top/>
      <bottom/>
      <diagonal/>
    </border>
    <border>
      <left style="medium">
        <color rgb="FF58585A"/>
      </left>
      <right/>
      <top style="medium">
        <color rgb="FF58585A"/>
      </top>
      <bottom style="medium">
        <color rgb="FF58585A"/>
      </bottom>
      <diagonal/>
    </border>
    <border>
      <left/>
      <right/>
      <top style="medium">
        <color rgb="FF58585A"/>
      </top>
      <bottom style="medium">
        <color rgb="FF58585A"/>
      </bottom>
      <diagonal/>
    </border>
    <border>
      <left/>
      <right style="medium">
        <color rgb="FF58585A"/>
      </right>
      <top style="medium">
        <color rgb="FF58585A"/>
      </top>
      <bottom style="medium">
        <color rgb="FF58585A"/>
      </bottom>
      <diagonal/>
    </border>
    <border>
      <left style="medium">
        <color rgb="FF58585A"/>
      </left>
      <right style="medium">
        <color rgb="FF58585A"/>
      </right>
      <top style="medium">
        <color rgb="FF58585A"/>
      </top>
      <bottom style="medium">
        <color rgb="FF58585A"/>
      </bottom>
      <diagonal/>
    </border>
    <border>
      <left/>
      <right style="medium">
        <color rgb="FF315975"/>
      </right>
      <top/>
      <bottom/>
      <diagonal/>
    </border>
    <border>
      <left style="medium">
        <color rgb="FF58585A"/>
      </left>
      <right style="hair">
        <color rgb="FF58585A"/>
      </right>
      <top/>
      <bottom style="hair">
        <color rgb="FF58585A"/>
      </bottom>
      <diagonal/>
    </border>
    <border>
      <left style="hair">
        <color rgb="FF58585A"/>
      </left>
      <right style="hair">
        <color rgb="FF58585A"/>
      </right>
      <top/>
      <bottom style="hair">
        <color rgb="FF58585A"/>
      </bottom>
      <diagonal/>
    </border>
    <border>
      <left style="hair">
        <color rgb="FF58585A"/>
      </left>
      <right style="hair">
        <color rgb="FF58585A"/>
      </right>
      <top style="hair">
        <color rgb="FF58585A"/>
      </top>
      <bottom style="hair">
        <color rgb="FF58585A"/>
      </bottom>
      <diagonal/>
    </border>
    <border>
      <left style="hair">
        <color rgb="FF58585A"/>
      </left>
      <right style="medium">
        <color rgb="FF58585A"/>
      </right>
      <top style="hair">
        <color rgb="FF58585A"/>
      </top>
      <bottom style="hair">
        <color rgb="FF58585A"/>
      </bottom>
      <diagonal/>
    </border>
    <border>
      <left style="hair">
        <color theme="1"/>
      </left>
      <right style="hair">
        <color theme="1"/>
      </right>
      <top style="hair">
        <color theme="1"/>
      </top>
      <bottom style="hair">
        <color theme="1"/>
      </bottom>
      <diagonal/>
    </border>
    <border>
      <left style="hair">
        <color rgb="FF58585A"/>
      </left>
      <right style="medium">
        <color rgb="FF58585A"/>
      </right>
      <top/>
      <bottom style="hair">
        <color rgb="FF58585A"/>
      </bottom>
      <diagonal/>
    </border>
    <border>
      <left style="medium">
        <color rgb="FF58585A"/>
      </left>
      <right style="hair">
        <color rgb="FF58585A"/>
      </right>
      <top/>
      <bottom style="medium">
        <color rgb="FF58585A"/>
      </bottom>
      <diagonal/>
    </border>
    <border>
      <left style="hair">
        <color rgb="FF58585A"/>
      </left>
      <right style="hair">
        <color rgb="FF58585A"/>
      </right>
      <top/>
      <bottom style="medium">
        <color rgb="FF58585A"/>
      </bottom>
      <diagonal/>
    </border>
    <border>
      <left style="hair">
        <color rgb="FF58585A"/>
      </left>
      <right style="hair">
        <color rgb="FF58585A"/>
      </right>
      <top style="hair">
        <color rgb="FF58585A"/>
      </top>
      <bottom style="medium">
        <color rgb="FF58585A"/>
      </bottom>
      <diagonal/>
    </border>
    <border>
      <left style="hair">
        <color rgb="FF58585A"/>
      </left>
      <right style="medium">
        <color rgb="FF58585A"/>
      </right>
      <top style="hair">
        <color rgb="FF58585A"/>
      </top>
      <bottom style="medium">
        <color rgb="FF58585A"/>
      </bottom>
      <diagonal/>
    </border>
    <border>
      <left style="hair">
        <color rgb="FF58585A"/>
      </left>
      <right style="hair">
        <color rgb="FF58585A"/>
      </right>
      <top/>
      <bottom/>
      <diagonal/>
    </border>
    <border>
      <left style="hair">
        <color theme="1"/>
      </left>
      <right style="hair">
        <color theme="1"/>
      </right>
      <top style="hair">
        <color theme="1"/>
      </top>
      <bottom style="medium">
        <color rgb="FF58585A"/>
      </bottom>
      <diagonal/>
    </border>
    <border>
      <left style="hair">
        <color rgb="FF58585A"/>
      </left>
      <right style="medium">
        <color rgb="FF58585A"/>
      </right>
      <top/>
      <bottom style="medium">
        <color rgb="FF58585A"/>
      </bottom>
      <diagonal/>
    </border>
    <border>
      <left style="medium">
        <color rgb="FF58585A"/>
      </left>
      <right style="hair">
        <color rgb="FF58585A"/>
      </right>
      <top style="hair">
        <color rgb="FF58585A"/>
      </top>
      <bottom style="medium">
        <color rgb="FF58585A"/>
      </bottom>
      <diagonal/>
    </border>
    <border>
      <left/>
      <right/>
      <top style="medium">
        <color rgb="FF58585A"/>
      </top>
      <bottom/>
      <diagonal/>
    </border>
    <border>
      <left style="medium">
        <color rgb="FF58585A"/>
      </left>
      <right style="hair">
        <color rgb="FF58585A"/>
      </right>
      <top style="medium">
        <color rgb="FF58585A"/>
      </top>
      <bottom style="hair">
        <color rgb="FF58585A"/>
      </bottom>
      <diagonal/>
    </border>
    <border>
      <left style="hair">
        <color rgb="FF58585A"/>
      </left>
      <right style="hair">
        <color rgb="FF58585A"/>
      </right>
      <top style="medium">
        <color rgb="FF58585A"/>
      </top>
      <bottom style="hair">
        <color rgb="FF58585A"/>
      </bottom>
      <diagonal/>
    </border>
    <border>
      <left style="hair">
        <color rgb="FF58585A"/>
      </left>
      <right style="medium">
        <color rgb="FF58585A"/>
      </right>
      <top style="medium">
        <color rgb="FF58585A"/>
      </top>
      <bottom style="hair">
        <color rgb="FF58585A"/>
      </bottom>
      <diagonal/>
    </border>
    <border>
      <left style="medium">
        <color indexed="64"/>
      </left>
      <right style="medium">
        <color rgb="FF58585A"/>
      </right>
      <top style="medium">
        <color indexed="64"/>
      </top>
      <bottom style="medium">
        <color rgb="FF58585A"/>
      </bottom>
      <diagonal/>
    </border>
    <border>
      <left/>
      <right style="medium">
        <color rgb="FF58585A"/>
      </right>
      <top style="medium">
        <color indexed="64"/>
      </top>
      <bottom style="medium">
        <color rgb="FF58585A"/>
      </bottom>
      <diagonal/>
    </border>
    <border>
      <left/>
      <right style="medium">
        <color indexed="64"/>
      </right>
      <top style="medium">
        <color indexed="64"/>
      </top>
      <bottom style="medium">
        <color rgb="FF58585A"/>
      </bottom>
      <diagonal/>
    </border>
    <border>
      <left style="medium">
        <color indexed="64"/>
      </left>
      <right style="medium">
        <color rgb="FF58585A"/>
      </right>
      <top style="medium">
        <color rgb="FF58585A"/>
      </top>
      <bottom style="medium">
        <color rgb="FF58585A"/>
      </bottom>
      <diagonal/>
    </border>
    <border>
      <left style="medium">
        <color rgb="FF58585A"/>
      </left>
      <right style="medium">
        <color indexed="64"/>
      </right>
      <top style="medium">
        <color rgb="FF58585A"/>
      </top>
      <bottom style="medium">
        <color rgb="FF58585A"/>
      </bottom>
      <diagonal/>
    </border>
    <border>
      <left style="medium">
        <color indexed="64"/>
      </left>
      <right style="mediumDashed">
        <color indexed="64"/>
      </right>
      <top style="medium">
        <color rgb="FF58585A"/>
      </top>
      <bottom style="hair">
        <color rgb="FF58585A"/>
      </bottom>
      <diagonal/>
    </border>
    <border>
      <left style="medium">
        <color indexed="64"/>
      </left>
      <right style="mediumDashed">
        <color indexed="64"/>
      </right>
      <top/>
      <bottom style="hair">
        <color rgb="FF58585A"/>
      </bottom>
      <diagonal/>
    </border>
    <border>
      <left style="medium">
        <color indexed="64"/>
      </left>
      <right style="mediumDashed">
        <color indexed="64"/>
      </right>
      <top style="hair">
        <color rgb="FF58585A"/>
      </top>
      <bottom style="hair">
        <color rgb="FF58585A"/>
      </bottom>
      <diagonal/>
    </border>
    <border>
      <left style="medium">
        <color indexed="64"/>
      </left>
      <right style="mediumDashed">
        <color indexed="64"/>
      </right>
      <top style="hair">
        <color rgb="FF58585A"/>
      </top>
      <bottom style="medium">
        <color indexed="64"/>
      </bottom>
      <diagonal/>
    </border>
    <border>
      <left style="mediumDashed">
        <color indexed="64"/>
      </left>
      <right style="mediumDashed">
        <color indexed="64"/>
      </right>
      <top style="medium">
        <color rgb="FF58585A"/>
      </top>
      <bottom style="hair">
        <color rgb="FF58585A"/>
      </bottom>
      <diagonal/>
    </border>
    <border>
      <left style="mediumDashed">
        <color indexed="64"/>
      </left>
      <right style="mediumDashed">
        <color indexed="64"/>
      </right>
      <top/>
      <bottom style="hair">
        <color rgb="FF58585A"/>
      </bottom>
      <diagonal/>
    </border>
    <border>
      <left style="mediumDashed">
        <color indexed="64"/>
      </left>
      <right style="mediumDashed">
        <color indexed="64"/>
      </right>
      <top style="hair">
        <color rgb="FF58585A"/>
      </top>
      <bottom style="hair">
        <color rgb="FF58585A"/>
      </bottom>
      <diagonal/>
    </border>
    <border>
      <left style="mediumDashed">
        <color indexed="64"/>
      </left>
      <right style="mediumDashed">
        <color indexed="64"/>
      </right>
      <top style="hair">
        <color rgb="FF58585A"/>
      </top>
      <bottom style="medium">
        <color indexed="64"/>
      </bottom>
      <diagonal/>
    </border>
    <border>
      <left/>
      <right style="medium">
        <color indexed="64"/>
      </right>
      <top/>
      <bottom style="hair">
        <color rgb="FF58585A"/>
      </bottom>
      <diagonal/>
    </border>
    <border>
      <left/>
      <right style="medium">
        <color indexed="64"/>
      </right>
      <top style="hair">
        <color rgb="FF58585A"/>
      </top>
      <bottom style="hair">
        <color rgb="FF58585A"/>
      </bottom>
      <diagonal/>
    </border>
    <border>
      <left/>
      <right style="medium">
        <color indexed="64"/>
      </right>
      <top style="hair">
        <color rgb="FF58585A"/>
      </top>
      <bottom style="medium">
        <color indexed="64"/>
      </bottom>
      <diagonal/>
    </border>
    <border>
      <left style="medium">
        <color indexed="64"/>
      </left>
      <right style="mediumDashDot">
        <color indexed="64"/>
      </right>
      <top style="medium">
        <color indexed="64"/>
      </top>
      <bottom style="medium">
        <color rgb="FF58585A"/>
      </bottom>
      <diagonal/>
    </border>
    <border>
      <left style="mediumDashDot">
        <color indexed="64"/>
      </left>
      <right style="mediumDashDot">
        <color indexed="64"/>
      </right>
      <top style="medium">
        <color indexed="64"/>
      </top>
      <bottom style="medium">
        <color rgb="FF58585A"/>
      </bottom>
      <diagonal/>
    </border>
    <border>
      <left style="mediumDashDot">
        <color indexed="64"/>
      </left>
      <right style="medium">
        <color indexed="64"/>
      </right>
      <top style="medium">
        <color indexed="64"/>
      </top>
      <bottom style="medium">
        <color rgb="FF58585A"/>
      </bottom>
      <diagonal/>
    </border>
    <border>
      <left style="medium">
        <color indexed="64"/>
      </left>
      <right style="mediumDashDot">
        <color indexed="64"/>
      </right>
      <top style="medium">
        <color rgb="FF58585A"/>
      </top>
      <bottom style="medium">
        <color rgb="FF58585A"/>
      </bottom>
      <diagonal/>
    </border>
    <border>
      <left style="mediumDashDot">
        <color indexed="64"/>
      </left>
      <right style="mediumDashDot">
        <color indexed="64"/>
      </right>
      <top style="medium">
        <color rgb="FF58585A"/>
      </top>
      <bottom style="medium">
        <color rgb="FF58585A"/>
      </bottom>
      <diagonal/>
    </border>
    <border>
      <left style="mediumDashDot">
        <color indexed="64"/>
      </left>
      <right style="medium">
        <color indexed="64"/>
      </right>
      <top style="medium">
        <color rgb="FF58585A"/>
      </top>
      <bottom style="medium">
        <color rgb="FF58585A"/>
      </bottom>
      <diagonal/>
    </border>
    <border>
      <left style="medium">
        <color indexed="64"/>
      </left>
      <right style="mediumDashDot">
        <color indexed="64"/>
      </right>
      <top/>
      <bottom style="hair">
        <color rgb="FF58585A"/>
      </bottom>
      <diagonal/>
    </border>
    <border>
      <left style="mediumDashDot">
        <color indexed="64"/>
      </left>
      <right style="mediumDashDot">
        <color indexed="64"/>
      </right>
      <top/>
      <bottom style="hair">
        <color rgb="FF58585A"/>
      </bottom>
      <diagonal/>
    </border>
    <border>
      <left style="mediumDashDot">
        <color indexed="64"/>
      </left>
      <right style="medium">
        <color indexed="64"/>
      </right>
      <top/>
      <bottom style="hair">
        <color rgb="FF58585A"/>
      </bottom>
      <diagonal/>
    </border>
    <border>
      <left/>
      <right/>
      <top/>
      <bottom style="medium">
        <color rgb="FF58585A"/>
      </bottom>
      <diagonal/>
    </border>
    <border>
      <left style="medium">
        <color rgb="FF58585A"/>
      </left>
      <right style="medium">
        <color rgb="FF58585A"/>
      </right>
      <top style="medium">
        <color rgb="FF58585A"/>
      </top>
      <bottom style="hair">
        <color rgb="FF58585A"/>
      </bottom>
      <diagonal/>
    </border>
    <border>
      <left style="medium">
        <color rgb="FF58585A"/>
      </left>
      <right style="medium">
        <color rgb="FF58585A"/>
      </right>
      <top style="hair">
        <color rgb="FF58585A"/>
      </top>
      <bottom style="medium">
        <color rgb="FF58585A"/>
      </bottom>
      <diagonal/>
    </border>
    <border>
      <left style="medium">
        <color rgb="FF58585A"/>
      </left>
      <right style="medium">
        <color rgb="FF58585A"/>
      </right>
      <top/>
      <bottom style="medium">
        <color rgb="FF58585A"/>
      </bottom>
      <diagonal/>
    </border>
    <border>
      <left style="medium">
        <color rgb="FF58585A"/>
      </left>
      <right style="medium">
        <color rgb="FF58585A"/>
      </right>
      <top/>
      <bottom style="hair">
        <color rgb="FF58585A"/>
      </bottom>
      <diagonal/>
    </border>
    <border>
      <left style="hair">
        <color rgb="FF58585A"/>
      </left>
      <right style="hair">
        <color rgb="FF58585A"/>
      </right>
      <top style="hair">
        <color rgb="FF58585A"/>
      </top>
      <bottom/>
      <diagonal/>
    </border>
    <border>
      <left style="medium">
        <color indexed="64"/>
      </left>
      <right style="mediumDashDot">
        <color indexed="64"/>
      </right>
      <top style="medium">
        <color rgb="FF58585A"/>
      </top>
      <bottom style="hair">
        <color rgb="FF58585A"/>
      </bottom>
      <diagonal/>
    </border>
    <border>
      <left style="mediumDashDot">
        <color indexed="64"/>
      </left>
      <right style="mediumDashDot">
        <color indexed="64"/>
      </right>
      <top style="medium">
        <color rgb="FF58585A"/>
      </top>
      <bottom style="hair">
        <color rgb="FF58585A"/>
      </bottom>
      <diagonal/>
    </border>
    <border>
      <left style="mediumDashDot">
        <color indexed="64"/>
      </left>
      <right style="medium">
        <color indexed="64"/>
      </right>
      <top style="medium">
        <color rgb="FF58585A"/>
      </top>
      <bottom style="hair">
        <color rgb="FF58585A"/>
      </bottom>
      <diagonal/>
    </border>
    <border>
      <left style="medium">
        <color indexed="64"/>
      </left>
      <right style="mediumDashDot">
        <color indexed="64"/>
      </right>
      <top/>
      <bottom style="medium">
        <color indexed="64"/>
      </bottom>
      <diagonal/>
    </border>
    <border>
      <left style="mediumDashDot">
        <color indexed="64"/>
      </left>
      <right style="mediumDashDot">
        <color indexed="64"/>
      </right>
      <top/>
      <bottom style="medium">
        <color indexed="64"/>
      </bottom>
      <diagonal/>
    </border>
    <border>
      <left style="mediumDashDot">
        <color indexed="64"/>
      </left>
      <right style="medium">
        <color indexed="64"/>
      </right>
      <top/>
      <bottom style="medium">
        <color indexed="64"/>
      </bottom>
      <diagonal/>
    </border>
    <border>
      <left style="medium">
        <color indexed="64"/>
      </left>
      <right style="mediumDashDot">
        <color indexed="64"/>
      </right>
      <top/>
      <bottom style="medium">
        <color rgb="FF58585A"/>
      </bottom>
      <diagonal/>
    </border>
    <border>
      <left style="mediumDashDot">
        <color indexed="64"/>
      </left>
      <right style="mediumDashDot">
        <color indexed="64"/>
      </right>
      <top/>
      <bottom style="medium">
        <color rgb="FF58585A"/>
      </bottom>
      <diagonal/>
    </border>
    <border>
      <left style="mediumDashDot">
        <color indexed="64"/>
      </left>
      <right style="medium">
        <color indexed="64"/>
      </right>
      <top/>
      <bottom style="medium">
        <color rgb="FF58585A"/>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medium">
        <color indexed="64"/>
      </left>
      <right/>
      <top style="medium">
        <color rgb="FFFFFFFF"/>
      </top>
      <bottom style="medium">
        <color indexed="64"/>
      </bottom>
      <diagonal/>
    </border>
    <border>
      <left style="medium">
        <color rgb="FFFFFFFF"/>
      </left>
      <right style="medium">
        <color indexed="64"/>
      </right>
      <top/>
      <bottom style="medium">
        <color indexed="64"/>
      </bottom>
      <diagonal/>
    </border>
    <border>
      <left style="thin">
        <color rgb="FFFFFFFF"/>
      </left>
      <right style="medium">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3" fillId="0" borderId="0"/>
    <xf numFmtId="0" fontId="28" fillId="0" borderId="0"/>
  </cellStyleXfs>
  <cellXfs count="179">
    <xf numFmtId="0" fontId="0" fillId="0" borderId="0" xfId="0"/>
    <xf numFmtId="0" fontId="2" fillId="2" borderId="0" xfId="0" applyFont="1" applyFill="1" applyAlignment="1">
      <alignment vertical="top" wrapText="1"/>
    </xf>
    <xf numFmtId="0" fontId="1" fillId="0" borderId="0" xfId="0" applyFont="1" applyAlignment="1">
      <alignment vertical="top" wrapText="1"/>
    </xf>
    <xf numFmtId="0" fontId="2" fillId="2"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vertical="top" wrapText="1"/>
    </xf>
    <xf numFmtId="0" fontId="4" fillId="3" borderId="0" xfId="0" applyFont="1" applyFill="1" applyAlignment="1">
      <alignment horizontal="left" vertical="top" wrapText="1"/>
    </xf>
    <xf numFmtId="0" fontId="4" fillId="3" borderId="0" xfId="0" applyFont="1" applyFill="1" applyAlignment="1">
      <alignment vertical="top" wrapText="1"/>
    </xf>
    <xf numFmtId="0" fontId="5" fillId="4" borderId="0" xfId="0" applyFont="1" applyFill="1"/>
    <xf numFmtId="0" fontId="10" fillId="4" borderId="0" xfId="0" applyFont="1" applyFill="1"/>
    <xf numFmtId="0" fontId="11" fillId="2" borderId="0" xfId="0" applyFont="1" applyFill="1" applyAlignment="1">
      <alignment vertical="top" wrapText="1"/>
    </xf>
    <xf numFmtId="0" fontId="10" fillId="4" borderId="0" xfId="0" applyFont="1" applyFill="1" applyAlignment="1">
      <alignment vertical="top"/>
    </xf>
    <xf numFmtId="0" fontId="10" fillId="4" borderId="0" xfId="0" applyFont="1" applyFill="1" applyAlignment="1">
      <alignment wrapText="1"/>
    </xf>
    <xf numFmtId="0" fontId="1" fillId="3" borderId="0" xfId="0" applyFont="1" applyFill="1" applyAlignment="1">
      <alignment vertical="top" wrapText="1"/>
    </xf>
    <xf numFmtId="0" fontId="0" fillId="4" borderId="0" xfId="0" applyFill="1"/>
    <xf numFmtId="0" fontId="14" fillId="4" borderId="0" xfId="0" applyFont="1" applyFill="1" applyAlignment="1">
      <alignment horizontal="left" indent="1"/>
    </xf>
    <xf numFmtId="0" fontId="15" fillId="4" borderId="0" xfId="0" applyFont="1" applyFill="1" applyAlignment="1">
      <alignment horizontal="left" indent="1"/>
    </xf>
    <xf numFmtId="0" fontId="16" fillId="4" borderId="0" xfId="0" applyFont="1" applyFill="1" applyAlignment="1">
      <alignment horizontal="left" indent="1"/>
    </xf>
    <xf numFmtId="0" fontId="17" fillId="6" borderId="1" xfId="0" applyFont="1" applyFill="1" applyBorder="1" applyAlignment="1">
      <alignment horizontal="left" indent="1"/>
    </xf>
    <xf numFmtId="0" fontId="0" fillId="6" borderId="2" xfId="0" applyFill="1" applyBorder="1"/>
    <xf numFmtId="0" fontId="0" fillId="6" borderId="3" xfId="0" applyFill="1" applyBorder="1"/>
    <xf numFmtId="0" fontId="18" fillId="7" borderId="1" xfId="0" applyFont="1" applyFill="1" applyBorder="1" applyAlignment="1">
      <alignment horizontal="left" vertical="center" wrapText="1" indent="1"/>
    </xf>
    <xf numFmtId="0" fontId="18" fillId="2" borderId="4" xfId="1" applyFont="1" applyFill="1" applyBorder="1" applyAlignment="1">
      <alignment horizontal="center" vertical="center"/>
    </xf>
    <xf numFmtId="0" fontId="18" fillId="7" borderId="2" xfId="0" applyFont="1" applyFill="1" applyBorder="1" applyAlignment="1">
      <alignment horizontal="left" vertical="center" wrapText="1" indent="1"/>
    </xf>
    <xf numFmtId="0" fontId="18" fillId="7" borderId="2" xfId="0" applyFont="1" applyFill="1" applyBorder="1" applyAlignment="1">
      <alignment horizontal="center" vertical="center" wrapText="1"/>
    </xf>
    <xf numFmtId="0" fontId="19" fillId="4" borderId="5" xfId="0" applyFont="1" applyFill="1" applyBorder="1" applyAlignment="1">
      <alignment horizontal="left" vertical="center" indent="1"/>
    </xf>
    <xf numFmtId="0" fontId="20" fillId="0" borderId="6" xfId="0" applyFont="1" applyBorder="1" applyAlignment="1">
      <alignment horizontal="left" vertical="center" wrapText="1" indent="1"/>
    </xf>
    <xf numFmtId="0" fontId="20" fillId="4" borderId="7" xfId="0" applyFont="1" applyFill="1" applyBorder="1" applyAlignment="1">
      <alignment horizontal="left" vertical="center" indent="1"/>
    </xf>
    <xf numFmtId="0" fontId="20" fillId="0" borderId="8" xfId="0" applyFont="1" applyBorder="1" applyAlignment="1">
      <alignment horizontal="left" vertical="center" wrapText="1"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0" fillId="4" borderId="0" xfId="0" applyFill="1" applyAlignment="1">
      <alignment wrapText="1"/>
    </xf>
    <xf numFmtId="0" fontId="20" fillId="0" borderId="7" xfId="0" applyFont="1" applyBorder="1" applyAlignment="1">
      <alignment horizontal="left" vertical="center" wrapText="1" indent="1"/>
    </xf>
    <xf numFmtId="0" fontId="20" fillId="4" borderId="10" xfId="0" applyFont="1" applyFill="1" applyBorder="1" applyAlignment="1">
      <alignment horizontal="left" vertical="center" wrapText="1" indent="1"/>
    </xf>
    <xf numFmtId="0" fontId="18" fillId="3" borderId="2" xfId="1" applyFont="1" applyFill="1" applyBorder="1" applyAlignment="1">
      <alignment horizontal="center" vertical="center"/>
    </xf>
    <xf numFmtId="0" fontId="18" fillId="3" borderId="2" xfId="0" applyFont="1" applyFill="1" applyBorder="1" applyAlignment="1">
      <alignment horizontal="left" vertical="center" wrapText="1" indent="1"/>
    </xf>
    <xf numFmtId="0" fontId="18" fillId="3" borderId="2" xfId="0" applyFont="1" applyFill="1" applyBorder="1" applyAlignment="1">
      <alignment horizontal="center" vertical="center" wrapText="1"/>
    </xf>
    <xf numFmtId="0" fontId="18" fillId="3" borderId="3" xfId="1" applyFont="1" applyFill="1" applyBorder="1" applyAlignment="1">
      <alignment horizontal="center" vertical="center"/>
    </xf>
    <xf numFmtId="0" fontId="20" fillId="0" borderId="11" xfId="0" applyFont="1" applyBorder="1" applyAlignment="1">
      <alignment horizontal="left" vertical="center" indent="1"/>
    </xf>
    <xf numFmtId="0" fontId="20" fillId="0" borderId="12" xfId="0" applyFont="1" applyBorder="1" applyAlignment="1">
      <alignment horizontal="left" vertical="center" wrapText="1" indent="1"/>
    </xf>
    <xf numFmtId="0" fontId="20" fillId="4" borderId="13" xfId="0" applyFont="1" applyFill="1" applyBorder="1" applyAlignment="1">
      <alignment horizontal="left" vertical="center" indent="1"/>
    </xf>
    <xf numFmtId="0" fontId="20" fillId="0" borderId="14" xfId="0" applyFont="1" applyBorder="1" applyAlignment="1">
      <alignment horizontal="left" vertical="center" wrapText="1" indent="1"/>
    </xf>
    <xf numFmtId="0" fontId="20" fillId="0" borderId="13" xfId="0" applyFont="1" applyBorder="1" applyAlignment="1">
      <alignment horizontal="left" vertical="center" indent="1"/>
    </xf>
    <xf numFmtId="0" fontId="20" fillId="0" borderId="14" xfId="0" applyFont="1" applyBorder="1" applyAlignment="1">
      <alignment horizontal="left" vertical="center" indent="1"/>
    </xf>
    <xf numFmtId="0" fontId="20" fillId="0" borderId="15" xfId="0" applyFont="1" applyBorder="1" applyAlignment="1">
      <alignment horizontal="left" vertical="center" indent="1"/>
    </xf>
    <xf numFmtId="0" fontId="18" fillId="3" borderId="1" xfId="0" applyFont="1" applyFill="1" applyBorder="1" applyAlignment="1">
      <alignment horizontal="left" vertical="center" indent="1"/>
    </xf>
    <xf numFmtId="0" fontId="18" fillId="8" borderId="2" xfId="1" applyFont="1" applyFill="1" applyBorder="1" applyAlignment="1">
      <alignment horizontal="center" vertical="center"/>
    </xf>
    <xf numFmtId="0" fontId="18" fillId="8" borderId="2" xfId="0" applyFont="1" applyFill="1" applyBorder="1" applyAlignment="1">
      <alignment horizontal="left" vertical="center" wrapText="1" indent="1"/>
    </xf>
    <xf numFmtId="0" fontId="18" fillId="8" borderId="2" xfId="0" applyFont="1" applyFill="1" applyBorder="1" applyAlignment="1">
      <alignment horizontal="center" vertical="center" wrapText="1"/>
    </xf>
    <xf numFmtId="0" fontId="18" fillId="8" borderId="3" xfId="1" applyFont="1" applyFill="1" applyBorder="1" applyAlignment="1">
      <alignment horizontal="center" vertical="center"/>
    </xf>
    <xf numFmtId="0" fontId="18" fillId="8" borderId="1" xfId="0" applyFont="1" applyFill="1" applyBorder="1" applyAlignment="1">
      <alignment horizontal="left" vertical="center" indent="1"/>
    </xf>
    <xf numFmtId="0" fontId="18" fillId="9" borderId="2" xfId="1" applyFont="1" applyFill="1" applyBorder="1" applyAlignment="1">
      <alignment horizontal="center" vertical="center"/>
    </xf>
    <xf numFmtId="0" fontId="18" fillId="9" borderId="2" xfId="0" applyFont="1" applyFill="1" applyBorder="1" applyAlignment="1">
      <alignment horizontal="left" vertical="center" wrapText="1" indent="1"/>
    </xf>
    <xf numFmtId="0" fontId="18" fillId="9" borderId="2" xfId="0" applyFont="1" applyFill="1" applyBorder="1" applyAlignment="1">
      <alignment horizontal="center" vertical="center" wrapText="1"/>
    </xf>
    <xf numFmtId="0" fontId="18" fillId="9" borderId="3" xfId="1" applyFont="1" applyFill="1" applyBorder="1" applyAlignment="1">
      <alignment horizontal="center" vertical="center"/>
    </xf>
    <xf numFmtId="0" fontId="24" fillId="9" borderId="1" xfId="0" applyFont="1" applyFill="1" applyBorder="1" applyAlignment="1">
      <alignment horizontal="left" vertical="center" indent="1"/>
    </xf>
    <xf numFmtId="0" fontId="20" fillId="0" borderId="13" xfId="0" applyFont="1" applyBorder="1" applyAlignment="1">
      <alignment horizontal="left" vertical="center" wrapText="1" indent="1"/>
    </xf>
    <xf numFmtId="0" fontId="20" fillId="4" borderId="17" xfId="0" applyFont="1" applyFill="1" applyBorder="1" applyAlignment="1">
      <alignment horizontal="left" vertical="center" wrapText="1" indent="1"/>
    </xf>
    <xf numFmtId="0" fontId="20" fillId="0" borderId="18" xfId="0" applyFont="1" applyBorder="1" applyAlignment="1">
      <alignment horizontal="left" vertical="center" indent="1"/>
    </xf>
    <xf numFmtId="0" fontId="20" fillId="0" borderId="19" xfId="0" applyFont="1" applyBorder="1" applyAlignment="1">
      <alignment horizontal="left" vertical="center" wrapText="1" indent="1"/>
    </xf>
    <xf numFmtId="0" fontId="0" fillId="4" borderId="20" xfId="0" applyFill="1" applyBorder="1"/>
    <xf numFmtId="0" fontId="20" fillId="0" borderId="21" xfId="0" applyFont="1" applyBorder="1" applyAlignment="1">
      <alignment horizontal="left" vertical="center" wrapText="1" indent="1"/>
    </xf>
    <xf numFmtId="0" fontId="20" fillId="4" borderId="22" xfId="0" applyFont="1" applyFill="1" applyBorder="1" applyAlignment="1">
      <alignment horizontal="left" vertical="center" indent="1"/>
    </xf>
    <xf numFmtId="0" fontId="20" fillId="0" borderId="22" xfId="0" applyFont="1" applyBorder="1" applyAlignment="1">
      <alignment horizontal="left" vertical="center" wrapText="1" indent="1"/>
    </xf>
    <xf numFmtId="0" fontId="20" fillId="0" borderId="22" xfId="0" applyFont="1" applyBorder="1" applyAlignment="1">
      <alignment horizontal="left" vertical="center" indent="1"/>
    </xf>
    <xf numFmtId="0" fontId="20" fillId="0" borderId="23" xfId="0" applyFont="1" applyBorder="1" applyAlignment="1">
      <alignment horizontal="left" vertical="center" indent="1"/>
    </xf>
    <xf numFmtId="0" fontId="20" fillId="0" borderId="6" xfId="0" applyFont="1" applyBorder="1" applyAlignment="1">
      <alignment horizontal="left" vertical="center" indent="1"/>
    </xf>
    <xf numFmtId="0" fontId="21" fillId="4" borderId="7" xfId="0" applyFont="1" applyFill="1" applyBorder="1" applyAlignment="1">
      <alignment horizontal="left" vertical="center" wrapText="1" indent="1"/>
    </xf>
    <xf numFmtId="0" fontId="21" fillId="4" borderId="8" xfId="0" applyFont="1" applyFill="1" applyBorder="1" applyAlignment="1">
      <alignment horizontal="left" vertical="center" wrapText="1" indent="1"/>
    </xf>
    <xf numFmtId="0" fontId="21" fillId="4" borderId="14" xfId="0" applyFont="1" applyFill="1" applyBorder="1" applyAlignment="1">
      <alignment horizontal="left" vertical="center" wrapText="1" indent="1"/>
    </xf>
    <xf numFmtId="0" fontId="20" fillId="4" borderId="7" xfId="0" applyFont="1" applyFill="1" applyBorder="1" applyAlignment="1">
      <alignment horizontal="left" vertical="center" wrapText="1" indent="1"/>
    </xf>
    <xf numFmtId="0" fontId="20" fillId="4" borderId="11" xfId="0" applyFont="1" applyFill="1" applyBorder="1" applyAlignment="1">
      <alignment horizontal="left" vertical="center" indent="1"/>
    </xf>
    <xf numFmtId="0" fontId="20" fillId="4" borderId="8" xfId="0" applyFont="1" applyFill="1" applyBorder="1" applyAlignment="1">
      <alignment horizontal="left" vertical="center" wrapText="1" indent="1"/>
    </xf>
    <xf numFmtId="0" fontId="14" fillId="4" borderId="0" xfId="0" applyFont="1" applyFill="1" applyAlignment="1">
      <alignment horizontal="left" wrapText="1" indent="1"/>
    </xf>
    <xf numFmtId="0" fontId="18" fillId="8" borderId="2" xfId="1" applyFont="1" applyFill="1" applyBorder="1" applyAlignment="1">
      <alignment horizontal="center" vertical="center" wrapText="1"/>
    </xf>
    <xf numFmtId="0" fontId="31" fillId="9" borderId="1" xfId="0" applyFont="1" applyFill="1" applyBorder="1"/>
    <xf numFmtId="0" fontId="31" fillId="9" borderId="3" xfId="0" applyFont="1" applyFill="1" applyBorder="1"/>
    <xf numFmtId="0" fontId="20" fillId="4" borderId="6" xfId="0" applyFont="1" applyFill="1" applyBorder="1" applyAlignment="1">
      <alignment horizontal="left" vertical="center" indent="1"/>
    </xf>
    <xf numFmtId="0" fontId="20" fillId="4" borderId="12" xfId="0" applyFont="1" applyFill="1" applyBorder="1" applyAlignment="1">
      <alignment horizontal="left" vertical="center" indent="1"/>
    </xf>
    <xf numFmtId="0" fontId="20" fillId="4" borderId="18" xfId="0" applyFont="1" applyFill="1" applyBorder="1" applyAlignment="1">
      <alignment horizontal="left" vertical="center" indent="1"/>
    </xf>
    <xf numFmtId="0" fontId="20" fillId="10" borderId="11" xfId="0" applyFont="1" applyFill="1" applyBorder="1" applyAlignment="1">
      <alignment horizontal="left" vertical="center" indent="1"/>
    </xf>
    <xf numFmtId="0" fontId="20" fillId="11" borderId="11" xfId="0" applyFont="1" applyFill="1" applyBorder="1" applyAlignment="1">
      <alignment horizontal="left" vertical="center" indent="1"/>
    </xf>
    <xf numFmtId="0" fontId="32" fillId="11" borderId="11" xfId="0" applyFont="1" applyFill="1" applyBorder="1" applyAlignment="1">
      <alignment horizontal="left" vertical="center" indent="1"/>
    </xf>
    <xf numFmtId="0" fontId="20" fillId="12" borderId="11" xfId="0" applyFont="1" applyFill="1" applyBorder="1" applyAlignment="1">
      <alignment horizontal="left" vertical="center" indent="1"/>
    </xf>
    <xf numFmtId="0" fontId="0" fillId="12" borderId="0" xfId="0" applyFill="1"/>
    <xf numFmtId="0" fontId="20" fillId="2" borderId="11" xfId="0" applyFont="1" applyFill="1" applyBorder="1" applyAlignment="1">
      <alignment horizontal="left" vertical="center" indent="1"/>
    </xf>
    <xf numFmtId="0" fontId="33" fillId="12" borderId="11" xfId="0" applyFont="1" applyFill="1" applyBorder="1" applyAlignment="1">
      <alignment horizontal="left" vertical="center" indent="1"/>
    </xf>
    <xf numFmtId="0" fontId="20" fillId="13" borderId="11" xfId="0" applyFont="1" applyFill="1" applyBorder="1" applyAlignment="1">
      <alignment horizontal="left" vertical="center" indent="1"/>
    </xf>
    <xf numFmtId="0" fontId="0" fillId="14" borderId="0" xfId="0" applyFill="1"/>
    <xf numFmtId="0" fontId="0" fillId="6" borderId="24" xfId="0" applyFill="1" applyBorder="1"/>
    <xf numFmtId="0" fontId="0" fillId="6" borderId="25" xfId="0" applyFill="1" applyBorder="1"/>
    <xf numFmtId="0" fontId="0" fillId="6" borderId="26" xfId="0" applyFill="1" applyBorder="1"/>
    <xf numFmtId="0" fontId="18" fillId="2" borderId="27" xfId="1" applyFont="1" applyFill="1" applyBorder="1" applyAlignment="1">
      <alignment horizontal="center" vertical="center"/>
    </xf>
    <xf numFmtId="0" fontId="18" fillId="2" borderId="28" xfId="1" applyFont="1" applyFill="1" applyBorder="1" applyAlignment="1">
      <alignment horizontal="center" vertical="center"/>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0" fontId="20" fillId="0" borderId="31" xfId="0" applyFont="1" applyBorder="1" applyAlignment="1">
      <alignment horizontal="left" vertical="center" indent="1"/>
    </xf>
    <xf numFmtId="0" fontId="20" fillId="0" borderId="32" xfId="0" applyFont="1" applyBorder="1" applyAlignment="1">
      <alignment horizontal="left" vertical="center" indent="1"/>
    </xf>
    <xf numFmtId="0" fontId="20" fillId="0" borderId="33" xfId="0" applyFont="1" applyBorder="1" applyAlignment="1">
      <alignment horizontal="left" vertical="center" indent="1"/>
    </xf>
    <xf numFmtId="0" fontId="20" fillId="0" borderId="34" xfId="0" applyFont="1" applyBorder="1" applyAlignment="1">
      <alignment horizontal="left" vertical="center" indent="1"/>
    </xf>
    <xf numFmtId="0" fontId="20" fillId="0" borderId="35" xfId="0" applyFont="1" applyBorder="1" applyAlignment="1">
      <alignment horizontal="left" vertical="center" indent="1"/>
    </xf>
    <xf numFmtId="0" fontId="20" fillId="0" borderId="36" xfId="0" applyFont="1" applyBorder="1" applyAlignment="1">
      <alignment horizontal="left" vertical="center" indent="1"/>
    </xf>
    <xf numFmtId="0" fontId="20" fillId="0" borderId="37" xfId="0" applyFont="1" applyBorder="1" applyAlignment="1">
      <alignment horizontal="left" vertical="center" indent="1"/>
    </xf>
    <xf numFmtId="0" fontId="20" fillId="0" borderId="38" xfId="0" applyFont="1" applyBorder="1" applyAlignment="1">
      <alignment horizontal="left" vertical="center" indent="1"/>
    </xf>
    <xf numFmtId="0" fontId="20" fillId="0" borderId="39" xfId="0" applyFont="1" applyBorder="1" applyAlignment="1">
      <alignment horizontal="left" vertical="center" indent="1"/>
    </xf>
    <xf numFmtId="0" fontId="34" fillId="6" borderId="40" xfId="0" applyFont="1" applyFill="1" applyBorder="1" applyAlignment="1">
      <alignment horizontal="center"/>
    </xf>
    <xf numFmtId="0" fontId="34" fillId="6" borderId="41" xfId="0" applyFont="1" applyFill="1" applyBorder="1" applyAlignment="1">
      <alignment horizontal="center"/>
    </xf>
    <xf numFmtId="0" fontId="34" fillId="6" borderId="42" xfId="0" applyFont="1" applyFill="1" applyBorder="1" applyAlignment="1">
      <alignment horizontal="center"/>
    </xf>
    <xf numFmtId="0" fontId="18" fillId="2" borderId="43" xfId="1" applyFont="1" applyFill="1" applyBorder="1" applyAlignment="1">
      <alignment horizontal="center" vertical="center"/>
    </xf>
    <xf numFmtId="0" fontId="18" fillId="2" borderId="44" xfId="1" applyFont="1" applyFill="1" applyBorder="1" applyAlignment="1">
      <alignment horizontal="center" vertical="center"/>
    </xf>
    <xf numFmtId="0" fontId="18" fillId="2" borderId="45" xfId="1" applyFont="1" applyFill="1" applyBorder="1" applyAlignment="1">
      <alignment horizontal="center" vertical="center"/>
    </xf>
    <xf numFmtId="0" fontId="18" fillId="3" borderId="43" xfId="1" applyFont="1" applyFill="1" applyBorder="1" applyAlignment="1">
      <alignment horizontal="center" vertical="center"/>
    </xf>
    <xf numFmtId="0" fontId="18" fillId="3" borderId="44" xfId="1" applyFont="1" applyFill="1" applyBorder="1" applyAlignment="1">
      <alignment horizontal="center" vertical="center"/>
    </xf>
    <xf numFmtId="0" fontId="18" fillId="3" borderId="45" xfId="1" applyFont="1" applyFill="1" applyBorder="1" applyAlignment="1">
      <alignment horizontal="center" vertical="center"/>
    </xf>
    <xf numFmtId="0" fontId="18" fillId="8" borderId="43" xfId="1" applyFont="1" applyFill="1" applyBorder="1" applyAlignment="1">
      <alignment horizontal="center" vertical="center"/>
    </xf>
    <xf numFmtId="0" fontId="18" fillId="8" borderId="44" xfId="1" applyFont="1" applyFill="1" applyBorder="1" applyAlignment="1">
      <alignment horizontal="center" vertical="center"/>
    </xf>
    <xf numFmtId="0" fontId="18" fillId="8" borderId="45" xfId="1" applyFont="1" applyFill="1" applyBorder="1" applyAlignment="1">
      <alignment horizontal="center" vertical="center"/>
    </xf>
    <xf numFmtId="0" fontId="20" fillId="0" borderId="46" xfId="0" applyFont="1" applyBorder="1" applyAlignment="1">
      <alignment horizontal="left" vertical="center" indent="1"/>
    </xf>
    <xf numFmtId="0" fontId="20" fillId="0" borderId="47" xfId="0" applyFont="1" applyBorder="1" applyAlignment="1">
      <alignment horizontal="left" vertical="center" indent="1"/>
    </xf>
    <xf numFmtId="0" fontId="20" fillId="0" borderId="48" xfId="0" applyFont="1" applyBorder="1" applyAlignment="1">
      <alignment horizontal="left" vertical="center" indent="1"/>
    </xf>
    <xf numFmtId="0" fontId="18" fillId="9" borderId="43" xfId="1" applyFont="1" applyFill="1" applyBorder="1" applyAlignment="1">
      <alignment horizontal="center" vertical="center"/>
    </xf>
    <xf numFmtId="0" fontId="18" fillId="9" borderId="44" xfId="1" applyFont="1" applyFill="1" applyBorder="1" applyAlignment="1">
      <alignment horizontal="center" vertical="center"/>
    </xf>
    <xf numFmtId="0" fontId="18" fillId="9" borderId="45" xfId="1" applyFont="1" applyFill="1" applyBorder="1" applyAlignment="1">
      <alignment horizontal="center" vertical="center"/>
    </xf>
    <xf numFmtId="0" fontId="0" fillId="4" borderId="49" xfId="0" applyFill="1" applyBorder="1"/>
    <xf numFmtId="0" fontId="20" fillId="0" borderId="51" xfId="0" applyFont="1" applyBorder="1" applyAlignment="1">
      <alignment horizontal="left" vertical="center" indent="1"/>
    </xf>
    <xf numFmtId="0" fontId="0" fillId="6" borderId="4" xfId="0" applyFill="1" applyBorder="1"/>
    <xf numFmtId="0" fontId="20" fillId="0" borderId="50" xfId="0" applyFont="1" applyBorder="1" applyAlignment="1">
      <alignment horizontal="left" vertical="center" indent="1"/>
    </xf>
    <xf numFmtId="0" fontId="20" fillId="0" borderId="53" xfId="0" applyFont="1" applyBorder="1" applyAlignment="1">
      <alignment horizontal="left" vertical="center" indent="1"/>
    </xf>
    <xf numFmtId="0" fontId="20" fillId="0" borderId="52" xfId="0" applyFont="1" applyBorder="1" applyAlignment="1">
      <alignment horizontal="left" vertical="center" indent="1"/>
    </xf>
    <xf numFmtId="0" fontId="18" fillId="8" borderId="4" xfId="1" applyFont="1" applyFill="1" applyBorder="1" applyAlignment="1">
      <alignment horizontal="center" vertical="center"/>
    </xf>
    <xf numFmtId="0" fontId="20" fillId="4" borderId="53" xfId="0" applyFont="1" applyFill="1" applyBorder="1" applyAlignment="1">
      <alignment horizontal="left" vertical="center" indent="1"/>
    </xf>
    <xf numFmtId="0" fontId="20" fillId="0" borderId="54" xfId="0" applyFont="1" applyBorder="1" applyAlignment="1">
      <alignment horizontal="left" vertical="center" wrapText="1" indent="1"/>
    </xf>
    <xf numFmtId="0" fontId="20" fillId="0" borderId="16" xfId="0" applyFont="1" applyBorder="1" applyAlignment="1">
      <alignment horizontal="left" vertical="center" indent="1"/>
    </xf>
    <xf numFmtId="0" fontId="20" fillId="0" borderId="16" xfId="0" applyFont="1" applyBorder="1" applyAlignment="1">
      <alignment horizontal="left" vertical="center" wrapText="1" indent="1"/>
    </xf>
    <xf numFmtId="0" fontId="20" fillId="4" borderId="6" xfId="0" applyFont="1" applyFill="1" applyBorder="1" applyAlignment="1">
      <alignment horizontal="left" vertical="center" wrapText="1" indent="1"/>
    </xf>
    <xf numFmtId="0" fontId="20" fillId="0" borderId="55" xfId="0" applyFont="1" applyBorder="1" applyAlignment="1">
      <alignment horizontal="left" vertical="center" indent="1"/>
    </xf>
    <xf numFmtId="0" fontId="20" fillId="0" borderId="56" xfId="0" applyFont="1" applyBorder="1" applyAlignment="1">
      <alignment horizontal="left" vertical="center" indent="1"/>
    </xf>
    <xf numFmtId="0" fontId="20" fillId="0" borderId="57" xfId="0" applyFont="1" applyBorder="1" applyAlignment="1">
      <alignment horizontal="left" vertical="center" indent="1"/>
    </xf>
    <xf numFmtId="0" fontId="20" fillId="0" borderId="58" xfId="0" applyFont="1" applyBorder="1" applyAlignment="1">
      <alignment horizontal="left" vertical="center" indent="1"/>
    </xf>
    <xf numFmtId="0" fontId="20" fillId="0" borderId="59" xfId="0" applyFont="1" applyBorder="1" applyAlignment="1">
      <alignment horizontal="left" vertical="center" indent="1"/>
    </xf>
    <xf numFmtId="0" fontId="20" fillId="0" borderId="60" xfId="0" applyFont="1" applyBorder="1" applyAlignment="1">
      <alignment horizontal="left" vertical="center" indent="1"/>
    </xf>
    <xf numFmtId="0" fontId="20" fillId="4" borderId="22" xfId="0" applyFont="1" applyFill="1" applyBorder="1" applyAlignment="1">
      <alignment horizontal="left" vertical="center" wrapText="1" indent="1"/>
    </xf>
    <xf numFmtId="0" fontId="20" fillId="4" borderId="13" xfId="0" applyFont="1" applyFill="1" applyBorder="1" applyAlignment="1">
      <alignment horizontal="left" vertical="center" wrapText="1" indent="1"/>
    </xf>
    <xf numFmtId="0" fontId="19" fillId="4" borderId="0" xfId="0" applyFont="1" applyFill="1" applyAlignment="1">
      <alignment horizontal="left" vertical="center" indent="1"/>
    </xf>
    <xf numFmtId="0" fontId="20" fillId="4" borderId="14" xfId="0" applyFont="1" applyFill="1" applyBorder="1" applyAlignment="1">
      <alignment horizontal="left" vertical="center" indent="1"/>
    </xf>
    <xf numFmtId="0" fontId="20" fillId="4" borderId="54" xfId="0" applyFont="1" applyFill="1" applyBorder="1" applyAlignment="1">
      <alignment horizontal="left" vertical="center" wrapText="1" indent="1"/>
    </xf>
    <xf numFmtId="0" fontId="20" fillId="10" borderId="7" xfId="0" applyFont="1" applyFill="1" applyBorder="1" applyAlignment="1">
      <alignment horizontal="left" vertical="center" wrapText="1" indent="1"/>
    </xf>
    <xf numFmtId="0" fontId="20" fillId="0" borderId="61" xfId="0" applyFont="1" applyBorder="1" applyAlignment="1">
      <alignment horizontal="left" vertical="center" indent="1"/>
    </xf>
    <xf numFmtId="0" fontId="20" fillId="0" borderId="62" xfId="0" applyFont="1" applyBorder="1" applyAlignment="1">
      <alignment horizontal="left" vertical="center" indent="1"/>
    </xf>
    <xf numFmtId="0" fontId="20" fillId="0" borderId="63" xfId="0" applyFont="1" applyBorder="1" applyAlignment="1">
      <alignment horizontal="left" vertical="center" indent="1"/>
    </xf>
    <xf numFmtId="0" fontId="20" fillId="14" borderId="7" xfId="0" applyFont="1" applyFill="1" applyBorder="1" applyAlignment="1">
      <alignment horizontal="left" vertical="center" indent="1"/>
    </xf>
    <xf numFmtId="0" fontId="37" fillId="15" borderId="66" xfId="0" applyFont="1" applyFill="1" applyBorder="1" applyAlignment="1">
      <alignment vertical="top" wrapText="1"/>
    </xf>
    <xf numFmtId="0" fontId="37" fillId="15" borderId="67" xfId="0" applyFont="1" applyFill="1" applyBorder="1" applyAlignment="1">
      <alignment horizontal="left" vertical="top" wrapText="1"/>
    </xf>
    <xf numFmtId="0" fontId="38" fillId="16" borderId="68" xfId="0" applyFont="1" applyFill="1" applyBorder="1" applyAlignment="1">
      <alignment vertical="top" wrapText="1"/>
    </xf>
    <xf numFmtId="0" fontId="38" fillId="16" borderId="69" xfId="0" applyFont="1" applyFill="1" applyBorder="1" applyAlignment="1">
      <alignment horizontal="left" vertical="top" wrapText="1"/>
    </xf>
    <xf numFmtId="0" fontId="38" fillId="0" borderId="68" xfId="0" applyFont="1" applyBorder="1" applyAlignment="1">
      <alignment vertical="top" wrapText="1"/>
    </xf>
    <xf numFmtId="0" fontId="38" fillId="0" borderId="70" xfId="0" applyFont="1" applyBorder="1" applyAlignment="1">
      <alignment horizontal="left" vertical="top" wrapText="1"/>
    </xf>
    <xf numFmtId="0" fontId="38" fillId="17" borderId="69" xfId="0" applyFont="1" applyFill="1" applyBorder="1" applyAlignment="1">
      <alignment horizontal="left" vertical="top" wrapText="1"/>
    </xf>
    <xf numFmtId="0" fontId="38" fillId="4" borderId="68" xfId="0" applyFont="1" applyFill="1" applyBorder="1" applyAlignment="1">
      <alignment vertical="top" wrapText="1"/>
    </xf>
    <xf numFmtId="0" fontId="38" fillId="16" borderId="71" xfId="0" applyFont="1" applyFill="1" applyBorder="1" applyAlignment="1">
      <alignment vertical="top" wrapText="1"/>
    </xf>
    <xf numFmtId="14" fontId="38" fillId="17" borderId="69" xfId="0" applyNumberFormat="1" applyFont="1" applyFill="1" applyBorder="1" applyAlignment="1">
      <alignment horizontal="left" vertical="top" wrapText="1"/>
    </xf>
    <xf numFmtId="0" fontId="38" fillId="4" borderId="72" xfId="0" applyFont="1" applyFill="1" applyBorder="1" applyAlignment="1">
      <alignment vertical="top" wrapText="1"/>
    </xf>
    <xf numFmtId="0" fontId="38" fillId="4" borderId="73" xfId="0" applyFont="1" applyFill="1" applyBorder="1" applyAlignment="1">
      <alignment vertical="top" wrapText="1"/>
    </xf>
    <xf numFmtId="0" fontId="38" fillId="0" borderId="66" xfId="0" applyFont="1" applyBorder="1" applyAlignment="1">
      <alignment vertical="top" wrapText="1"/>
    </xf>
    <xf numFmtId="0" fontId="38" fillId="0" borderId="74" xfId="0" applyFont="1" applyBorder="1" applyAlignment="1">
      <alignment vertical="top" wrapText="1"/>
    </xf>
    <xf numFmtId="0" fontId="38" fillId="16" borderId="75" xfId="0" applyFont="1" applyFill="1" applyBorder="1" applyAlignment="1">
      <alignment vertical="top" wrapText="1"/>
    </xf>
    <xf numFmtId="0" fontId="38" fillId="4" borderId="76" xfId="0" applyFont="1" applyFill="1" applyBorder="1" applyAlignment="1">
      <alignment vertical="top" wrapText="1"/>
    </xf>
    <xf numFmtId="0" fontId="38" fillId="4" borderId="77" xfId="0" applyFont="1" applyFill="1" applyBorder="1" applyAlignment="1">
      <alignment horizontal="left" vertical="top" wrapText="1"/>
    </xf>
    <xf numFmtId="0" fontId="37" fillId="15" borderId="78" xfId="0" applyFont="1" applyFill="1" applyBorder="1" applyAlignment="1">
      <alignment horizontal="left" vertical="top" wrapText="1"/>
    </xf>
    <xf numFmtId="0" fontId="38" fillId="16" borderId="79" xfId="0" applyFont="1" applyFill="1" applyBorder="1" applyAlignment="1">
      <alignment vertical="top" wrapText="1"/>
    </xf>
    <xf numFmtId="0" fontId="38" fillId="16" borderId="79" xfId="0" applyFont="1" applyFill="1" applyBorder="1" applyAlignment="1">
      <alignment horizontal="left" vertical="top" wrapText="1"/>
    </xf>
    <xf numFmtId="0" fontId="38" fillId="0" borderId="79" xfId="0" applyFont="1" applyBorder="1" applyAlignment="1">
      <alignment vertical="top" wrapText="1"/>
    </xf>
    <xf numFmtId="0" fontId="38" fillId="0" borderId="79" xfId="0" applyFont="1" applyBorder="1" applyAlignment="1">
      <alignment horizontal="left" vertical="top" wrapText="1"/>
    </xf>
    <xf numFmtId="0" fontId="36" fillId="0" borderId="64" xfId="0" applyFont="1" applyBorder="1" applyAlignment="1">
      <alignment horizontal="left" vertical="top" wrapText="1"/>
    </xf>
    <xf numFmtId="0" fontId="36" fillId="0" borderId="65" xfId="0" applyFont="1" applyBorder="1" applyAlignment="1">
      <alignment horizontal="left" vertical="top" wrapText="1"/>
    </xf>
    <xf numFmtId="0" fontId="5" fillId="4" borderId="0" xfId="0" applyFont="1" applyFill="1"/>
    <xf numFmtId="0" fontId="9" fillId="4" borderId="0" xfId="0" applyFont="1" applyFill="1"/>
    <xf numFmtId="0" fontId="10" fillId="5" borderId="0" xfId="0" applyFont="1" applyFill="1" applyAlignment="1">
      <alignment vertical="center" wrapText="1"/>
    </xf>
  </cellXfs>
  <cellStyles count="3">
    <cellStyle name="Normal" xfId="0" builtinId="0"/>
    <cellStyle name="Normal 2" xfId="2" xr:uid="{53FA0A8C-E4B4-4C78-A989-CE5421D47BF9}"/>
    <cellStyle name="Normal 2 2" xfId="1" xr:uid="{36C16FA6-D227-4D03-8E90-1F329DDE9E34}"/>
  </cellStyles>
  <dxfs count="8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color theme="0"/>
      </font>
      <fill>
        <patternFill>
          <bgColor rgb="FF00B050"/>
        </patternFill>
      </fill>
    </dxf>
    <dxf>
      <font>
        <b/>
        <i/>
        <color theme="0"/>
      </font>
      <fill>
        <patternFill>
          <bgColor rgb="FFFF0000"/>
        </patternFill>
      </fill>
    </dxf>
    <dxf>
      <font>
        <b/>
        <i/>
        <color theme="0"/>
      </font>
      <fill>
        <patternFill>
          <bgColor rgb="FF00B050"/>
        </patternFill>
      </fill>
    </dxf>
    <dxf>
      <font>
        <b/>
        <i/>
        <color theme="0"/>
      </font>
      <fill>
        <patternFill>
          <bgColor rgb="FFFF0000"/>
        </patternFill>
      </fill>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0"/>
        <name val="Arial Narrow"/>
        <scheme val="none"/>
      </font>
      <fill>
        <patternFill patternType="solid">
          <fgColor indexed="64"/>
          <bgColor rgb="FFEE5859"/>
        </patternFill>
      </fill>
      <alignment horizontal="general" vertical="top" textRotation="0" wrapText="1" indent="0" justifyLastLine="0" shrinkToFit="0" readingOrder="0"/>
    </dxf>
  </dxfs>
  <tableStyles count="1" defaultTableStyle="TableStyleMedium2" defaultPivotStyle="PivotStyleLight16">
    <tableStyle name="Invisible" pivot="0" table="0" count="0" xr9:uid="{6BE2FF6E-A87B-4A77-8F29-26CFF9BD6070}"/>
  </tableStyles>
  <colors>
    <mruColors>
      <color rgb="FFEE5859"/>
      <color rgb="FFFF9999"/>
      <color rgb="FF58585A"/>
      <color rgb="FFF49A9B"/>
      <color rgb="FF9A9A9C"/>
      <color rgb="FFDD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7" totalsRowShown="0" headerRowDxfId="84" dataDxfId="83">
  <autoFilter ref="A1:G17" xr:uid="{00000000-0009-0000-0100-000001000000}"/>
  <tableColumns count="7">
    <tableColumn id="1" xr3:uid="{00000000-0010-0000-0000-000001000000}" name="#" dataDxfId="82"/>
    <tableColumn id="2" xr3:uid="{00000000-0010-0000-0000-000002000000}" name="Question" dataDxfId="81"/>
    <tableColumn id="3" xr3:uid="{00000000-0010-0000-0000-000003000000}" name="Options" dataDxfId="80"/>
    <tableColumn id="4" xr3:uid="{00000000-0010-0000-0000-000004000000}" name="Type" dataDxfId="79"/>
    <tableColumn id="5" xr3:uid="{00000000-0010-0000-0000-000005000000}" name="Skip logic" dataDxfId="78"/>
    <tableColumn id="6" xr3:uid="{00000000-0010-0000-0000-000006000000}" name="Constraints" dataDxfId="77"/>
    <tableColumn id="7" xr3:uid="{00000000-0010-0000-0000-000007000000}" name="Notes" dataDxfId="7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1:G3" totalsRowShown="0" headerRowDxfId="75" dataDxfId="74">
  <autoFilter ref="A1:G3" xr:uid="{00000000-0009-0000-0100-000003000000}"/>
  <tableColumns count="7">
    <tableColumn id="1" xr3:uid="{00000000-0010-0000-0100-000001000000}" name="#" dataDxfId="73"/>
    <tableColumn id="2" xr3:uid="{00000000-0010-0000-0100-000002000000}" name="Question" dataDxfId="72"/>
    <tableColumn id="3" xr3:uid="{00000000-0010-0000-0100-000003000000}" name="Options" dataDxfId="71"/>
    <tableColumn id="4" xr3:uid="{00000000-0010-0000-0100-000004000000}" name="Type" dataDxfId="70"/>
    <tableColumn id="5" xr3:uid="{00000000-0010-0000-0100-000005000000}" name="Skip logic" dataDxfId="69"/>
    <tableColumn id="6" xr3:uid="{00000000-0010-0000-0100-000006000000}" name="Constraints" dataDxfId="68"/>
    <tableColumn id="7" xr3:uid="{00000000-0010-0000-0100-000007000000}" name="Notes" dataDxfId="67"/>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5" displayName="Table145" ref="A1:G6" totalsRowShown="0" headerRowDxfId="66" dataDxfId="65">
  <autoFilter ref="A1:G6" xr:uid="{00000000-0009-0000-0100-000004000000}"/>
  <tableColumns count="7">
    <tableColumn id="1" xr3:uid="{00000000-0010-0000-0200-000001000000}" name="#" dataDxfId="64"/>
    <tableColumn id="2" xr3:uid="{00000000-0010-0000-0200-000002000000}" name="Question" dataDxfId="63"/>
    <tableColumn id="3" xr3:uid="{00000000-0010-0000-0200-000003000000}" name="Options" dataDxfId="62"/>
    <tableColumn id="4" xr3:uid="{00000000-0010-0000-0200-000004000000}" name="Type" dataDxfId="61"/>
    <tableColumn id="5" xr3:uid="{00000000-0010-0000-0200-000005000000}" name="Skip logic" dataDxfId="60"/>
    <tableColumn id="6" xr3:uid="{00000000-0010-0000-0200-000006000000}" name="Constraints" dataDxfId="59"/>
    <tableColumn id="7" xr3:uid="{00000000-0010-0000-0200-000007000000}" name="Notes" dataDxfId="58"/>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456" displayName="Table1456" ref="A1:G4" totalsRowShown="0" headerRowDxfId="57" dataDxfId="56">
  <autoFilter ref="A1:G4" xr:uid="{00000000-0009-0000-0100-000005000000}"/>
  <tableColumns count="7">
    <tableColumn id="1" xr3:uid="{00000000-0010-0000-0300-000001000000}" name="#" dataDxfId="55"/>
    <tableColumn id="2" xr3:uid="{00000000-0010-0000-0300-000002000000}" name="Question" dataDxfId="54"/>
    <tableColumn id="3" xr3:uid="{00000000-0010-0000-0300-000003000000}" name="Options" dataDxfId="53"/>
    <tableColumn id="4" xr3:uid="{00000000-0010-0000-0300-000004000000}" name="Type" dataDxfId="52"/>
    <tableColumn id="5" xr3:uid="{00000000-0010-0000-0300-000005000000}" name="Skip logic" dataDxfId="51"/>
    <tableColumn id="6" xr3:uid="{00000000-0010-0000-0300-000006000000}" name="Constraints" dataDxfId="50"/>
    <tableColumn id="7" xr3:uid="{00000000-0010-0000-0300-000007000000}" name="Notes" dataDxfId="49"/>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4567" displayName="Table14567" ref="A1:G7" totalsRowShown="0" headerRowDxfId="48" dataDxfId="47">
  <autoFilter ref="A1:G7" xr:uid="{00000000-0009-0000-0100-000006000000}"/>
  <tableColumns count="7">
    <tableColumn id="1" xr3:uid="{00000000-0010-0000-0400-000001000000}" name="#" dataDxfId="46"/>
    <tableColumn id="2" xr3:uid="{00000000-0010-0000-0400-000002000000}" name="Question" dataDxfId="45"/>
    <tableColumn id="3" xr3:uid="{00000000-0010-0000-0400-000003000000}" name="Options" dataDxfId="44"/>
    <tableColumn id="4" xr3:uid="{00000000-0010-0000-0400-000004000000}" name="Type" dataDxfId="43"/>
    <tableColumn id="5" xr3:uid="{00000000-0010-0000-0400-000005000000}" name="Skip logic" dataDxfId="42"/>
    <tableColumn id="6" xr3:uid="{00000000-0010-0000-0400-000006000000}" name="Constraints" dataDxfId="41"/>
    <tableColumn id="7" xr3:uid="{00000000-0010-0000-0400-000007000000}" name="Notes" dataDxfId="40"/>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145678" displayName="Table145678" ref="A1:G12" totalsRowShown="0" headerRowDxfId="39" dataDxfId="38">
  <autoFilter ref="A1:G12" xr:uid="{00000000-0009-0000-0100-000007000000}"/>
  <tableColumns count="7">
    <tableColumn id="1" xr3:uid="{00000000-0010-0000-0500-000001000000}" name="#" dataDxfId="37"/>
    <tableColumn id="2" xr3:uid="{00000000-0010-0000-0500-000002000000}" name="Question" dataDxfId="36"/>
    <tableColumn id="3" xr3:uid="{00000000-0010-0000-0500-000003000000}" name="Options" dataDxfId="35"/>
    <tableColumn id="4" xr3:uid="{00000000-0010-0000-0500-000004000000}" name="Type" dataDxfId="34"/>
    <tableColumn id="5" xr3:uid="{00000000-0010-0000-0500-000005000000}" name="Skip logic" dataDxfId="33"/>
    <tableColumn id="6" xr3:uid="{00000000-0010-0000-0500-000006000000}" name="Constraints" dataDxfId="32"/>
    <tableColumn id="7" xr3:uid="{00000000-0010-0000-0500-000007000000}" name="Notes" dataDxfId="31"/>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1453" displayName="Table1453" ref="A1:G4" totalsRowShown="0" headerRowDxfId="30" dataDxfId="29">
  <autoFilter ref="A1:G4" xr:uid="{00000000-0009-0000-0100-000002000000}"/>
  <tableColumns count="7">
    <tableColumn id="1" xr3:uid="{00000000-0010-0000-0600-000001000000}" name="#" dataDxfId="28"/>
    <tableColumn id="2" xr3:uid="{00000000-0010-0000-0600-000002000000}" name="Question" dataDxfId="27"/>
    <tableColumn id="3" xr3:uid="{00000000-0010-0000-0600-000003000000}" name="Options" dataDxfId="26"/>
    <tableColumn id="4" xr3:uid="{00000000-0010-0000-0600-000004000000}" name="Type" dataDxfId="25"/>
    <tableColumn id="5" xr3:uid="{00000000-0010-0000-0600-000005000000}" name="Skip logic" dataDxfId="24"/>
    <tableColumn id="6" xr3:uid="{00000000-0010-0000-0600-000006000000}" name="Constraints" dataDxfId="23"/>
    <tableColumn id="7" xr3:uid="{00000000-0010-0000-0600-000007000000}" name="Notes" dataDxfId="2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C45E-46BB-4AA0-BA91-D8540566FE48}">
  <sheetPr>
    <tabColor rgb="FFEE5859"/>
  </sheetPr>
  <dimension ref="A1:B15"/>
  <sheetViews>
    <sheetView tabSelected="1" topLeftCell="A32" workbookViewId="0">
      <selection activeCell="B44" sqref="B44"/>
    </sheetView>
  </sheetViews>
  <sheetFormatPr baseColWidth="10" defaultColWidth="10.90625" defaultRowHeight="14.5" x14ac:dyDescent="0.35"/>
  <cols>
    <col min="1" max="1" width="70.6328125" customWidth="1"/>
    <col min="2" max="2" width="120.6328125" customWidth="1"/>
  </cols>
  <sheetData>
    <row r="1" spans="1:2" ht="35" x14ac:dyDescent="0.35">
      <c r="A1" s="174" t="s">
        <v>1849</v>
      </c>
      <c r="B1" s="175"/>
    </row>
    <row r="2" spans="1:2" ht="16" thickBot="1" x14ac:dyDescent="0.4">
      <c r="A2" s="152" t="s">
        <v>1826</v>
      </c>
      <c r="B2" s="153" t="s">
        <v>1827</v>
      </c>
    </row>
    <row r="3" spans="1:2" ht="409.6" thickBot="1" x14ac:dyDescent="0.4">
      <c r="A3" s="154" t="s">
        <v>1828</v>
      </c>
      <c r="B3" s="155" t="s">
        <v>1841</v>
      </c>
    </row>
    <row r="4" spans="1:2" ht="16" thickBot="1" x14ac:dyDescent="0.4">
      <c r="A4" s="156" t="s">
        <v>1829</v>
      </c>
      <c r="B4" s="157" t="s">
        <v>1842</v>
      </c>
    </row>
    <row r="5" spans="1:2" ht="78" thickBot="1" x14ac:dyDescent="0.4">
      <c r="A5" s="154" t="s">
        <v>532</v>
      </c>
      <c r="B5" s="158" t="s">
        <v>1850</v>
      </c>
    </row>
    <row r="6" spans="1:2" ht="388" thickBot="1" x14ac:dyDescent="0.4">
      <c r="A6" s="159" t="s">
        <v>1830</v>
      </c>
      <c r="B6" s="157" t="s">
        <v>1847</v>
      </c>
    </row>
    <row r="7" spans="1:2" ht="16" thickBot="1" x14ac:dyDescent="0.4">
      <c r="A7" s="160" t="s">
        <v>1831</v>
      </c>
      <c r="B7" s="161"/>
    </row>
    <row r="8" spans="1:2" ht="140" thickBot="1" x14ac:dyDescent="0.4">
      <c r="A8" s="162" t="s">
        <v>1832</v>
      </c>
      <c r="B8" s="163" t="s">
        <v>1833</v>
      </c>
    </row>
    <row r="9" spans="1:2" ht="16" thickBot="1" x14ac:dyDescent="0.4">
      <c r="A9" s="154" t="s">
        <v>1834</v>
      </c>
      <c r="B9" s="161">
        <v>46010</v>
      </c>
    </row>
    <row r="10" spans="1:2" ht="357" thickBot="1" x14ac:dyDescent="0.4">
      <c r="A10" s="164" t="s">
        <v>1844</v>
      </c>
      <c r="B10" s="165" t="s">
        <v>1848</v>
      </c>
    </row>
    <row r="11" spans="1:2" ht="124.5" thickBot="1" x14ac:dyDescent="0.4">
      <c r="A11" s="166" t="s">
        <v>1845</v>
      </c>
      <c r="B11" s="161" t="s">
        <v>1846</v>
      </c>
    </row>
    <row r="12" spans="1:2" ht="16" thickBot="1" x14ac:dyDescent="0.4">
      <c r="A12" s="167" t="s">
        <v>1835</v>
      </c>
      <c r="B12" s="168" t="s">
        <v>1843</v>
      </c>
    </row>
    <row r="13" spans="1:2" ht="15.5" x14ac:dyDescent="0.35">
      <c r="A13" s="152" t="s">
        <v>1836</v>
      </c>
      <c r="B13" s="169" t="s">
        <v>1827</v>
      </c>
    </row>
    <row r="14" spans="1:2" ht="15.5" x14ac:dyDescent="0.35">
      <c r="A14" s="170" t="s">
        <v>1837</v>
      </c>
      <c r="B14" s="171" t="s">
        <v>1838</v>
      </c>
    </row>
    <row r="15" spans="1:2" ht="15.5" x14ac:dyDescent="0.35">
      <c r="A15" s="172" t="s">
        <v>1840</v>
      </c>
      <c r="B15" s="173" t="s">
        <v>1839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A225-71F2-4017-90BA-607E54542D81}">
  <sheetPr>
    <tabColor rgb="FF9A9A9C"/>
  </sheetPr>
  <dimension ref="A1:AD924"/>
  <sheetViews>
    <sheetView topLeftCell="A16" zoomScale="83" zoomScaleNormal="55" workbookViewId="0">
      <selection activeCell="K29" sqref="K29"/>
    </sheetView>
  </sheetViews>
  <sheetFormatPr baseColWidth="10" defaultColWidth="8.7265625" defaultRowHeight="14.5" outlineLevelCol="1" x14ac:dyDescent="0.35"/>
  <cols>
    <col min="1" max="1" width="1.6328125" style="14" customWidth="1"/>
    <col min="2" max="2" width="8.7265625" style="14"/>
    <col min="3" max="3" width="1.6328125" style="14" customWidth="1"/>
    <col min="4" max="4" width="18.6328125" style="14" customWidth="1"/>
    <col min="5" max="5" width="46.6328125" style="14" customWidth="1"/>
    <col min="6" max="6" width="20.6328125" style="14" customWidth="1"/>
    <col min="7" max="8" width="20.6328125" style="14" customWidth="1" outlineLevel="1"/>
    <col min="9" max="9" width="82.6328125" style="14" customWidth="1" outlineLevel="1"/>
    <col min="10" max="13" width="20.6328125" style="14" customWidth="1" outlineLevel="1"/>
    <col min="14" max="20" width="20.6328125" style="14" customWidth="1"/>
    <col min="21" max="21" width="1.6328125" style="14" customWidth="1"/>
    <col min="22" max="30" width="20.6328125" style="14" customWidth="1"/>
    <col min="31" max="16384" width="8.7265625" style="14"/>
  </cols>
  <sheetData>
    <row r="1" spans="1:30" x14ac:dyDescent="0.35">
      <c r="A1" s="15"/>
      <c r="B1" s="15"/>
      <c r="C1" s="15"/>
      <c r="D1" s="15"/>
      <c r="E1" s="15"/>
      <c r="F1" s="15"/>
      <c r="G1" s="15"/>
      <c r="H1" s="15"/>
      <c r="I1" s="15"/>
      <c r="J1" s="15"/>
      <c r="K1" s="15"/>
      <c r="L1" s="15"/>
      <c r="M1" s="15"/>
      <c r="N1" s="15"/>
      <c r="O1" s="15"/>
      <c r="P1" s="15"/>
      <c r="Q1" s="15"/>
      <c r="R1" s="15"/>
      <c r="S1" s="15"/>
      <c r="T1" s="15"/>
      <c r="V1" s="15"/>
      <c r="W1" s="15"/>
      <c r="X1" s="15"/>
      <c r="Y1" s="15"/>
      <c r="Z1" s="15"/>
      <c r="AA1" s="15"/>
      <c r="AB1" s="15"/>
      <c r="AC1" s="15"/>
      <c r="AD1" s="15"/>
    </row>
    <row r="2" spans="1:30" ht="25.5" x14ac:dyDescent="0.55000000000000004">
      <c r="A2" s="15"/>
      <c r="B2" s="15"/>
      <c r="C2" s="15"/>
      <c r="D2" s="16" t="s">
        <v>1825</v>
      </c>
      <c r="E2" s="15"/>
      <c r="F2" s="15"/>
      <c r="G2" s="17"/>
      <c r="H2" s="15"/>
      <c r="I2" s="15"/>
      <c r="J2" s="15"/>
      <c r="K2" s="15"/>
      <c r="L2" s="15"/>
      <c r="M2" s="15"/>
      <c r="N2" s="15"/>
      <c r="O2" s="15"/>
      <c r="P2" s="15"/>
      <c r="Q2" s="15"/>
      <c r="R2" s="15"/>
      <c r="S2" s="15"/>
      <c r="T2" s="15"/>
      <c r="V2" s="15"/>
      <c r="W2" s="15"/>
      <c r="X2" s="15"/>
      <c r="Y2" s="15"/>
      <c r="Z2" s="15"/>
      <c r="AA2" s="15"/>
      <c r="AB2" s="15"/>
      <c r="AC2" s="15"/>
      <c r="AD2" s="15"/>
    </row>
    <row r="3" spans="1:30" ht="15" thickBot="1" x14ac:dyDescent="0.4">
      <c r="A3" s="15"/>
      <c r="B3" s="15"/>
      <c r="C3" s="15"/>
      <c r="D3" s="15"/>
      <c r="E3" s="15"/>
      <c r="F3" s="15"/>
      <c r="G3" s="15"/>
      <c r="H3" s="15"/>
      <c r="I3" s="15"/>
      <c r="J3" s="15"/>
      <c r="K3" s="15"/>
      <c r="L3" s="15"/>
      <c r="M3" s="15"/>
      <c r="N3" s="15"/>
      <c r="O3" s="15"/>
      <c r="P3" s="15"/>
      <c r="Q3" s="15"/>
      <c r="R3" s="15"/>
      <c r="S3" s="15"/>
      <c r="T3" s="15"/>
      <c r="V3" s="15"/>
      <c r="W3" s="15"/>
      <c r="X3" s="15"/>
      <c r="Y3" s="15"/>
      <c r="Z3" s="15"/>
      <c r="AA3" s="15"/>
      <c r="AB3" s="15"/>
      <c r="AC3" s="15"/>
      <c r="AD3" s="15"/>
    </row>
    <row r="4" spans="1:30" ht="15" thickBot="1" x14ac:dyDescent="0.4">
      <c r="A4" s="15"/>
      <c r="B4" s="15"/>
      <c r="C4" s="15"/>
      <c r="D4" s="18" t="s">
        <v>176</v>
      </c>
      <c r="E4" s="19"/>
      <c r="F4" s="19"/>
      <c r="G4" s="19"/>
      <c r="H4" s="19"/>
      <c r="I4" s="19"/>
      <c r="J4" s="19"/>
      <c r="K4" s="19"/>
      <c r="L4" s="19"/>
      <c r="M4" s="19"/>
      <c r="N4" s="19"/>
      <c r="O4" s="19"/>
      <c r="P4" s="19"/>
      <c r="Q4" s="19"/>
      <c r="R4" s="19"/>
      <c r="S4" s="20"/>
      <c r="T4" s="20"/>
      <c r="V4" s="90"/>
      <c r="W4" s="91"/>
      <c r="X4" s="91"/>
      <c r="Y4" s="91"/>
      <c r="Z4" s="91"/>
      <c r="AA4" s="91"/>
      <c r="AB4" s="91"/>
      <c r="AC4" s="91"/>
      <c r="AD4" s="92"/>
    </row>
    <row r="5" spans="1:30" ht="15" customHeight="1" thickBot="1" x14ac:dyDescent="0.4">
      <c r="A5" s="15"/>
      <c r="B5" s="15"/>
      <c r="C5" s="15"/>
      <c r="D5" s="21" t="s">
        <v>134</v>
      </c>
      <c r="E5" s="22" t="s">
        <v>135</v>
      </c>
      <c r="F5" s="22" t="s">
        <v>136</v>
      </c>
      <c r="G5" s="22" t="s">
        <v>137</v>
      </c>
      <c r="H5" s="22" t="s">
        <v>138</v>
      </c>
      <c r="I5" s="23" t="s">
        <v>139</v>
      </c>
      <c r="J5" s="24" t="s">
        <v>140</v>
      </c>
      <c r="K5" s="24" t="s">
        <v>141</v>
      </c>
      <c r="L5" s="22" t="s">
        <v>10</v>
      </c>
      <c r="M5" s="22" t="s">
        <v>142</v>
      </c>
      <c r="N5" s="24" t="s">
        <v>143</v>
      </c>
      <c r="O5" s="22" t="s">
        <v>144</v>
      </c>
      <c r="P5" s="22" t="s">
        <v>145</v>
      </c>
      <c r="Q5" s="22" t="s">
        <v>146</v>
      </c>
      <c r="R5" s="22" t="s">
        <v>147</v>
      </c>
      <c r="S5" s="22" t="s">
        <v>148</v>
      </c>
      <c r="T5" s="22" t="s">
        <v>738</v>
      </c>
      <c r="V5" s="93" t="s">
        <v>738</v>
      </c>
      <c r="W5" s="22" t="s">
        <v>738</v>
      </c>
      <c r="X5" s="22" t="s">
        <v>738</v>
      </c>
      <c r="Y5" s="22" t="s">
        <v>738</v>
      </c>
      <c r="Z5" s="22" t="s">
        <v>738</v>
      </c>
      <c r="AA5" s="22" t="s">
        <v>738</v>
      </c>
      <c r="AB5" s="22" t="s">
        <v>738</v>
      </c>
      <c r="AC5" s="22" t="s">
        <v>738</v>
      </c>
      <c r="AD5" s="94" t="s">
        <v>738</v>
      </c>
    </row>
    <row r="6" spans="1:30" ht="20" customHeight="1" x14ac:dyDescent="0.35">
      <c r="A6" s="15"/>
      <c r="B6" s="25">
        <v>1</v>
      </c>
      <c r="C6" s="15"/>
      <c r="D6" s="26" t="str">
        <f t="shared" ref="D6:D31" si="0">CONCATENATE(LEFT($D$4,2),"UUID.",B6)</f>
        <v>A.UUID.1</v>
      </c>
      <c r="E6" s="27" t="s">
        <v>1356</v>
      </c>
      <c r="F6" s="27" t="s">
        <v>406</v>
      </c>
      <c r="G6" s="68" t="s">
        <v>150</v>
      </c>
      <c r="H6" s="68" t="s">
        <v>150</v>
      </c>
      <c r="I6" s="33" t="s">
        <v>149</v>
      </c>
      <c r="J6" s="29" t="s">
        <v>150</v>
      </c>
      <c r="K6" s="29" t="s">
        <v>150</v>
      </c>
      <c r="L6" s="29" t="s">
        <v>150</v>
      </c>
      <c r="M6" s="29" t="s">
        <v>150</v>
      </c>
      <c r="N6" s="29" t="s">
        <v>160</v>
      </c>
      <c r="O6" s="29" t="s">
        <v>150</v>
      </c>
      <c r="P6" s="29" t="s">
        <v>161</v>
      </c>
      <c r="Q6" s="29" t="s">
        <v>150</v>
      </c>
      <c r="R6" s="29" t="s">
        <v>151</v>
      </c>
      <c r="S6" s="39" t="s">
        <v>152</v>
      </c>
      <c r="T6" s="39" t="s">
        <v>150</v>
      </c>
      <c r="V6" s="95" t="s">
        <v>150</v>
      </c>
      <c r="W6" s="99" t="s">
        <v>150</v>
      </c>
      <c r="X6" s="99" t="s">
        <v>150</v>
      </c>
      <c r="Y6" s="99" t="s">
        <v>150</v>
      </c>
      <c r="Z6" s="99" t="s">
        <v>150</v>
      </c>
      <c r="AA6" s="99" t="s">
        <v>150</v>
      </c>
      <c r="AB6" s="99" t="s">
        <v>150</v>
      </c>
      <c r="AC6" s="99" t="s">
        <v>150</v>
      </c>
      <c r="AD6" s="103" t="s">
        <v>150</v>
      </c>
    </row>
    <row r="7" spans="1:30" ht="20" customHeight="1" x14ac:dyDescent="0.35">
      <c r="A7" s="15"/>
      <c r="B7" s="25">
        <f>B6+1</f>
        <v>2</v>
      </c>
      <c r="C7" s="15"/>
      <c r="D7" s="26" t="str">
        <f t="shared" si="0"/>
        <v>A.UUID.2</v>
      </c>
      <c r="E7" s="27" t="s">
        <v>1357</v>
      </c>
      <c r="F7" s="27" t="s">
        <v>407</v>
      </c>
      <c r="G7" s="69" t="s">
        <v>150</v>
      </c>
      <c r="H7" s="69" t="s">
        <v>150</v>
      </c>
      <c r="I7" s="28" t="s">
        <v>153</v>
      </c>
      <c r="J7" s="29" t="s">
        <v>150</v>
      </c>
      <c r="K7" s="29" t="s">
        <v>150</v>
      </c>
      <c r="L7" s="29" t="s">
        <v>150</v>
      </c>
      <c r="M7" s="29" t="s">
        <v>150</v>
      </c>
      <c r="N7" s="30" t="s">
        <v>160</v>
      </c>
      <c r="O7" s="29" t="s">
        <v>150</v>
      </c>
      <c r="P7" s="29" t="s">
        <v>161</v>
      </c>
      <c r="Q7" s="29" t="s">
        <v>150</v>
      </c>
      <c r="R7" s="29" t="s">
        <v>151</v>
      </c>
      <c r="S7" s="39" t="s">
        <v>152</v>
      </c>
      <c r="T7" s="39" t="s">
        <v>150</v>
      </c>
      <c r="V7" s="96" t="s">
        <v>150</v>
      </c>
      <c r="W7" s="100" t="s">
        <v>150</v>
      </c>
      <c r="X7" s="100" t="s">
        <v>150</v>
      </c>
      <c r="Y7" s="100" t="s">
        <v>150</v>
      </c>
      <c r="Z7" s="100" t="s">
        <v>150</v>
      </c>
      <c r="AA7" s="100" t="s">
        <v>150</v>
      </c>
      <c r="AB7" s="100" t="s">
        <v>150</v>
      </c>
      <c r="AC7" s="100" t="s">
        <v>150</v>
      </c>
      <c r="AD7" s="103" t="s">
        <v>150</v>
      </c>
    </row>
    <row r="8" spans="1:30" ht="20" customHeight="1" x14ac:dyDescent="0.35">
      <c r="A8" s="15"/>
      <c r="B8" s="25">
        <f t="shared" ref="B8:B31" si="1">B7+1</f>
        <v>3</v>
      </c>
      <c r="C8" s="15"/>
      <c r="D8" s="26" t="str">
        <f t="shared" si="0"/>
        <v>A.UUID.3</v>
      </c>
      <c r="E8" s="27" t="s">
        <v>1358</v>
      </c>
      <c r="F8" s="27" t="s">
        <v>408</v>
      </c>
      <c r="G8" s="69" t="s">
        <v>150</v>
      </c>
      <c r="H8" s="69" t="s">
        <v>150</v>
      </c>
      <c r="I8" s="28" t="s">
        <v>154</v>
      </c>
      <c r="J8" s="29" t="s">
        <v>150</v>
      </c>
      <c r="K8" s="29" t="s">
        <v>150</v>
      </c>
      <c r="L8" s="29" t="s">
        <v>150</v>
      </c>
      <c r="M8" s="29" t="s">
        <v>150</v>
      </c>
      <c r="N8" s="30" t="s">
        <v>160</v>
      </c>
      <c r="O8" s="29" t="s">
        <v>150</v>
      </c>
      <c r="P8" s="29" t="s">
        <v>161</v>
      </c>
      <c r="Q8" s="29" t="s">
        <v>150</v>
      </c>
      <c r="R8" s="29" t="s">
        <v>151</v>
      </c>
      <c r="S8" s="39" t="s">
        <v>152</v>
      </c>
      <c r="T8" s="39" t="s">
        <v>150</v>
      </c>
      <c r="V8" s="96" t="s">
        <v>150</v>
      </c>
      <c r="W8" s="100" t="s">
        <v>150</v>
      </c>
      <c r="X8" s="100" t="s">
        <v>150</v>
      </c>
      <c r="Y8" s="100" t="s">
        <v>150</v>
      </c>
      <c r="Z8" s="100" t="s">
        <v>150</v>
      </c>
      <c r="AA8" s="100" t="s">
        <v>150</v>
      </c>
      <c r="AB8" s="100" t="s">
        <v>150</v>
      </c>
      <c r="AC8" s="100" t="s">
        <v>150</v>
      </c>
      <c r="AD8" s="103" t="s">
        <v>150</v>
      </c>
    </row>
    <row r="9" spans="1:30" ht="20" customHeight="1" x14ac:dyDescent="0.35">
      <c r="A9" s="15"/>
      <c r="B9" s="25">
        <f t="shared" si="1"/>
        <v>4</v>
      </c>
      <c r="C9" s="15"/>
      <c r="D9" s="26" t="str">
        <f t="shared" si="0"/>
        <v>A.UUID.4</v>
      </c>
      <c r="E9" s="27" t="s">
        <v>13</v>
      </c>
      <c r="F9" s="27" t="s">
        <v>409</v>
      </c>
      <c r="G9" s="69" t="s">
        <v>150</v>
      </c>
      <c r="H9" s="69" t="s">
        <v>150</v>
      </c>
      <c r="I9" s="28" t="s">
        <v>156</v>
      </c>
      <c r="J9" s="29" t="s">
        <v>150</v>
      </c>
      <c r="K9" s="29" t="s">
        <v>150</v>
      </c>
      <c r="L9" s="29" t="s">
        <v>150</v>
      </c>
      <c r="M9" s="29" t="s">
        <v>150</v>
      </c>
      <c r="N9" s="30" t="s">
        <v>160</v>
      </c>
      <c r="O9" s="29" t="s">
        <v>150</v>
      </c>
      <c r="P9" s="29" t="s">
        <v>161</v>
      </c>
      <c r="Q9" s="29" t="s">
        <v>150</v>
      </c>
      <c r="R9" s="29" t="s">
        <v>151</v>
      </c>
      <c r="S9" s="39" t="s">
        <v>152</v>
      </c>
      <c r="T9" s="39" t="s">
        <v>150</v>
      </c>
      <c r="V9" s="96" t="s">
        <v>150</v>
      </c>
      <c r="W9" s="100" t="s">
        <v>150</v>
      </c>
      <c r="X9" s="100" t="s">
        <v>150</v>
      </c>
      <c r="Y9" s="100" t="s">
        <v>150</v>
      </c>
      <c r="Z9" s="100" t="s">
        <v>150</v>
      </c>
      <c r="AA9" s="100" t="s">
        <v>150</v>
      </c>
      <c r="AB9" s="100" t="s">
        <v>150</v>
      </c>
      <c r="AC9" s="100" t="s">
        <v>150</v>
      </c>
      <c r="AD9" s="103" t="s">
        <v>150</v>
      </c>
    </row>
    <row r="10" spans="1:30" ht="20" customHeight="1" x14ac:dyDescent="0.35">
      <c r="A10" s="15"/>
      <c r="B10" s="25">
        <f t="shared" si="1"/>
        <v>5</v>
      </c>
      <c r="C10" s="15"/>
      <c r="D10" s="26" t="str">
        <f t="shared" si="0"/>
        <v>A.UUID.5</v>
      </c>
      <c r="E10" s="27" t="s">
        <v>1359</v>
      </c>
      <c r="F10" s="27" t="s">
        <v>410</v>
      </c>
      <c r="G10" s="69" t="s">
        <v>150</v>
      </c>
      <c r="H10" s="69" t="s">
        <v>150</v>
      </c>
      <c r="I10" s="28" t="s">
        <v>155</v>
      </c>
      <c r="J10" s="29" t="s">
        <v>150</v>
      </c>
      <c r="K10" s="29" t="s">
        <v>150</v>
      </c>
      <c r="L10" s="29" t="s">
        <v>150</v>
      </c>
      <c r="M10" s="29" t="s">
        <v>150</v>
      </c>
      <c r="N10" s="30" t="s">
        <v>160</v>
      </c>
      <c r="O10" s="29" t="s">
        <v>150</v>
      </c>
      <c r="P10" s="29" t="s">
        <v>161</v>
      </c>
      <c r="Q10" s="29" t="s">
        <v>150</v>
      </c>
      <c r="R10" s="29" t="s">
        <v>151</v>
      </c>
      <c r="S10" s="39" t="s">
        <v>152</v>
      </c>
      <c r="T10" s="39" t="s">
        <v>150</v>
      </c>
      <c r="V10" s="96" t="s">
        <v>150</v>
      </c>
      <c r="W10" s="100" t="s">
        <v>150</v>
      </c>
      <c r="X10" s="100" t="s">
        <v>150</v>
      </c>
      <c r="Y10" s="100" t="s">
        <v>150</v>
      </c>
      <c r="Z10" s="100" t="s">
        <v>150</v>
      </c>
      <c r="AA10" s="100" t="s">
        <v>150</v>
      </c>
      <c r="AB10" s="100" t="s">
        <v>150</v>
      </c>
      <c r="AC10" s="100" t="s">
        <v>150</v>
      </c>
      <c r="AD10" s="103" t="s">
        <v>150</v>
      </c>
    </row>
    <row r="11" spans="1:30" ht="20" customHeight="1" x14ac:dyDescent="0.35">
      <c r="A11" s="15"/>
      <c r="B11" s="25">
        <f t="shared" si="1"/>
        <v>6</v>
      </c>
      <c r="C11" s="15"/>
      <c r="D11" s="26" t="str">
        <f t="shared" si="0"/>
        <v>A.UUID.6</v>
      </c>
      <c r="E11" s="27" t="s">
        <v>1360</v>
      </c>
      <c r="F11" s="27" t="s">
        <v>411</v>
      </c>
      <c r="G11" s="69" t="s">
        <v>150</v>
      </c>
      <c r="H11" s="69" t="s">
        <v>150</v>
      </c>
      <c r="I11" s="28" t="s">
        <v>157</v>
      </c>
      <c r="J11" s="29" t="s">
        <v>150</v>
      </c>
      <c r="K11" s="29" t="s">
        <v>150</v>
      </c>
      <c r="L11" s="29" t="s">
        <v>177</v>
      </c>
      <c r="M11" s="29" t="s">
        <v>150</v>
      </c>
      <c r="N11" s="30" t="s">
        <v>160</v>
      </c>
      <c r="O11" s="29" t="s">
        <v>150</v>
      </c>
      <c r="P11" s="29" t="s">
        <v>161</v>
      </c>
      <c r="Q11" s="29" t="s">
        <v>150</v>
      </c>
      <c r="R11" s="29" t="s">
        <v>151</v>
      </c>
      <c r="S11" s="39" t="s">
        <v>152</v>
      </c>
      <c r="T11" s="39" t="s">
        <v>150</v>
      </c>
      <c r="V11" s="96" t="s">
        <v>150</v>
      </c>
      <c r="W11" s="100" t="s">
        <v>150</v>
      </c>
      <c r="X11" s="100" t="s">
        <v>150</v>
      </c>
      <c r="Y11" s="100" t="s">
        <v>150</v>
      </c>
      <c r="Z11" s="100" t="s">
        <v>150</v>
      </c>
      <c r="AA11" s="100" t="s">
        <v>150</v>
      </c>
      <c r="AB11" s="100" t="s">
        <v>150</v>
      </c>
      <c r="AC11" s="100" t="s">
        <v>150</v>
      </c>
      <c r="AD11" s="103" t="s">
        <v>150</v>
      </c>
    </row>
    <row r="12" spans="1:30" ht="20" customHeight="1" x14ac:dyDescent="0.35">
      <c r="A12" s="15"/>
      <c r="B12" s="25">
        <f t="shared" si="1"/>
        <v>7</v>
      </c>
      <c r="C12" s="15"/>
      <c r="D12" s="26" t="str">
        <f t="shared" si="0"/>
        <v>A.UUID.7</v>
      </c>
      <c r="E12" s="27" t="s">
        <v>1361</v>
      </c>
      <c r="F12" s="27" t="s">
        <v>825</v>
      </c>
      <c r="G12" s="69" t="s">
        <v>150</v>
      </c>
      <c r="H12" s="69" t="s">
        <v>150</v>
      </c>
      <c r="I12" s="28" t="s">
        <v>174</v>
      </c>
      <c r="J12" s="27" t="s">
        <v>182</v>
      </c>
      <c r="K12" s="29" t="s">
        <v>150</v>
      </c>
      <c r="L12" s="29" t="s">
        <v>178</v>
      </c>
      <c r="M12" s="29" t="s">
        <v>150</v>
      </c>
      <c r="N12" s="30" t="s">
        <v>160</v>
      </c>
      <c r="O12" s="29" t="s">
        <v>150</v>
      </c>
      <c r="P12" s="29" t="s">
        <v>161</v>
      </c>
      <c r="Q12" s="29" t="s">
        <v>150</v>
      </c>
      <c r="R12" s="29" t="s">
        <v>151</v>
      </c>
      <c r="S12" s="39" t="s">
        <v>152</v>
      </c>
      <c r="T12" s="39" t="s">
        <v>150</v>
      </c>
      <c r="V12" s="96" t="s">
        <v>150</v>
      </c>
      <c r="W12" s="100" t="s">
        <v>150</v>
      </c>
      <c r="X12" s="100" t="s">
        <v>150</v>
      </c>
      <c r="Y12" s="100" t="s">
        <v>150</v>
      </c>
      <c r="Z12" s="100" t="s">
        <v>150</v>
      </c>
      <c r="AA12" s="100" t="s">
        <v>150</v>
      </c>
      <c r="AB12" s="100" t="s">
        <v>150</v>
      </c>
      <c r="AC12" s="100" t="s">
        <v>150</v>
      </c>
      <c r="AD12" s="103" t="s">
        <v>150</v>
      </c>
    </row>
    <row r="13" spans="1:30" ht="20" customHeight="1" x14ac:dyDescent="0.35">
      <c r="A13" s="15"/>
      <c r="B13" s="25">
        <f t="shared" si="1"/>
        <v>8</v>
      </c>
      <c r="C13" s="15"/>
      <c r="D13" s="26" t="str">
        <f t="shared" si="0"/>
        <v>A.UUID.8</v>
      </c>
      <c r="E13" s="27" t="s">
        <v>1362</v>
      </c>
      <c r="F13" s="27" t="s">
        <v>826</v>
      </c>
      <c r="G13" s="69" t="s">
        <v>150</v>
      </c>
      <c r="H13" s="69" t="s">
        <v>150</v>
      </c>
      <c r="I13" s="28" t="s">
        <v>181</v>
      </c>
      <c r="J13" s="29" t="s">
        <v>150</v>
      </c>
      <c r="K13" s="29" t="s">
        <v>150</v>
      </c>
      <c r="L13" s="29" t="s">
        <v>150</v>
      </c>
      <c r="M13" s="29" t="s">
        <v>150</v>
      </c>
      <c r="N13" s="34" t="str">
        <f>"Démandé si pour question " &amp;$D$12&amp; ", Réponse = Autre."</f>
        <v>Démandé si pour question A.UUID.7, Réponse = Autre.</v>
      </c>
      <c r="O13" s="29" t="s">
        <v>150</v>
      </c>
      <c r="P13" s="29" t="s">
        <v>161</v>
      </c>
      <c r="Q13" s="29" t="s">
        <v>150</v>
      </c>
      <c r="R13" s="29" t="s">
        <v>151</v>
      </c>
      <c r="S13" s="39" t="s">
        <v>152</v>
      </c>
      <c r="T13" s="39" t="s">
        <v>150</v>
      </c>
      <c r="V13" s="96" t="s">
        <v>150</v>
      </c>
      <c r="W13" s="100" t="s">
        <v>150</v>
      </c>
      <c r="X13" s="100" t="s">
        <v>150</v>
      </c>
      <c r="Y13" s="100" t="s">
        <v>150</v>
      </c>
      <c r="Z13" s="100" t="s">
        <v>150</v>
      </c>
      <c r="AA13" s="100" t="s">
        <v>150</v>
      </c>
      <c r="AB13" s="100" t="s">
        <v>150</v>
      </c>
      <c r="AC13" s="100" t="s">
        <v>150</v>
      </c>
      <c r="AD13" s="103" t="s">
        <v>150</v>
      </c>
    </row>
    <row r="14" spans="1:30" ht="20" customHeight="1" x14ac:dyDescent="0.35">
      <c r="A14" s="15"/>
      <c r="B14" s="25">
        <f t="shared" si="1"/>
        <v>9</v>
      </c>
      <c r="C14" s="15"/>
      <c r="D14" s="26" t="str">
        <f t="shared" si="0"/>
        <v>A.UUID.9</v>
      </c>
      <c r="E14" s="27" t="s">
        <v>811</v>
      </c>
      <c r="F14" s="27" t="s">
        <v>827</v>
      </c>
      <c r="G14" s="69" t="s">
        <v>150</v>
      </c>
      <c r="H14" s="69" t="s">
        <v>150</v>
      </c>
      <c r="I14" s="28" t="s">
        <v>175</v>
      </c>
      <c r="J14" s="33" t="s">
        <v>183</v>
      </c>
      <c r="K14" s="29" t="s">
        <v>150</v>
      </c>
      <c r="L14" s="29" t="s">
        <v>150</v>
      </c>
      <c r="M14" s="29" t="s">
        <v>150</v>
      </c>
      <c r="N14" s="30" t="s">
        <v>160</v>
      </c>
      <c r="O14" s="29" t="s">
        <v>150</v>
      </c>
      <c r="P14" s="29" t="s">
        <v>161</v>
      </c>
      <c r="Q14" s="29" t="s">
        <v>150</v>
      </c>
      <c r="R14" s="29" t="s">
        <v>151</v>
      </c>
      <c r="S14" s="39" t="s">
        <v>152</v>
      </c>
      <c r="T14" s="39" t="s">
        <v>150</v>
      </c>
      <c r="V14" s="96" t="s">
        <v>150</v>
      </c>
      <c r="W14" s="100" t="s">
        <v>150</v>
      </c>
      <c r="X14" s="100" t="s">
        <v>150</v>
      </c>
      <c r="Y14" s="100" t="s">
        <v>150</v>
      </c>
      <c r="Z14" s="100" t="s">
        <v>150</v>
      </c>
      <c r="AA14" s="100" t="s">
        <v>150</v>
      </c>
      <c r="AB14" s="100" t="s">
        <v>150</v>
      </c>
      <c r="AC14" s="100" t="s">
        <v>150</v>
      </c>
      <c r="AD14" s="103" t="s">
        <v>150</v>
      </c>
    </row>
    <row r="15" spans="1:30" ht="20" customHeight="1" x14ac:dyDescent="0.35">
      <c r="A15" s="15"/>
      <c r="B15" s="25">
        <f t="shared" si="1"/>
        <v>10</v>
      </c>
      <c r="C15" s="15"/>
      <c r="D15" s="26" t="str">
        <f t="shared" si="0"/>
        <v>A.UUID.10</v>
      </c>
      <c r="E15" s="27" t="s">
        <v>812</v>
      </c>
      <c r="F15" s="27" t="s">
        <v>828</v>
      </c>
      <c r="G15" s="69" t="s">
        <v>150</v>
      </c>
      <c r="H15" s="69" t="s">
        <v>150</v>
      </c>
      <c r="I15" s="28" t="s">
        <v>181</v>
      </c>
      <c r="J15" s="29" t="s">
        <v>150</v>
      </c>
      <c r="K15" s="29" t="s">
        <v>150</v>
      </c>
      <c r="L15" s="29" t="s">
        <v>150</v>
      </c>
      <c r="M15" s="29" t="s">
        <v>150</v>
      </c>
      <c r="N15" s="34" t="str">
        <f>"Démandé si pour question " &amp;$D$14&amp; ", Réponse = 3. Autre."</f>
        <v>Démandé si pour question A.UUID.9, Réponse = 3. Autre.</v>
      </c>
      <c r="O15" s="29" t="s">
        <v>150</v>
      </c>
      <c r="P15" s="29" t="s">
        <v>161</v>
      </c>
      <c r="Q15" s="29" t="s">
        <v>150</v>
      </c>
      <c r="R15" s="29" t="s">
        <v>151</v>
      </c>
      <c r="S15" s="39" t="s">
        <v>152</v>
      </c>
      <c r="T15" s="39" t="s">
        <v>150</v>
      </c>
      <c r="V15" s="96" t="s">
        <v>150</v>
      </c>
      <c r="W15" s="100" t="s">
        <v>150</v>
      </c>
      <c r="X15" s="100" t="s">
        <v>150</v>
      </c>
      <c r="Y15" s="100" t="s">
        <v>150</v>
      </c>
      <c r="Z15" s="100" t="s">
        <v>150</v>
      </c>
      <c r="AA15" s="100" t="s">
        <v>150</v>
      </c>
      <c r="AB15" s="100" t="s">
        <v>150</v>
      </c>
      <c r="AC15" s="100" t="s">
        <v>150</v>
      </c>
      <c r="AD15" s="103" t="s">
        <v>150</v>
      </c>
    </row>
    <row r="16" spans="1:30" ht="20" customHeight="1" x14ac:dyDescent="0.35">
      <c r="A16" s="15"/>
      <c r="B16" s="25">
        <f t="shared" si="1"/>
        <v>11</v>
      </c>
      <c r="C16" s="15"/>
      <c r="D16" s="26" t="str">
        <f t="shared" si="0"/>
        <v>A.UUID.11</v>
      </c>
      <c r="E16" s="27" t="s">
        <v>813</v>
      </c>
      <c r="F16" s="27" t="s">
        <v>829</v>
      </c>
      <c r="G16" s="69" t="s">
        <v>150</v>
      </c>
      <c r="H16" s="69" t="s">
        <v>150</v>
      </c>
      <c r="I16" s="28" t="s">
        <v>167</v>
      </c>
      <c r="J16" s="30" t="s">
        <v>17</v>
      </c>
      <c r="K16" s="30" t="s">
        <v>159</v>
      </c>
      <c r="L16" s="29" t="s">
        <v>150</v>
      </c>
      <c r="M16" s="30" t="s">
        <v>150</v>
      </c>
      <c r="N16" s="30" t="s">
        <v>160</v>
      </c>
      <c r="O16" s="30" t="s">
        <v>150</v>
      </c>
      <c r="P16" s="30" t="s">
        <v>161</v>
      </c>
      <c r="Q16" s="30" t="s">
        <v>150</v>
      </c>
      <c r="R16" s="30" t="s">
        <v>151</v>
      </c>
      <c r="S16" s="31" t="s">
        <v>152</v>
      </c>
      <c r="T16" s="31" t="s">
        <v>150</v>
      </c>
      <c r="V16" s="97" t="s">
        <v>150</v>
      </c>
      <c r="W16" s="101" t="s">
        <v>150</v>
      </c>
      <c r="X16" s="101" t="s">
        <v>150</v>
      </c>
      <c r="Y16" s="101" t="s">
        <v>150</v>
      </c>
      <c r="Z16" s="101" t="s">
        <v>150</v>
      </c>
      <c r="AA16" s="101" t="s">
        <v>150</v>
      </c>
      <c r="AB16" s="101" t="s">
        <v>150</v>
      </c>
      <c r="AC16" s="101" t="s">
        <v>150</v>
      </c>
      <c r="AD16" s="104" t="s">
        <v>150</v>
      </c>
    </row>
    <row r="17" spans="1:30" ht="20" customHeight="1" x14ac:dyDescent="0.35">
      <c r="A17" s="15"/>
      <c r="B17" s="25">
        <f t="shared" si="1"/>
        <v>12</v>
      </c>
      <c r="C17" s="15"/>
      <c r="D17" s="26" t="str">
        <f t="shared" si="0"/>
        <v>A.UUID.12</v>
      </c>
      <c r="E17" s="27" t="s">
        <v>799</v>
      </c>
      <c r="F17" s="27" t="s">
        <v>830</v>
      </c>
      <c r="G17" s="69" t="s">
        <v>150</v>
      </c>
      <c r="H17" s="69" t="s">
        <v>150</v>
      </c>
      <c r="I17" s="28" t="s">
        <v>814</v>
      </c>
      <c r="J17" s="30" t="s">
        <v>17</v>
      </c>
      <c r="K17" s="30" t="s">
        <v>818</v>
      </c>
      <c r="L17" s="29" t="s">
        <v>150</v>
      </c>
      <c r="M17" s="30" t="s">
        <v>150</v>
      </c>
      <c r="N17" s="30" t="s">
        <v>160</v>
      </c>
      <c r="O17" s="30" t="s">
        <v>150</v>
      </c>
      <c r="P17" s="30" t="s">
        <v>161</v>
      </c>
      <c r="Q17" s="30" t="s">
        <v>150</v>
      </c>
      <c r="R17" s="30" t="s">
        <v>151</v>
      </c>
      <c r="S17" s="31" t="s">
        <v>152</v>
      </c>
      <c r="T17" s="31" t="s">
        <v>150</v>
      </c>
      <c r="V17" s="97" t="s">
        <v>150</v>
      </c>
      <c r="W17" s="101" t="s">
        <v>150</v>
      </c>
      <c r="X17" s="101" t="s">
        <v>150</v>
      </c>
      <c r="Y17" s="101" t="s">
        <v>150</v>
      </c>
      <c r="Z17" s="101" t="s">
        <v>150</v>
      </c>
      <c r="AA17" s="101" t="s">
        <v>150</v>
      </c>
      <c r="AB17" s="101" t="s">
        <v>150</v>
      </c>
      <c r="AC17" s="101" t="s">
        <v>150</v>
      </c>
      <c r="AD17" s="104" t="s">
        <v>150</v>
      </c>
    </row>
    <row r="18" spans="1:30" ht="20" customHeight="1" x14ac:dyDescent="0.35">
      <c r="A18" s="15"/>
      <c r="B18" s="25">
        <f t="shared" si="1"/>
        <v>13</v>
      </c>
      <c r="C18" s="15"/>
      <c r="D18" s="26" t="str">
        <f t="shared" si="0"/>
        <v>A.UUID.13</v>
      </c>
      <c r="E18" s="27" t="s">
        <v>817</v>
      </c>
      <c r="F18" s="27" t="s">
        <v>831</v>
      </c>
      <c r="G18" s="69" t="s">
        <v>150</v>
      </c>
      <c r="H18" s="69" t="s">
        <v>150</v>
      </c>
      <c r="I18" s="28" t="s">
        <v>166</v>
      </c>
      <c r="J18" s="30" t="s">
        <v>17</v>
      </c>
      <c r="K18" s="30" t="s">
        <v>162</v>
      </c>
      <c r="L18" s="29" t="s">
        <v>150</v>
      </c>
      <c r="M18" s="30" t="s">
        <v>150</v>
      </c>
      <c r="N18" s="30" t="s">
        <v>160</v>
      </c>
      <c r="O18" s="30" t="s">
        <v>150</v>
      </c>
      <c r="P18" s="30" t="s">
        <v>161</v>
      </c>
      <c r="Q18" s="30" t="s">
        <v>150</v>
      </c>
      <c r="R18" s="30" t="s">
        <v>151</v>
      </c>
      <c r="S18" s="31" t="s">
        <v>152</v>
      </c>
      <c r="T18" s="31" t="s">
        <v>150</v>
      </c>
      <c r="V18" s="97" t="s">
        <v>150</v>
      </c>
      <c r="W18" s="101" t="s">
        <v>150</v>
      </c>
      <c r="X18" s="101" t="s">
        <v>150</v>
      </c>
      <c r="Y18" s="101" t="s">
        <v>150</v>
      </c>
      <c r="Z18" s="101" t="s">
        <v>150</v>
      </c>
      <c r="AA18" s="101" t="s">
        <v>150</v>
      </c>
      <c r="AB18" s="101" t="s">
        <v>150</v>
      </c>
      <c r="AC18" s="101" t="s">
        <v>150</v>
      </c>
      <c r="AD18" s="104" t="s">
        <v>150</v>
      </c>
    </row>
    <row r="19" spans="1:30" ht="20" customHeight="1" x14ac:dyDescent="0.35">
      <c r="A19" s="15"/>
      <c r="B19" s="25">
        <f t="shared" si="1"/>
        <v>14</v>
      </c>
      <c r="C19" s="15"/>
      <c r="D19" s="26" t="str">
        <f t="shared" si="0"/>
        <v>A.UUID.14</v>
      </c>
      <c r="E19" s="27" t="s">
        <v>800</v>
      </c>
      <c r="F19" s="27" t="s">
        <v>832</v>
      </c>
      <c r="G19" s="69" t="s">
        <v>150</v>
      </c>
      <c r="H19" s="69" t="s">
        <v>150</v>
      </c>
      <c r="I19" s="28" t="s">
        <v>815</v>
      </c>
      <c r="J19" s="30" t="s">
        <v>17</v>
      </c>
      <c r="K19" s="30" t="s">
        <v>819</v>
      </c>
      <c r="L19" s="29" t="s">
        <v>150</v>
      </c>
      <c r="M19" s="30" t="s">
        <v>150</v>
      </c>
      <c r="N19" s="30" t="s">
        <v>160</v>
      </c>
      <c r="O19" s="30" t="s">
        <v>150</v>
      </c>
      <c r="P19" s="30" t="s">
        <v>161</v>
      </c>
      <c r="Q19" s="30" t="s">
        <v>150</v>
      </c>
      <c r="R19" s="30" t="s">
        <v>151</v>
      </c>
      <c r="S19" s="31" t="s">
        <v>152</v>
      </c>
      <c r="T19" s="31" t="s">
        <v>150</v>
      </c>
      <c r="V19" s="97" t="s">
        <v>150</v>
      </c>
      <c r="W19" s="101" t="s">
        <v>150</v>
      </c>
      <c r="X19" s="101" t="s">
        <v>150</v>
      </c>
      <c r="Y19" s="101" t="s">
        <v>150</v>
      </c>
      <c r="Z19" s="101" t="s">
        <v>150</v>
      </c>
      <c r="AA19" s="101" t="s">
        <v>150</v>
      </c>
      <c r="AB19" s="101" t="s">
        <v>150</v>
      </c>
      <c r="AC19" s="101" t="s">
        <v>150</v>
      </c>
      <c r="AD19" s="104" t="s">
        <v>150</v>
      </c>
    </row>
    <row r="20" spans="1:30" ht="20" customHeight="1" x14ac:dyDescent="0.35">
      <c r="A20" s="15"/>
      <c r="B20" s="25">
        <f t="shared" si="1"/>
        <v>15</v>
      </c>
      <c r="C20" s="15"/>
      <c r="D20" s="26" t="str">
        <f t="shared" si="0"/>
        <v>A.UUID.15</v>
      </c>
      <c r="E20" s="27" t="s">
        <v>1815</v>
      </c>
      <c r="F20" s="27" t="s">
        <v>1816</v>
      </c>
      <c r="G20" s="69" t="s">
        <v>150</v>
      </c>
      <c r="H20" s="69" t="s">
        <v>150</v>
      </c>
      <c r="I20" s="28" t="s">
        <v>165</v>
      </c>
      <c r="J20" s="30" t="s">
        <v>17</v>
      </c>
      <c r="K20" s="30" t="s">
        <v>163</v>
      </c>
      <c r="L20" s="29" t="s">
        <v>150</v>
      </c>
      <c r="M20" s="30" t="s">
        <v>150</v>
      </c>
      <c r="N20" s="30" t="s">
        <v>160</v>
      </c>
      <c r="O20" s="30" t="s">
        <v>150</v>
      </c>
      <c r="P20" s="30" t="s">
        <v>161</v>
      </c>
      <c r="Q20" s="30" t="s">
        <v>150</v>
      </c>
      <c r="R20" s="30" t="s">
        <v>151</v>
      </c>
      <c r="S20" s="31" t="s">
        <v>152</v>
      </c>
      <c r="T20" s="31" t="s">
        <v>150</v>
      </c>
      <c r="V20" s="97" t="s">
        <v>150</v>
      </c>
      <c r="W20" s="101" t="s">
        <v>150</v>
      </c>
      <c r="X20" s="101" t="s">
        <v>150</v>
      </c>
      <c r="Y20" s="101" t="s">
        <v>150</v>
      </c>
      <c r="Z20" s="101" t="s">
        <v>150</v>
      </c>
      <c r="AA20" s="101" t="s">
        <v>150</v>
      </c>
      <c r="AB20" s="101" t="s">
        <v>150</v>
      </c>
      <c r="AC20" s="101" t="s">
        <v>150</v>
      </c>
      <c r="AD20" s="104" t="s">
        <v>150</v>
      </c>
    </row>
    <row r="21" spans="1:30" ht="20" customHeight="1" x14ac:dyDescent="0.35">
      <c r="A21" s="15"/>
      <c r="B21" s="25">
        <f t="shared" si="1"/>
        <v>16</v>
      </c>
      <c r="C21" s="15"/>
      <c r="D21" s="26" t="str">
        <f t="shared" si="0"/>
        <v>A.UUID.16</v>
      </c>
      <c r="E21" s="27" t="s">
        <v>1753</v>
      </c>
      <c r="F21" s="27" t="s">
        <v>1817</v>
      </c>
      <c r="G21" s="69" t="s">
        <v>150</v>
      </c>
      <c r="H21" s="69" t="s">
        <v>150</v>
      </c>
      <c r="I21" s="28" t="s">
        <v>816</v>
      </c>
      <c r="J21" s="30" t="s">
        <v>17</v>
      </c>
      <c r="K21" s="30" t="s">
        <v>820</v>
      </c>
      <c r="L21" s="29" t="s">
        <v>150</v>
      </c>
      <c r="M21" s="30" t="s">
        <v>150</v>
      </c>
      <c r="N21" s="30" t="s">
        <v>160</v>
      </c>
      <c r="O21" s="30" t="s">
        <v>150</v>
      </c>
      <c r="P21" s="30" t="s">
        <v>161</v>
      </c>
      <c r="Q21" s="30" t="s">
        <v>150</v>
      </c>
      <c r="R21" s="30" t="s">
        <v>151</v>
      </c>
      <c r="S21" s="31" t="s">
        <v>152</v>
      </c>
      <c r="T21" s="31" t="s">
        <v>150</v>
      </c>
      <c r="V21" s="97" t="s">
        <v>150</v>
      </c>
      <c r="W21" s="101" t="s">
        <v>150</v>
      </c>
      <c r="X21" s="101" t="s">
        <v>150</v>
      </c>
      <c r="Y21" s="101" t="s">
        <v>150</v>
      </c>
      <c r="Z21" s="101" t="s">
        <v>150</v>
      </c>
      <c r="AA21" s="101" t="s">
        <v>150</v>
      </c>
      <c r="AB21" s="101" t="s">
        <v>150</v>
      </c>
      <c r="AC21" s="101" t="s">
        <v>150</v>
      </c>
      <c r="AD21" s="104" t="s">
        <v>150</v>
      </c>
    </row>
    <row r="22" spans="1:30" ht="20" customHeight="1" x14ac:dyDescent="0.35">
      <c r="A22" s="15"/>
      <c r="B22" s="25">
        <f t="shared" si="1"/>
        <v>17</v>
      </c>
      <c r="C22" s="15"/>
      <c r="D22" s="26" t="str">
        <f t="shared" si="0"/>
        <v>A.UUID.17</v>
      </c>
      <c r="E22" s="27" t="s">
        <v>1363</v>
      </c>
      <c r="F22" s="27" t="s">
        <v>20</v>
      </c>
      <c r="G22" s="69" t="s">
        <v>150</v>
      </c>
      <c r="H22" s="69" t="s">
        <v>150</v>
      </c>
      <c r="I22" s="28" t="s">
        <v>158</v>
      </c>
      <c r="J22" s="30" t="s">
        <v>17</v>
      </c>
      <c r="K22" s="30" t="s">
        <v>168</v>
      </c>
      <c r="L22" s="29" t="s">
        <v>150</v>
      </c>
      <c r="M22" s="30" t="s">
        <v>150</v>
      </c>
      <c r="N22" s="30" t="s">
        <v>160</v>
      </c>
      <c r="O22" s="30" t="s">
        <v>150</v>
      </c>
      <c r="P22" s="30" t="s">
        <v>161</v>
      </c>
      <c r="Q22" s="30" t="s">
        <v>150</v>
      </c>
      <c r="R22" s="30" t="s">
        <v>151</v>
      </c>
      <c r="S22" s="31" t="s">
        <v>152</v>
      </c>
      <c r="T22" s="31" t="s">
        <v>150</v>
      </c>
      <c r="V22" s="97" t="s">
        <v>150</v>
      </c>
      <c r="W22" s="101" t="s">
        <v>150</v>
      </c>
      <c r="X22" s="101" t="s">
        <v>150</v>
      </c>
      <c r="Y22" s="101" t="s">
        <v>150</v>
      </c>
      <c r="Z22" s="101" t="s">
        <v>150</v>
      </c>
      <c r="AA22" s="101" t="s">
        <v>150</v>
      </c>
      <c r="AB22" s="101" t="s">
        <v>150</v>
      </c>
      <c r="AC22" s="101" t="s">
        <v>150</v>
      </c>
      <c r="AD22" s="104" t="s">
        <v>150</v>
      </c>
    </row>
    <row r="23" spans="1:30" ht="20" customHeight="1" x14ac:dyDescent="0.35">
      <c r="A23" s="15"/>
      <c r="B23" s="25">
        <f t="shared" si="1"/>
        <v>18</v>
      </c>
      <c r="C23" s="15"/>
      <c r="D23" s="26" t="str">
        <f t="shared" si="0"/>
        <v>A.UUID.18</v>
      </c>
      <c r="E23" s="27" t="s">
        <v>821</v>
      </c>
      <c r="F23" s="27" t="s">
        <v>412</v>
      </c>
      <c r="G23" s="69" t="s">
        <v>150</v>
      </c>
      <c r="H23" s="69" t="s">
        <v>150</v>
      </c>
      <c r="I23" s="73" t="s">
        <v>164</v>
      </c>
      <c r="J23" s="30" t="s">
        <v>17</v>
      </c>
      <c r="K23" s="29" t="s">
        <v>169</v>
      </c>
      <c r="L23" s="29" t="s">
        <v>150</v>
      </c>
      <c r="M23" s="30" t="s">
        <v>150</v>
      </c>
      <c r="N23" s="30" t="s">
        <v>160</v>
      </c>
      <c r="O23" s="30" t="s">
        <v>150</v>
      </c>
      <c r="P23" s="30" t="s">
        <v>161</v>
      </c>
      <c r="Q23" s="30" t="s">
        <v>150</v>
      </c>
      <c r="R23" s="30" t="s">
        <v>151</v>
      </c>
      <c r="S23" s="31" t="s">
        <v>152</v>
      </c>
      <c r="T23" s="31" t="s">
        <v>150</v>
      </c>
      <c r="V23" s="97" t="s">
        <v>150</v>
      </c>
      <c r="W23" s="101" t="s">
        <v>150</v>
      </c>
      <c r="X23" s="101" t="s">
        <v>150</v>
      </c>
      <c r="Y23" s="101" t="s">
        <v>150</v>
      </c>
      <c r="Z23" s="101" t="s">
        <v>150</v>
      </c>
      <c r="AA23" s="101" t="s">
        <v>150</v>
      </c>
      <c r="AB23" s="101" t="s">
        <v>150</v>
      </c>
      <c r="AC23" s="101" t="s">
        <v>150</v>
      </c>
      <c r="AD23" s="104" t="s">
        <v>150</v>
      </c>
    </row>
    <row r="24" spans="1:30" ht="20" customHeight="1" x14ac:dyDescent="0.35">
      <c r="A24" s="15"/>
      <c r="B24" s="25">
        <f t="shared" si="1"/>
        <v>19</v>
      </c>
      <c r="C24" s="15"/>
      <c r="D24" s="26" t="str">
        <f t="shared" si="0"/>
        <v>A.UUID.19</v>
      </c>
      <c r="E24" s="27" t="s">
        <v>822</v>
      </c>
      <c r="F24" s="27" t="s">
        <v>20</v>
      </c>
      <c r="G24" s="69" t="s">
        <v>150</v>
      </c>
      <c r="H24" s="69" t="s">
        <v>150</v>
      </c>
      <c r="I24" s="33" t="s">
        <v>181</v>
      </c>
      <c r="J24" s="29" t="s">
        <v>20</v>
      </c>
      <c r="K24" s="33" t="s">
        <v>20</v>
      </c>
      <c r="L24" s="29" t="s">
        <v>150</v>
      </c>
      <c r="M24" s="29" t="s">
        <v>150</v>
      </c>
      <c r="N24" s="34" t="str">
        <f>"Démandé si pour question " &amp;D23&amp; ", Réponse = 123.Autre."</f>
        <v>Démandé si pour question A.UUID.18, Réponse = 123.Autre.</v>
      </c>
      <c r="O24" s="29" t="s">
        <v>150</v>
      </c>
      <c r="P24" s="29" t="s">
        <v>161</v>
      </c>
      <c r="Q24" s="29" t="s">
        <v>150</v>
      </c>
      <c r="R24" s="29" t="s">
        <v>151</v>
      </c>
      <c r="S24" s="39" t="s">
        <v>152</v>
      </c>
      <c r="T24" s="39" t="s">
        <v>150</v>
      </c>
      <c r="V24" s="96" t="s">
        <v>150</v>
      </c>
      <c r="W24" s="100" t="s">
        <v>150</v>
      </c>
      <c r="X24" s="100" t="s">
        <v>150</v>
      </c>
      <c r="Y24" s="100" t="s">
        <v>150</v>
      </c>
      <c r="Z24" s="100" t="s">
        <v>150</v>
      </c>
      <c r="AA24" s="100" t="s">
        <v>150</v>
      </c>
      <c r="AB24" s="100" t="s">
        <v>150</v>
      </c>
      <c r="AC24" s="100" t="s">
        <v>150</v>
      </c>
      <c r="AD24" s="103" t="s">
        <v>150</v>
      </c>
    </row>
    <row r="25" spans="1:30" ht="20" customHeight="1" x14ac:dyDescent="0.35">
      <c r="A25" s="15"/>
      <c r="B25" s="25">
        <f t="shared" si="1"/>
        <v>20</v>
      </c>
      <c r="C25" s="15"/>
      <c r="D25" s="26" t="str">
        <f t="shared" si="0"/>
        <v>A.UUID.20</v>
      </c>
      <c r="E25" s="27" t="s">
        <v>823</v>
      </c>
      <c r="F25" s="27" t="s">
        <v>837</v>
      </c>
      <c r="G25" s="69" t="s">
        <v>150</v>
      </c>
      <c r="H25" s="69" t="s">
        <v>150</v>
      </c>
      <c r="I25" s="28" t="s">
        <v>836</v>
      </c>
      <c r="J25" s="30" t="s">
        <v>37</v>
      </c>
      <c r="K25" s="71" t="s">
        <v>590</v>
      </c>
      <c r="L25" s="29" t="s">
        <v>150</v>
      </c>
      <c r="M25" s="30" t="s">
        <v>150</v>
      </c>
      <c r="N25" s="30" t="s">
        <v>160</v>
      </c>
      <c r="O25" s="30" t="s">
        <v>150</v>
      </c>
      <c r="P25" s="30" t="s">
        <v>161</v>
      </c>
      <c r="Q25" s="30" t="s">
        <v>150</v>
      </c>
      <c r="R25" s="30" t="s">
        <v>151</v>
      </c>
      <c r="S25" s="31" t="s">
        <v>152</v>
      </c>
      <c r="T25" s="31" t="s">
        <v>150</v>
      </c>
      <c r="V25" s="97" t="s">
        <v>150</v>
      </c>
      <c r="W25" s="101" t="s">
        <v>150</v>
      </c>
      <c r="X25" s="101" t="s">
        <v>150</v>
      </c>
      <c r="Y25" s="101" t="s">
        <v>150</v>
      </c>
      <c r="Z25" s="101" t="s">
        <v>150</v>
      </c>
      <c r="AA25" s="101" t="s">
        <v>150</v>
      </c>
      <c r="AB25" s="101" t="s">
        <v>150</v>
      </c>
      <c r="AC25" s="101" t="s">
        <v>150</v>
      </c>
      <c r="AD25" s="104" t="s">
        <v>150</v>
      </c>
    </row>
    <row r="26" spans="1:30" ht="20" customHeight="1" x14ac:dyDescent="0.35">
      <c r="A26" s="15"/>
      <c r="B26" s="25">
        <f t="shared" si="1"/>
        <v>21</v>
      </c>
      <c r="C26" s="15"/>
      <c r="D26" s="26" t="str">
        <f t="shared" si="0"/>
        <v>A.UUID.21</v>
      </c>
      <c r="E26" s="27" t="s">
        <v>824</v>
      </c>
      <c r="F26" s="27" t="s">
        <v>20</v>
      </c>
      <c r="G26" s="69" t="s">
        <v>150</v>
      </c>
      <c r="H26" s="69" t="s">
        <v>150</v>
      </c>
      <c r="I26" s="33" t="s">
        <v>181</v>
      </c>
      <c r="J26" s="29" t="s">
        <v>20</v>
      </c>
      <c r="K26" s="33" t="s">
        <v>20</v>
      </c>
      <c r="L26" s="29" t="s">
        <v>150</v>
      </c>
      <c r="M26" s="29" t="s">
        <v>150</v>
      </c>
      <c r="N26" s="34" t="str">
        <f>"Démandé si pour question " &amp;D25&amp; ", Réponse = 6.Autre."</f>
        <v>Démandé si pour question A.UUID.20, Réponse = 6.Autre.</v>
      </c>
      <c r="O26" s="29" t="s">
        <v>150</v>
      </c>
      <c r="P26" s="29" t="s">
        <v>161</v>
      </c>
      <c r="Q26" s="29" t="s">
        <v>150</v>
      </c>
      <c r="R26" s="29" t="s">
        <v>151</v>
      </c>
      <c r="S26" s="39" t="s">
        <v>152</v>
      </c>
      <c r="T26" s="39" t="s">
        <v>150</v>
      </c>
      <c r="V26" s="96" t="s">
        <v>150</v>
      </c>
      <c r="W26" s="100" t="s">
        <v>150</v>
      </c>
      <c r="X26" s="100" t="s">
        <v>150</v>
      </c>
      <c r="Y26" s="100" t="s">
        <v>150</v>
      </c>
      <c r="Z26" s="100" t="s">
        <v>150</v>
      </c>
      <c r="AA26" s="100" t="s">
        <v>150</v>
      </c>
      <c r="AB26" s="100" t="s">
        <v>150</v>
      </c>
      <c r="AC26" s="100" t="s">
        <v>150</v>
      </c>
      <c r="AD26" s="103" t="s">
        <v>150</v>
      </c>
    </row>
    <row r="27" spans="1:30" ht="20" customHeight="1" x14ac:dyDescent="0.35">
      <c r="A27" s="15"/>
      <c r="B27" s="25">
        <f t="shared" si="1"/>
        <v>22</v>
      </c>
      <c r="C27" s="15"/>
      <c r="D27" s="26" t="str">
        <f t="shared" si="0"/>
        <v>A.UUID.22</v>
      </c>
      <c r="E27" s="27" t="s">
        <v>1364</v>
      </c>
      <c r="F27" s="27" t="s">
        <v>413</v>
      </c>
      <c r="G27" s="69" t="s">
        <v>150</v>
      </c>
      <c r="H27" s="69" t="s">
        <v>150</v>
      </c>
      <c r="I27" s="28" t="s">
        <v>171</v>
      </c>
      <c r="J27" s="30" t="s">
        <v>17</v>
      </c>
      <c r="K27" s="33" t="s">
        <v>170</v>
      </c>
      <c r="L27" s="29" t="s">
        <v>150</v>
      </c>
      <c r="M27" s="30" t="s">
        <v>150</v>
      </c>
      <c r="N27" s="34" t="str">
        <f>"Si pour question " &amp;$D$27&amp; ", Réponse = 2.Non, arrêt de l'entretien"</f>
        <v>Si pour question A.UUID.22, Réponse = 2.Non, arrêt de l'entretien</v>
      </c>
      <c r="O27" s="30" t="s">
        <v>150</v>
      </c>
      <c r="P27" s="30" t="s">
        <v>161</v>
      </c>
      <c r="Q27" s="30" t="s">
        <v>150</v>
      </c>
      <c r="R27" s="30" t="s">
        <v>151</v>
      </c>
      <c r="S27" s="31" t="s">
        <v>152</v>
      </c>
      <c r="T27" s="31" t="s">
        <v>150</v>
      </c>
      <c r="V27" s="97" t="s">
        <v>150</v>
      </c>
      <c r="W27" s="101" t="s">
        <v>150</v>
      </c>
      <c r="X27" s="101" t="s">
        <v>150</v>
      </c>
      <c r="Y27" s="101" t="s">
        <v>150</v>
      </c>
      <c r="Z27" s="101" t="s">
        <v>150</v>
      </c>
      <c r="AA27" s="101" t="s">
        <v>150</v>
      </c>
      <c r="AB27" s="101" t="s">
        <v>150</v>
      </c>
      <c r="AC27" s="101" t="s">
        <v>150</v>
      </c>
      <c r="AD27" s="104" t="s">
        <v>150</v>
      </c>
    </row>
    <row r="28" spans="1:30" ht="20" customHeight="1" x14ac:dyDescent="0.35">
      <c r="A28" s="15"/>
      <c r="B28" s="25">
        <f t="shared" si="1"/>
        <v>23</v>
      </c>
      <c r="C28" s="15"/>
      <c r="D28" s="26" t="str">
        <f t="shared" si="0"/>
        <v>A.UUID.23</v>
      </c>
      <c r="E28" s="27" t="s">
        <v>810</v>
      </c>
      <c r="F28" s="27" t="s">
        <v>20</v>
      </c>
      <c r="G28" s="69" t="s">
        <v>150</v>
      </c>
      <c r="H28" s="69" t="s">
        <v>150</v>
      </c>
      <c r="I28" s="28" t="s">
        <v>172</v>
      </c>
      <c r="J28" s="29" t="s">
        <v>20</v>
      </c>
      <c r="K28" s="30" t="s">
        <v>150</v>
      </c>
      <c r="L28" s="29" t="s">
        <v>179</v>
      </c>
      <c r="M28" s="30" t="s">
        <v>150</v>
      </c>
      <c r="N28" s="30" t="s">
        <v>160</v>
      </c>
      <c r="O28" s="30" t="s">
        <v>150</v>
      </c>
      <c r="P28" s="30" t="s">
        <v>161</v>
      </c>
      <c r="Q28" s="30" t="s">
        <v>150</v>
      </c>
      <c r="R28" s="30" t="s">
        <v>151</v>
      </c>
      <c r="S28" s="31" t="s">
        <v>152</v>
      </c>
      <c r="T28" s="31" t="s">
        <v>150</v>
      </c>
      <c r="V28" s="97" t="s">
        <v>150</v>
      </c>
      <c r="W28" s="101" t="s">
        <v>150</v>
      </c>
      <c r="X28" s="101" t="s">
        <v>150</v>
      </c>
      <c r="Y28" s="101" t="s">
        <v>150</v>
      </c>
      <c r="Z28" s="101" t="s">
        <v>150</v>
      </c>
      <c r="AA28" s="101" t="s">
        <v>150</v>
      </c>
      <c r="AB28" s="101" t="s">
        <v>150</v>
      </c>
      <c r="AC28" s="101" t="s">
        <v>150</v>
      </c>
      <c r="AD28" s="104" t="s">
        <v>150</v>
      </c>
    </row>
    <row r="29" spans="1:30" ht="20" customHeight="1" x14ac:dyDescent="0.35">
      <c r="A29" s="15"/>
      <c r="B29" s="25">
        <f t="shared" si="1"/>
        <v>24</v>
      </c>
      <c r="C29" s="15"/>
      <c r="D29" s="26" t="str">
        <f t="shared" si="0"/>
        <v>A.UUID.24</v>
      </c>
      <c r="E29" s="27" t="s">
        <v>1365</v>
      </c>
      <c r="F29" s="27" t="s">
        <v>1366</v>
      </c>
      <c r="G29" s="69" t="s">
        <v>150</v>
      </c>
      <c r="H29" s="69" t="s">
        <v>150</v>
      </c>
      <c r="I29" s="132" t="s">
        <v>1367</v>
      </c>
      <c r="J29" s="30" t="s">
        <v>37</v>
      </c>
      <c r="K29" s="146" t="s">
        <v>1705</v>
      </c>
      <c r="L29" s="29" t="s">
        <v>150</v>
      </c>
      <c r="M29" s="30" t="s">
        <v>150</v>
      </c>
      <c r="N29" s="30" t="s">
        <v>160</v>
      </c>
      <c r="O29" s="30" t="s">
        <v>150</v>
      </c>
      <c r="P29" s="30" t="s">
        <v>161</v>
      </c>
      <c r="Q29" s="30" t="s">
        <v>150</v>
      </c>
      <c r="R29" s="30" t="s">
        <v>151</v>
      </c>
      <c r="S29" s="31" t="s">
        <v>152</v>
      </c>
      <c r="T29" s="31" t="s">
        <v>150</v>
      </c>
      <c r="V29" s="97" t="s">
        <v>150</v>
      </c>
      <c r="W29" s="101" t="s">
        <v>150</v>
      </c>
      <c r="X29" s="101" t="s">
        <v>150</v>
      </c>
      <c r="Y29" s="101" t="s">
        <v>150</v>
      </c>
      <c r="Z29" s="101" t="s">
        <v>150</v>
      </c>
      <c r="AA29" s="101" t="s">
        <v>150</v>
      </c>
      <c r="AB29" s="101" t="s">
        <v>150</v>
      </c>
      <c r="AC29" s="101" t="s">
        <v>150</v>
      </c>
      <c r="AD29" s="104" t="s">
        <v>150</v>
      </c>
    </row>
    <row r="30" spans="1:30" ht="20" customHeight="1" x14ac:dyDescent="0.35">
      <c r="A30" s="15"/>
      <c r="B30" s="25">
        <f t="shared" si="1"/>
        <v>25</v>
      </c>
      <c r="C30" s="15"/>
      <c r="D30" s="26" t="str">
        <f t="shared" ref="D30" si="2">CONCATENATE(LEFT($D$4,2),"UUID.",B30)</f>
        <v>A.UUID.25</v>
      </c>
      <c r="E30" s="27" t="s">
        <v>1706</v>
      </c>
      <c r="F30" s="27" t="s">
        <v>20</v>
      </c>
      <c r="G30" s="69" t="s">
        <v>150</v>
      </c>
      <c r="H30" s="69" t="s">
        <v>150</v>
      </c>
      <c r="I30" s="33" t="s">
        <v>181</v>
      </c>
      <c r="J30" s="29" t="s">
        <v>20</v>
      </c>
      <c r="K30" s="33" t="s">
        <v>20</v>
      </c>
      <c r="L30" s="29" t="s">
        <v>150</v>
      </c>
      <c r="M30" s="29" t="s">
        <v>150</v>
      </c>
      <c r="N30" s="34" t="str">
        <f>"Démandé si pour question " &amp;D29&amp; ", Réponse = 15.Autre."</f>
        <v>Démandé si pour question A.UUID.24, Réponse = 15.Autre.</v>
      </c>
      <c r="O30" s="29" t="s">
        <v>150</v>
      </c>
      <c r="P30" s="29" t="s">
        <v>161</v>
      </c>
      <c r="Q30" s="29" t="s">
        <v>150</v>
      </c>
      <c r="R30" s="29" t="s">
        <v>151</v>
      </c>
      <c r="S30" s="39" t="s">
        <v>152</v>
      </c>
      <c r="T30" s="39" t="s">
        <v>150</v>
      </c>
      <c r="V30" s="96" t="s">
        <v>150</v>
      </c>
      <c r="W30" s="100" t="s">
        <v>150</v>
      </c>
      <c r="X30" s="100" t="s">
        <v>150</v>
      </c>
      <c r="Y30" s="100" t="s">
        <v>150</v>
      </c>
      <c r="Z30" s="100" t="s">
        <v>150</v>
      </c>
      <c r="AA30" s="100" t="s">
        <v>150</v>
      </c>
      <c r="AB30" s="100" t="s">
        <v>150</v>
      </c>
      <c r="AC30" s="100" t="s">
        <v>150</v>
      </c>
      <c r="AD30" s="103" t="s">
        <v>150</v>
      </c>
    </row>
    <row r="31" spans="1:30" ht="20" customHeight="1" thickBot="1" x14ac:dyDescent="0.4">
      <c r="A31" s="15"/>
      <c r="B31" s="25">
        <f t="shared" si="1"/>
        <v>26</v>
      </c>
      <c r="C31" s="15"/>
      <c r="D31" s="60" t="str">
        <f t="shared" si="0"/>
        <v>A.UUID.26</v>
      </c>
      <c r="E31" s="145" t="s">
        <v>809</v>
      </c>
      <c r="F31" s="41" t="s">
        <v>20</v>
      </c>
      <c r="G31" s="70" t="s">
        <v>150</v>
      </c>
      <c r="H31" s="70" t="s">
        <v>150</v>
      </c>
      <c r="I31" s="42" t="s">
        <v>173</v>
      </c>
      <c r="J31" s="43" t="s">
        <v>20</v>
      </c>
      <c r="K31" s="44" t="s">
        <v>150</v>
      </c>
      <c r="L31" s="44" t="s">
        <v>180</v>
      </c>
      <c r="M31" s="44" t="s">
        <v>150</v>
      </c>
      <c r="N31" s="44"/>
      <c r="O31" s="44" t="s">
        <v>150</v>
      </c>
      <c r="P31" s="44" t="s">
        <v>161</v>
      </c>
      <c r="Q31" s="44" t="s">
        <v>150</v>
      </c>
      <c r="R31" s="44" t="s">
        <v>151</v>
      </c>
      <c r="S31" s="45" t="s">
        <v>152</v>
      </c>
      <c r="T31" s="45" t="s">
        <v>150</v>
      </c>
      <c r="V31" s="98" t="s">
        <v>150</v>
      </c>
      <c r="W31" s="102" t="s">
        <v>150</v>
      </c>
      <c r="X31" s="102" t="s">
        <v>150</v>
      </c>
      <c r="Y31" s="102" t="s">
        <v>150</v>
      </c>
      <c r="Z31" s="102" t="s">
        <v>150</v>
      </c>
      <c r="AA31" s="102" t="s">
        <v>150</v>
      </c>
      <c r="AB31" s="102" t="s">
        <v>150</v>
      </c>
      <c r="AC31" s="102" t="s">
        <v>150</v>
      </c>
      <c r="AD31" s="105" t="s">
        <v>150</v>
      </c>
    </row>
    <row r="32" spans="1:30" ht="15" thickBot="1" x14ac:dyDescent="0.4">
      <c r="K32" s="32"/>
      <c r="L32" s="32"/>
    </row>
    <row r="33" spans="1:30" ht="16" thickBot="1" x14ac:dyDescent="0.4">
      <c r="A33" s="15"/>
      <c r="B33" s="15"/>
      <c r="C33" s="15"/>
      <c r="D33" s="18" t="s">
        <v>195</v>
      </c>
      <c r="E33" s="19"/>
      <c r="F33" s="19"/>
      <c r="G33" s="19"/>
      <c r="H33" s="19"/>
      <c r="I33" s="19"/>
      <c r="J33" s="19"/>
      <c r="K33" s="19"/>
      <c r="L33" s="19"/>
      <c r="M33" s="19"/>
      <c r="N33" s="19"/>
      <c r="O33" s="19"/>
      <c r="P33" s="19"/>
      <c r="Q33" s="19"/>
      <c r="R33" s="19"/>
      <c r="S33" s="20"/>
      <c r="T33" s="20"/>
      <c r="V33" s="106" t="s">
        <v>585</v>
      </c>
      <c r="W33" s="107" t="s">
        <v>587</v>
      </c>
      <c r="X33" s="107" t="s">
        <v>589</v>
      </c>
      <c r="Y33" s="107" t="s">
        <v>750</v>
      </c>
      <c r="Z33" s="107" t="s">
        <v>588</v>
      </c>
      <c r="AA33" s="107" t="s">
        <v>307</v>
      </c>
      <c r="AB33" s="107" t="s">
        <v>584</v>
      </c>
      <c r="AC33" s="107" t="s">
        <v>586</v>
      </c>
      <c r="AD33" s="108" t="s">
        <v>583</v>
      </c>
    </row>
    <row r="34" spans="1:30" ht="15" customHeight="1" thickBot="1" x14ac:dyDescent="0.4">
      <c r="A34" s="15"/>
      <c r="B34" s="15"/>
      <c r="C34" s="15"/>
      <c r="D34" s="21" t="s">
        <v>134</v>
      </c>
      <c r="E34" s="22" t="s">
        <v>135</v>
      </c>
      <c r="F34" s="22" t="s">
        <v>136</v>
      </c>
      <c r="G34" s="22" t="s">
        <v>137</v>
      </c>
      <c r="H34" s="22" t="s">
        <v>138</v>
      </c>
      <c r="I34" s="23" t="s">
        <v>139</v>
      </c>
      <c r="J34" s="24" t="s">
        <v>140</v>
      </c>
      <c r="K34" s="24" t="s">
        <v>141</v>
      </c>
      <c r="L34" s="22" t="s">
        <v>10</v>
      </c>
      <c r="M34" s="22" t="s">
        <v>142</v>
      </c>
      <c r="N34" s="24" t="s">
        <v>143</v>
      </c>
      <c r="O34" s="22" t="s">
        <v>144</v>
      </c>
      <c r="P34" s="22" t="s">
        <v>145</v>
      </c>
      <c r="Q34" s="22" t="s">
        <v>146</v>
      </c>
      <c r="R34" s="22" t="s">
        <v>147</v>
      </c>
      <c r="S34" s="22" t="s">
        <v>148</v>
      </c>
      <c r="T34" s="22" t="s">
        <v>738</v>
      </c>
      <c r="V34" s="109" t="s">
        <v>738</v>
      </c>
      <c r="W34" s="110" t="s">
        <v>738</v>
      </c>
      <c r="X34" s="110" t="s">
        <v>738</v>
      </c>
      <c r="Y34" s="110" t="s">
        <v>738</v>
      </c>
      <c r="Z34" s="110" t="s">
        <v>738</v>
      </c>
      <c r="AA34" s="110" t="s">
        <v>738</v>
      </c>
      <c r="AB34" s="110" t="s">
        <v>738</v>
      </c>
      <c r="AC34" s="110" t="s">
        <v>738</v>
      </c>
      <c r="AD34" s="111" t="s">
        <v>738</v>
      </c>
    </row>
    <row r="35" spans="1:30" ht="15" customHeight="1" thickBot="1" x14ac:dyDescent="0.4">
      <c r="A35" s="15"/>
      <c r="B35" s="15"/>
      <c r="C35" s="15"/>
      <c r="D35" s="46" t="s">
        <v>190</v>
      </c>
      <c r="E35" s="35"/>
      <c r="F35" s="35"/>
      <c r="G35" s="35"/>
      <c r="H35" s="35"/>
      <c r="I35" s="36"/>
      <c r="J35" s="37"/>
      <c r="K35" s="37"/>
      <c r="L35" s="35"/>
      <c r="M35" s="35"/>
      <c r="N35" s="37"/>
      <c r="O35" s="35"/>
      <c r="P35" s="35"/>
      <c r="Q35" s="35"/>
      <c r="R35" s="35"/>
      <c r="S35" s="38"/>
      <c r="T35" s="38"/>
      <c r="V35" s="112"/>
      <c r="W35" s="113"/>
      <c r="X35" s="113"/>
      <c r="Y35" s="113"/>
      <c r="Z35" s="113"/>
      <c r="AA35" s="113"/>
      <c r="AB35" s="113"/>
      <c r="AC35" s="113"/>
      <c r="AD35" s="114"/>
    </row>
    <row r="36" spans="1:30" ht="15" customHeight="1" thickBot="1" x14ac:dyDescent="0.4">
      <c r="A36" s="15"/>
      <c r="B36" s="15"/>
      <c r="C36" s="15"/>
      <c r="D36" s="51" t="s">
        <v>739</v>
      </c>
      <c r="E36" s="47"/>
      <c r="F36" s="47"/>
      <c r="G36" s="47"/>
      <c r="H36" s="47"/>
      <c r="I36" s="48"/>
      <c r="J36" s="49"/>
      <c r="K36" s="49"/>
      <c r="L36" s="47"/>
      <c r="M36" s="47"/>
      <c r="N36" s="49"/>
      <c r="O36" s="47"/>
      <c r="P36" s="47"/>
      <c r="Q36" s="47"/>
      <c r="R36" s="47"/>
      <c r="S36" s="50"/>
      <c r="T36" s="50"/>
      <c r="V36" s="115"/>
      <c r="W36" s="116"/>
      <c r="X36" s="116"/>
      <c r="Y36" s="116"/>
      <c r="Z36" s="116"/>
      <c r="AA36" s="116"/>
      <c r="AB36" s="116"/>
      <c r="AC36" s="116"/>
      <c r="AD36" s="117"/>
    </row>
    <row r="37" spans="1:30" ht="20" customHeight="1" x14ac:dyDescent="0.35">
      <c r="A37" s="15"/>
      <c r="B37" s="25">
        <f t="shared" ref="B37:B89" si="3">B36+1</f>
        <v>1</v>
      </c>
      <c r="C37" s="15"/>
      <c r="D37" s="78" t="str">
        <f>CONCATENATE(LEFT($D$33,2),"UUID.",B37)</f>
        <v>B.UUID.1</v>
      </c>
      <c r="E37" s="27" t="s">
        <v>904</v>
      </c>
      <c r="F37" s="27" t="s">
        <v>417</v>
      </c>
      <c r="G37" s="27" t="s">
        <v>465</v>
      </c>
      <c r="H37" s="27" t="s">
        <v>463</v>
      </c>
      <c r="I37" s="33" t="s">
        <v>740</v>
      </c>
      <c r="J37" s="29" t="s">
        <v>17</v>
      </c>
      <c r="K37" s="33" t="s">
        <v>191</v>
      </c>
      <c r="L37" s="29" t="s">
        <v>190</v>
      </c>
      <c r="M37" s="29" t="s">
        <v>150</v>
      </c>
      <c r="N37" s="34" t="s">
        <v>160</v>
      </c>
      <c r="O37" s="29" t="s">
        <v>150</v>
      </c>
      <c r="P37" s="29" t="s">
        <v>161</v>
      </c>
      <c r="Q37" s="29" t="s">
        <v>150</v>
      </c>
      <c r="R37" s="29" t="s">
        <v>151</v>
      </c>
      <c r="S37" s="39" t="s">
        <v>152</v>
      </c>
      <c r="T37" s="39" t="str">
        <f>IF(OR(V37="Yes",W37="Yes",X37="Yes",Y37="Yes",Z37="Yes",AA37="Yes",AB37="Yes",AC37="Yes",AD37="Yes"),"Yes","No")</f>
        <v>Yes</v>
      </c>
      <c r="V37" s="118" t="s">
        <v>749</v>
      </c>
      <c r="W37" s="119" t="s">
        <v>749</v>
      </c>
      <c r="X37" s="119" t="s">
        <v>751</v>
      </c>
      <c r="Y37" s="119" t="s">
        <v>751</v>
      </c>
      <c r="Z37" s="119" t="s">
        <v>749</v>
      </c>
      <c r="AA37" s="119" t="s">
        <v>751</v>
      </c>
      <c r="AB37" s="119" t="s">
        <v>751</v>
      </c>
      <c r="AC37" s="119" t="s">
        <v>751</v>
      </c>
      <c r="AD37" s="120" t="s">
        <v>751</v>
      </c>
    </row>
    <row r="38" spans="1:30" ht="20" customHeight="1" x14ac:dyDescent="0.35">
      <c r="A38" s="15"/>
      <c r="B38" s="25">
        <f t="shared" si="3"/>
        <v>2</v>
      </c>
      <c r="C38" s="15"/>
      <c r="D38" s="78" t="str">
        <f t="shared" ref="D38:D44" si="4">CONCATENATE(LEFT($D$33,2),"UUID.",B38)</f>
        <v>B.UUID.2</v>
      </c>
      <c r="E38" s="27" t="s">
        <v>905</v>
      </c>
      <c r="F38" s="27" t="s">
        <v>413</v>
      </c>
      <c r="G38" s="27" t="s">
        <v>465</v>
      </c>
      <c r="H38" s="27" t="s">
        <v>464</v>
      </c>
      <c r="I38" s="33" t="s">
        <v>741</v>
      </c>
      <c r="J38" s="29" t="s">
        <v>17</v>
      </c>
      <c r="K38" s="33" t="s">
        <v>170</v>
      </c>
      <c r="L38" s="29" t="s">
        <v>190</v>
      </c>
      <c r="M38" s="29" t="s">
        <v>150</v>
      </c>
      <c r="N38" s="34" t="str">
        <f>"Démandé si pour question " &amp;D37&amp; ", Réponse =/= 3. Totalement indisponible"</f>
        <v>Démandé si pour question B.UUID.1, Réponse =/= 3. Totalement indisponible</v>
      </c>
      <c r="O38" s="29" t="s">
        <v>150</v>
      </c>
      <c r="P38" s="29" t="s">
        <v>161</v>
      </c>
      <c r="Q38" s="29" t="s">
        <v>150</v>
      </c>
      <c r="R38" s="29" t="s">
        <v>151</v>
      </c>
      <c r="S38" s="39" t="s">
        <v>152</v>
      </c>
      <c r="T38" s="39" t="str">
        <f t="shared" ref="T38:T44" si="5">IF(OR(V38="Yes",W38="Yes",X38="Yes",Y38="Yes",Z38="Yes",AA38="Yes",AB38="Yes",AC38="Yes",AD38="Yes"),"Yes","No")</f>
        <v>Yes</v>
      </c>
      <c r="V38" s="118" t="s">
        <v>749</v>
      </c>
      <c r="W38" s="119" t="s">
        <v>749</v>
      </c>
      <c r="X38" s="119" t="s">
        <v>751</v>
      </c>
      <c r="Y38" s="119" t="s">
        <v>751</v>
      </c>
      <c r="Z38" s="119" t="s">
        <v>749</v>
      </c>
      <c r="AA38" s="119" t="s">
        <v>751</v>
      </c>
      <c r="AB38" s="119" t="s">
        <v>751</v>
      </c>
      <c r="AC38" s="119" t="s">
        <v>751</v>
      </c>
      <c r="AD38" s="120" t="s">
        <v>751</v>
      </c>
    </row>
    <row r="39" spans="1:30" ht="20" customHeight="1" x14ac:dyDescent="0.35">
      <c r="A39" s="15"/>
      <c r="B39" s="25">
        <f t="shared" si="3"/>
        <v>3</v>
      </c>
      <c r="C39" s="15"/>
      <c r="D39" s="78" t="str">
        <f t="shared" si="4"/>
        <v>B.UUID.3</v>
      </c>
      <c r="E39" s="27" t="s">
        <v>1368</v>
      </c>
      <c r="F39" s="27" t="s">
        <v>413</v>
      </c>
      <c r="G39" s="27" t="s">
        <v>465</v>
      </c>
      <c r="H39" s="27" t="s">
        <v>464</v>
      </c>
      <c r="I39" s="33" t="s">
        <v>764</v>
      </c>
      <c r="J39" s="29" t="s">
        <v>17</v>
      </c>
      <c r="K39" s="33" t="s">
        <v>170</v>
      </c>
      <c r="L39" s="29" t="s">
        <v>190</v>
      </c>
      <c r="M39" s="29" t="s">
        <v>150</v>
      </c>
      <c r="N39" s="34" t="str">
        <f>"Démandé si pour question " &amp;D38&amp; ", Réponse = 1.Oui."</f>
        <v>Démandé si pour question B.UUID.2, Réponse = 1.Oui.</v>
      </c>
      <c r="O39" s="29" t="s">
        <v>150</v>
      </c>
      <c r="P39" s="29" t="s">
        <v>161</v>
      </c>
      <c r="Q39" s="29" t="s">
        <v>150</v>
      </c>
      <c r="R39" s="29" t="s">
        <v>151</v>
      </c>
      <c r="S39" s="39" t="s">
        <v>152</v>
      </c>
      <c r="T39" s="39" t="str">
        <f t="shared" si="5"/>
        <v>Yes</v>
      </c>
      <c r="V39" s="118" t="s">
        <v>749</v>
      </c>
      <c r="W39" s="119" t="s">
        <v>749</v>
      </c>
      <c r="X39" s="119" t="s">
        <v>751</v>
      </c>
      <c r="Y39" s="119" t="s">
        <v>751</v>
      </c>
      <c r="Z39" s="119" t="s">
        <v>749</v>
      </c>
      <c r="AA39" s="119" t="s">
        <v>751</v>
      </c>
      <c r="AB39" s="119" t="s">
        <v>751</v>
      </c>
      <c r="AC39" s="119" t="s">
        <v>751</v>
      </c>
      <c r="AD39" s="120" t="s">
        <v>751</v>
      </c>
    </row>
    <row r="40" spans="1:30" ht="20" customHeight="1" x14ac:dyDescent="0.35">
      <c r="A40" s="15"/>
      <c r="B40" s="25">
        <f t="shared" si="3"/>
        <v>4</v>
      </c>
      <c r="C40" s="15"/>
      <c r="D40" s="78" t="str">
        <f t="shared" si="4"/>
        <v>B.UUID.4</v>
      </c>
      <c r="E40" s="27" t="s">
        <v>906</v>
      </c>
      <c r="F40" s="27" t="s">
        <v>64</v>
      </c>
      <c r="G40" s="27" t="s">
        <v>465</v>
      </c>
      <c r="H40" s="27" t="s">
        <v>464</v>
      </c>
      <c r="I40" s="33" t="s">
        <v>1773</v>
      </c>
      <c r="J40" s="29" t="s">
        <v>64</v>
      </c>
      <c r="K40" s="33" t="s">
        <v>194</v>
      </c>
      <c r="L40" s="29" t="s">
        <v>190</v>
      </c>
      <c r="M40" s="29" t="s">
        <v>150</v>
      </c>
      <c r="N40" s="34" t="str">
        <f>"Démandé si pour question " &amp;D38&amp; ", Réponse = 1.Oui."</f>
        <v>Démandé si pour question B.UUID.2, Réponse = 1.Oui.</v>
      </c>
      <c r="O40" s="29" t="s">
        <v>150</v>
      </c>
      <c r="P40" s="29" t="s">
        <v>161</v>
      </c>
      <c r="Q40" s="29" t="s">
        <v>150</v>
      </c>
      <c r="R40" s="29" t="s">
        <v>151</v>
      </c>
      <c r="S40" s="39" t="s">
        <v>152</v>
      </c>
      <c r="T40" s="39" t="str">
        <f t="shared" si="5"/>
        <v>Yes</v>
      </c>
      <c r="V40" s="118" t="s">
        <v>749</v>
      </c>
      <c r="W40" s="119" t="s">
        <v>749</v>
      </c>
      <c r="X40" s="119" t="s">
        <v>751</v>
      </c>
      <c r="Y40" s="119" t="s">
        <v>751</v>
      </c>
      <c r="Z40" s="119" t="s">
        <v>749</v>
      </c>
      <c r="AA40" s="119" t="s">
        <v>751</v>
      </c>
      <c r="AB40" s="119" t="s">
        <v>751</v>
      </c>
      <c r="AC40" s="119" t="s">
        <v>751</v>
      </c>
      <c r="AD40" s="120" t="s">
        <v>751</v>
      </c>
    </row>
    <row r="41" spans="1:30" ht="20" customHeight="1" x14ac:dyDescent="0.35">
      <c r="A41" s="15"/>
      <c r="B41" s="25">
        <f t="shared" si="3"/>
        <v>5</v>
      </c>
      <c r="C41" s="15"/>
      <c r="D41" s="78" t="str">
        <f t="shared" si="4"/>
        <v>B.UUID.5</v>
      </c>
      <c r="E41" s="27" t="s">
        <v>907</v>
      </c>
      <c r="F41" s="27" t="s">
        <v>803</v>
      </c>
      <c r="G41" s="27" t="s">
        <v>465</v>
      </c>
      <c r="H41" s="27" t="s">
        <v>464</v>
      </c>
      <c r="I41" s="33" t="s">
        <v>839</v>
      </c>
      <c r="J41" s="29" t="s">
        <v>803</v>
      </c>
      <c r="K41" s="33"/>
      <c r="L41" s="29" t="s">
        <v>190</v>
      </c>
      <c r="M41" s="29" t="s">
        <v>150</v>
      </c>
      <c r="N41" s="34"/>
      <c r="O41" s="29" t="s">
        <v>150</v>
      </c>
      <c r="P41" s="29" t="s">
        <v>150</v>
      </c>
      <c r="Q41" s="29" t="s">
        <v>150</v>
      </c>
      <c r="R41" s="29" t="s">
        <v>151</v>
      </c>
      <c r="S41" s="39" t="s">
        <v>152</v>
      </c>
      <c r="T41" s="39" t="s">
        <v>150</v>
      </c>
      <c r="V41" s="118" t="s">
        <v>150</v>
      </c>
      <c r="W41" s="119" t="s">
        <v>150</v>
      </c>
      <c r="X41" s="119" t="s">
        <v>150</v>
      </c>
      <c r="Y41" s="119" t="s">
        <v>150</v>
      </c>
      <c r="Z41" s="119" t="s">
        <v>150</v>
      </c>
      <c r="AA41" s="119" t="s">
        <v>150</v>
      </c>
      <c r="AB41" s="119" t="s">
        <v>150</v>
      </c>
      <c r="AC41" s="119" t="s">
        <v>150</v>
      </c>
      <c r="AD41" s="120" t="s">
        <v>150</v>
      </c>
    </row>
    <row r="42" spans="1:30" ht="20" customHeight="1" x14ac:dyDescent="0.35">
      <c r="A42" s="15"/>
      <c r="B42" s="25">
        <f t="shared" si="3"/>
        <v>6</v>
      </c>
      <c r="C42" s="15"/>
      <c r="D42" s="78" t="str">
        <f t="shared" si="4"/>
        <v>B.UUID.6</v>
      </c>
      <c r="E42" s="27" t="s">
        <v>1369</v>
      </c>
      <c r="F42" s="27" t="s">
        <v>803</v>
      </c>
      <c r="G42" s="27" t="s">
        <v>465</v>
      </c>
      <c r="H42" s="27" t="s">
        <v>464</v>
      </c>
      <c r="I42" s="33" t="s">
        <v>838</v>
      </c>
      <c r="J42" s="29" t="s">
        <v>803</v>
      </c>
      <c r="K42" s="33"/>
      <c r="L42" s="29" t="s">
        <v>190</v>
      </c>
      <c r="M42" s="29" t="s">
        <v>150</v>
      </c>
      <c r="N42" s="34"/>
      <c r="O42" s="29" t="s">
        <v>150</v>
      </c>
      <c r="P42" s="29" t="s">
        <v>150</v>
      </c>
      <c r="Q42" s="29" t="s">
        <v>150</v>
      </c>
      <c r="R42" s="29" t="s">
        <v>151</v>
      </c>
      <c r="S42" s="39" t="s">
        <v>152</v>
      </c>
      <c r="T42" s="39" t="s">
        <v>150</v>
      </c>
      <c r="V42" s="118" t="s">
        <v>150</v>
      </c>
      <c r="W42" s="119" t="s">
        <v>150</v>
      </c>
      <c r="X42" s="119" t="s">
        <v>150</v>
      </c>
      <c r="Y42" s="119" t="s">
        <v>150</v>
      </c>
      <c r="Z42" s="119" t="s">
        <v>150</v>
      </c>
      <c r="AA42" s="119" t="s">
        <v>150</v>
      </c>
      <c r="AB42" s="119" t="s">
        <v>150</v>
      </c>
      <c r="AC42" s="119" t="s">
        <v>150</v>
      </c>
      <c r="AD42" s="120" t="s">
        <v>150</v>
      </c>
    </row>
    <row r="43" spans="1:30" ht="20" customHeight="1" x14ac:dyDescent="0.35">
      <c r="A43" s="15"/>
      <c r="B43" s="25">
        <f t="shared" si="3"/>
        <v>7</v>
      </c>
      <c r="C43" s="15"/>
      <c r="D43" s="78" t="str">
        <f t="shared" si="4"/>
        <v>B.UUID.7</v>
      </c>
      <c r="E43" s="27" t="s">
        <v>908</v>
      </c>
      <c r="F43" s="27" t="s">
        <v>64</v>
      </c>
      <c r="G43" s="27" t="s">
        <v>465</v>
      </c>
      <c r="H43" s="27" t="s">
        <v>464</v>
      </c>
      <c r="I43" s="33" t="s">
        <v>742</v>
      </c>
      <c r="J43" s="29" t="s">
        <v>64</v>
      </c>
      <c r="K43" s="33" t="s">
        <v>194</v>
      </c>
      <c r="L43" s="29" t="s">
        <v>190</v>
      </c>
      <c r="M43" s="29" t="s">
        <v>150</v>
      </c>
      <c r="N43" s="34" t="str">
        <f>"Démandé si pour question " &amp;D38&amp; ", Réponse = 1.Oui."</f>
        <v>Démandé si pour question B.UUID.2, Réponse = 1.Oui.</v>
      </c>
      <c r="O43" s="29" t="s">
        <v>150</v>
      </c>
      <c r="P43" s="29" t="s">
        <v>161</v>
      </c>
      <c r="Q43" s="29" t="s">
        <v>150</v>
      </c>
      <c r="R43" s="29" t="s">
        <v>151</v>
      </c>
      <c r="S43" s="39" t="s">
        <v>152</v>
      </c>
      <c r="T43" s="39" t="str">
        <f t="shared" si="5"/>
        <v>Yes</v>
      </c>
      <c r="V43" s="118" t="s">
        <v>749</v>
      </c>
      <c r="W43" s="119" t="s">
        <v>749</v>
      </c>
      <c r="X43" s="119" t="s">
        <v>751</v>
      </c>
      <c r="Y43" s="119" t="s">
        <v>751</v>
      </c>
      <c r="Z43" s="119" t="s">
        <v>749</v>
      </c>
      <c r="AA43" s="119" t="s">
        <v>751</v>
      </c>
      <c r="AB43" s="119" t="s">
        <v>751</v>
      </c>
      <c r="AC43" s="119" t="s">
        <v>751</v>
      </c>
      <c r="AD43" s="120" t="s">
        <v>751</v>
      </c>
    </row>
    <row r="44" spans="1:30" ht="20" customHeight="1" thickBot="1" x14ac:dyDescent="0.4">
      <c r="A44" s="15"/>
      <c r="B44" s="25">
        <f t="shared" si="3"/>
        <v>8</v>
      </c>
      <c r="C44" s="15"/>
      <c r="D44" s="78" t="str">
        <f t="shared" si="4"/>
        <v>B.UUID.8</v>
      </c>
      <c r="E44" s="27" t="s">
        <v>909</v>
      </c>
      <c r="F44" s="27" t="s">
        <v>64</v>
      </c>
      <c r="G44" s="27" t="s">
        <v>465</v>
      </c>
      <c r="H44" s="27" t="s">
        <v>464</v>
      </c>
      <c r="I44" s="33" t="s">
        <v>743</v>
      </c>
      <c r="J44" s="29" t="s">
        <v>64</v>
      </c>
      <c r="K44" s="33" t="s">
        <v>194</v>
      </c>
      <c r="L44" s="29" t="s">
        <v>190</v>
      </c>
      <c r="M44" s="29" t="s">
        <v>150</v>
      </c>
      <c r="N44" s="34" t="str">
        <f>"Démandé si pour question " &amp;D38&amp; ", Réponse = 1.Oui."</f>
        <v>Démandé si pour question B.UUID.2, Réponse = 1.Oui.</v>
      </c>
      <c r="O44" s="29" t="s">
        <v>150</v>
      </c>
      <c r="P44" s="29" t="s">
        <v>161</v>
      </c>
      <c r="Q44" s="29" t="s">
        <v>150</v>
      </c>
      <c r="R44" s="29" t="s">
        <v>151</v>
      </c>
      <c r="S44" s="39" t="s">
        <v>152</v>
      </c>
      <c r="T44" s="39" t="str">
        <f t="shared" si="5"/>
        <v>Yes</v>
      </c>
      <c r="V44" s="118" t="s">
        <v>749</v>
      </c>
      <c r="W44" s="119" t="s">
        <v>749</v>
      </c>
      <c r="X44" s="119" t="s">
        <v>751</v>
      </c>
      <c r="Y44" s="119" t="s">
        <v>751</v>
      </c>
      <c r="Z44" s="119" t="s">
        <v>749</v>
      </c>
      <c r="AA44" s="119" t="s">
        <v>751</v>
      </c>
      <c r="AB44" s="119" t="s">
        <v>751</v>
      </c>
      <c r="AC44" s="119" t="s">
        <v>751</v>
      </c>
      <c r="AD44" s="120" t="s">
        <v>751</v>
      </c>
    </row>
    <row r="45" spans="1:30" ht="20" customHeight="1" thickBot="1" x14ac:dyDescent="0.4">
      <c r="A45" s="15"/>
      <c r="B45" s="144"/>
      <c r="C45" s="15"/>
      <c r="D45" s="51" t="s">
        <v>575</v>
      </c>
      <c r="E45" s="47"/>
      <c r="F45" s="47"/>
      <c r="G45" s="47"/>
      <c r="H45" s="47"/>
      <c r="I45" s="48"/>
      <c r="J45" s="49"/>
      <c r="K45" s="49"/>
      <c r="L45" s="47"/>
      <c r="M45" s="47"/>
      <c r="N45" s="49"/>
      <c r="O45" s="47"/>
      <c r="P45" s="47"/>
      <c r="Q45" s="47"/>
      <c r="R45" s="47"/>
      <c r="S45" s="50"/>
      <c r="T45" s="50"/>
      <c r="V45" s="115"/>
      <c r="W45" s="116"/>
      <c r="X45" s="116"/>
      <c r="Y45" s="116"/>
      <c r="Z45" s="116"/>
      <c r="AA45" s="116"/>
      <c r="AB45" s="116"/>
      <c r="AC45" s="116"/>
      <c r="AD45" s="117"/>
    </row>
    <row r="46" spans="1:30" ht="20" customHeight="1" x14ac:dyDescent="0.35">
      <c r="A46" s="15"/>
      <c r="B46" s="25">
        <f>B44+1</f>
        <v>9</v>
      </c>
      <c r="C46" s="15"/>
      <c r="D46" s="78" t="str">
        <f t="shared" ref="D46:D53" si="6">CONCATENATE(LEFT($D$33,2),"UUID.",B46)</f>
        <v>B.UUID.9</v>
      </c>
      <c r="E46" s="27" t="s">
        <v>910</v>
      </c>
      <c r="F46" s="27" t="s">
        <v>417</v>
      </c>
      <c r="G46" s="27" t="s">
        <v>465</v>
      </c>
      <c r="H46" s="27" t="s">
        <v>464</v>
      </c>
      <c r="I46" s="33" t="s">
        <v>576</v>
      </c>
      <c r="J46" s="29" t="s">
        <v>17</v>
      </c>
      <c r="K46" s="33" t="s">
        <v>191</v>
      </c>
      <c r="L46" s="29" t="s">
        <v>190</v>
      </c>
      <c r="M46" s="29" t="s">
        <v>150</v>
      </c>
      <c r="N46" s="34" t="s">
        <v>160</v>
      </c>
      <c r="O46" s="29" t="s">
        <v>150</v>
      </c>
      <c r="P46" s="29" t="s">
        <v>161</v>
      </c>
      <c r="Q46" s="29" t="s">
        <v>150</v>
      </c>
      <c r="R46" s="29" t="s">
        <v>151</v>
      </c>
      <c r="S46" s="39" t="s">
        <v>152</v>
      </c>
      <c r="T46" s="39" t="str">
        <f>IF(OR(V46="Yes",W46="Yes",X46="Yes",Y46="Yes",Z46="Yes",AA46="Yes",AB46="Yes",AC46="Yes",AD46="Yes"),"Yes","No")</f>
        <v>Yes</v>
      </c>
      <c r="V46" s="118" t="s">
        <v>749</v>
      </c>
      <c r="W46" s="119" t="s">
        <v>749</v>
      </c>
      <c r="X46" s="119" t="s">
        <v>751</v>
      </c>
      <c r="Y46" s="119" t="s">
        <v>751</v>
      </c>
      <c r="Z46" s="119" t="s">
        <v>749</v>
      </c>
      <c r="AA46" s="119" t="s">
        <v>751</v>
      </c>
      <c r="AB46" s="119" t="s">
        <v>751</v>
      </c>
      <c r="AC46" s="119" t="s">
        <v>751</v>
      </c>
      <c r="AD46" s="120" t="s">
        <v>751</v>
      </c>
    </row>
    <row r="47" spans="1:30" ht="20" customHeight="1" x14ac:dyDescent="0.35">
      <c r="A47" s="15"/>
      <c r="B47" s="25">
        <f t="shared" ref="B47:B53" si="7">B46+1</f>
        <v>10</v>
      </c>
      <c r="C47" s="15"/>
      <c r="D47" s="78" t="str">
        <f t="shared" si="6"/>
        <v>B.UUID.10</v>
      </c>
      <c r="E47" s="27" t="s">
        <v>911</v>
      </c>
      <c r="F47" s="27" t="s">
        <v>413</v>
      </c>
      <c r="G47" s="27" t="s">
        <v>465</v>
      </c>
      <c r="H47" s="27" t="s">
        <v>464</v>
      </c>
      <c r="I47" s="33" t="s">
        <v>577</v>
      </c>
      <c r="J47" s="29" t="s">
        <v>17</v>
      </c>
      <c r="K47" s="33" t="s">
        <v>170</v>
      </c>
      <c r="L47" s="29" t="s">
        <v>190</v>
      </c>
      <c r="M47" s="29" t="s">
        <v>150</v>
      </c>
      <c r="N47" s="34" t="str">
        <f>"Démandé si pour question " &amp;D46&amp; ", Réponse =/= 3. Totalement indisponible"</f>
        <v>Démandé si pour question B.UUID.9, Réponse =/= 3. Totalement indisponible</v>
      </c>
      <c r="O47" s="29" t="s">
        <v>150</v>
      </c>
      <c r="P47" s="29" t="s">
        <v>161</v>
      </c>
      <c r="Q47" s="29" t="s">
        <v>150</v>
      </c>
      <c r="R47" s="29" t="s">
        <v>151</v>
      </c>
      <c r="S47" s="39" t="s">
        <v>152</v>
      </c>
      <c r="T47" s="39" t="str">
        <f t="shared" ref="T47:T53" si="8">IF(OR(V47="Yes",W47="Yes",X47="Yes",Y47="Yes",Z47="Yes",AA47="Yes",AB47="Yes",AC47="Yes",AD47="Yes"),"Yes","No")</f>
        <v>Yes</v>
      </c>
      <c r="V47" s="118" t="s">
        <v>749</v>
      </c>
      <c r="W47" s="119" t="s">
        <v>749</v>
      </c>
      <c r="X47" s="119" t="s">
        <v>751</v>
      </c>
      <c r="Y47" s="119" t="s">
        <v>751</v>
      </c>
      <c r="Z47" s="119" t="s">
        <v>749</v>
      </c>
      <c r="AA47" s="119" t="s">
        <v>751</v>
      </c>
      <c r="AB47" s="119" t="s">
        <v>751</v>
      </c>
      <c r="AC47" s="119" t="s">
        <v>751</v>
      </c>
      <c r="AD47" s="120" t="s">
        <v>751</v>
      </c>
    </row>
    <row r="48" spans="1:30" ht="20" customHeight="1" x14ac:dyDescent="0.35">
      <c r="A48" s="15"/>
      <c r="B48" s="25">
        <f t="shared" si="7"/>
        <v>11</v>
      </c>
      <c r="C48" s="15"/>
      <c r="D48" s="78" t="str">
        <f t="shared" si="6"/>
        <v>B.UUID.11</v>
      </c>
      <c r="E48" s="27" t="s">
        <v>1370</v>
      </c>
      <c r="F48" s="27" t="s">
        <v>413</v>
      </c>
      <c r="G48" s="27" t="s">
        <v>465</v>
      </c>
      <c r="H48" s="27" t="s">
        <v>464</v>
      </c>
      <c r="I48" s="33" t="s">
        <v>765</v>
      </c>
      <c r="J48" s="29" t="s">
        <v>17</v>
      </c>
      <c r="K48" s="33" t="s">
        <v>170</v>
      </c>
      <c r="L48" s="29" t="s">
        <v>190</v>
      </c>
      <c r="M48" s="29" t="s">
        <v>150</v>
      </c>
      <c r="N48" s="34" t="str">
        <f>"Démandé si pour question " &amp;D47&amp; ", Réponse = 1.Oui."</f>
        <v>Démandé si pour question B.UUID.10, Réponse = 1.Oui.</v>
      </c>
      <c r="O48" s="29" t="s">
        <v>150</v>
      </c>
      <c r="P48" s="29" t="s">
        <v>161</v>
      </c>
      <c r="Q48" s="29" t="s">
        <v>150</v>
      </c>
      <c r="R48" s="29" t="s">
        <v>151</v>
      </c>
      <c r="S48" s="39" t="s">
        <v>152</v>
      </c>
      <c r="T48" s="39" t="str">
        <f t="shared" si="8"/>
        <v>Yes</v>
      </c>
      <c r="V48" s="118" t="s">
        <v>749</v>
      </c>
      <c r="W48" s="119" t="s">
        <v>749</v>
      </c>
      <c r="X48" s="119" t="s">
        <v>751</v>
      </c>
      <c r="Y48" s="119" t="s">
        <v>751</v>
      </c>
      <c r="Z48" s="119" t="s">
        <v>749</v>
      </c>
      <c r="AA48" s="119" t="s">
        <v>751</v>
      </c>
      <c r="AB48" s="119" t="s">
        <v>751</v>
      </c>
      <c r="AC48" s="119" t="s">
        <v>751</v>
      </c>
      <c r="AD48" s="120" t="s">
        <v>751</v>
      </c>
    </row>
    <row r="49" spans="1:30" ht="20" customHeight="1" x14ac:dyDescent="0.35">
      <c r="A49" s="15"/>
      <c r="B49" s="25">
        <f t="shared" si="7"/>
        <v>12</v>
      </c>
      <c r="C49" s="15"/>
      <c r="D49" s="78" t="str">
        <f t="shared" si="6"/>
        <v>B.UUID.12</v>
      </c>
      <c r="E49" s="27" t="s">
        <v>912</v>
      </c>
      <c r="F49" s="27" t="s">
        <v>64</v>
      </c>
      <c r="G49" s="27" t="s">
        <v>465</v>
      </c>
      <c r="H49" s="27" t="s">
        <v>464</v>
      </c>
      <c r="I49" s="33" t="s">
        <v>1800</v>
      </c>
      <c r="J49" s="29" t="s">
        <v>64</v>
      </c>
      <c r="K49" s="33" t="s">
        <v>194</v>
      </c>
      <c r="L49" s="29" t="s">
        <v>190</v>
      </c>
      <c r="M49" s="29" t="s">
        <v>150</v>
      </c>
      <c r="N49" s="34" t="str">
        <f>"Démandé si pour question " &amp;D47&amp; ", Réponse = 1.Oui."</f>
        <v>Démandé si pour question B.UUID.10, Réponse = 1.Oui.</v>
      </c>
      <c r="O49" s="29" t="s">
        <v>150</v>
      </c>
      <c r="P49" s="29" t="s">
        <v>161</v>
      </c>
      <c r="Q49" s="29" t="s">
        <v>150</v>
      </c>
      <c r="R49" s="29" t="s">
        <v>151</v>
      </c>
      <c r="S49" s="39" t="s">
        <v>152</v>
      </c>
      <c r="T49" s="39" t="str">
        <f t="shared" si="8"/>
        <v>Yes</v>
      </c>
      <c r="V49" s="118" t="s">
        <v>749</v>
      </c>
      <c r="W49" s="119" t="s">
        <v>749</v>
      </c>
      <c r="X49" s="119" t="s">
        <v>751</v>
      </c>
      <c r="Y49" s="119" t="s">
        <v>751</v>
      </c>
      <c r="Z49" s="119" t="s">
        <v>749</v>
      </c>
      <c r="AA49" s="119" t="s">
        <v>751</v>
      </c>
      <c r="AB49" s="119" t="s">
        <v>751</v>
      </c>
      <c r="AC49" s="119" t="s">
        <v>751</v>
      </c>
      <c r="AD49" s="120" t="s">
        <v>751</v>
      </c>
    </row>
    <row r="50" spans="1:30" ht="20" customHeight="1" x14ac:dyDescent="0.35">
      <c r="A50" s="15"/>
      <c r="B50" s="25">
        <f t="shared" si="7"/>
        <v>13</v>
      </c>
      <c r="C50" s="15"/>
      <c r="D50" s="78" t="str">
        <f t="shared" si="6"/>
        <v>B.UUID.13</v>
      </c>
      <c r="E50" s="27" t="s">
        <v>913</v>
      </c>
      <c r="F50" s="27" t="s">
        <v>803</v>
      </c>
      <c r="G50" s="27" t="s">
        <v>465</v>
      </c>
      <c r="H50" s="27" t="s">
        <v>464</v>
      </c>
      <c r="I50" s="33" t="s">
        <v>839</v>
      </c>
      <c r="J50" s="29" t="s">
        <v>803</v>
      </c>
      <c r="K50" s="33"/>
      <c r="L50" s="29" t="s">
        <v>190</v>
      </c>
      <c r="M50" s="29" t="s">
        <v>150</v>
      </c>
      <c r="N50" s="34"/>
      <c r="O50" s="29" t="s">
        <v>150</v>
      </c>
      <c r="P50" s="29" t="s">
        <v>150</v>
      </c>
      <c r="Q50" s="29" t="s">
        <v>150</v>
      </c>
      <c r="R50" s="29" t="s">
        <v>151</v>
      </c>
      <c r="S50" s="39" t="s">
        <v>152</v>
      </c>
      <c r="T50" s="39" t="s">
        <v>150</v>
      </c>
      <c r="V50" s="118" t="s">
        <v>150</v>
      </c>
      <c r="W50" s="119" t="s">
        <v>150</v>
      </c>
      <c r="X50" s="119" t="s">
        <v>150</v>
      </c>
      <c r="Y50" s="119" t="s">
        <v>150</v>
      </c>
      <c r="Z50" s="119" t="s">
        <v>150</v>
      </c>
      <c r="AA50" s="119" t="s">
        <v>150</v>
      </c>
      <c r="AB50" s="119" t="s">
        <v>150</v>
      </c>
      <c r="AC50" s="119" t="s">
        <v>150</v>
      </c>
      <c r="AD50" s="120" t="s">
        <v>150</v>
      </c>
    </row>
    <row r="51" spans="1:30" ht="20" customHeight="1" x14ac:dyDescent="0.35">
      <c r="A51" s="15"/>
      <c r="B51" s="25">
        <f t="shared" si="7"/>
        <v>14</v>
      </c>
      <c r="C51" s="15"/>
      <c r="D51" s="78" t="str">
        <f t="shared" si="6"/>
        <v>B.UUID.14</v>
      </c>
      <c r="E51" s="27" t="s">
        <v>1371</v>
      </c>
      <c r="F51" s="27" t="s">
        <v>803</v>
      </c>
      <c r="G51" s="27" t="s">
        <v>465</v>
      </c>
      <c r="H51" s="27" t="s">
        <v>464</v>
      </c>
      <c r="I51" s="33" t="s">
        <v>838</v>
      </c>
      <c r="J51" s="29" t="s">
        <v>803</v>
      </c>
      <c r="K51" s="33"/>
      <c r="L51" s="29" t="s">
        <v>190</v>
      </c>
      <c r="M51" s="29" t="s">
        <v>150</v>
      </c>
      <c r="N51" s="34"/>
      <c r="O51" s="29" t="s">
        <v>150</v>
      </c>
      <c r="P51" s="29" t="s">
        <v>150</v>
      </c>
      <c r="Q51" s="29" t="s">
        <v>150</v>
      </c>
      <c r="R51" s="29" t="s">
        <v>151</v>
      </c>
      <c r="S51" s="39" t="s">
        <v>152</v>
      </c>
      <c r="T51" s="39" t="s">
        <v>150</v>
      </c>
      <c r="V51" s="118" t="s">
        <v>150</v>
      </c>
      <c r="W51" s="119" t="s">
        <v>150</v>
      </c>
      <c r="X51" s="119" t="s">
        <v>150</v>
      </c>
      <c r="Y51" s="119" t="s">
        <v>150</v>
      </c>
      <c r="Z51" s="119" t="s">
        <v>150</v>
      </c>
      <c r="AA51" s="119" t="s">
        <v>150</v>
      </c>
      <c r="AB51" s="119" t="s">
        <v>150</v>
      </c>
      <c r="AC51" s="119" t="s">
        <v>150</v>
      </c>
      <c r="AD51" s="120" t="s">
        <v>150</v>
      </c>
    </row>
    <row r="52" spans="1:30" ht="20" customHeight="1" x14ac:dyDescent="0.35">
      <c r="A52" s="15"/>
      <c r="B52" s="25">
        <f t="shared" si="7"/>
        <v>15</v>
      </c>
      <c r="C52" s="15"/>
      <c r="D52" s="78" t="str">
        <f t="shared" si="6"/>
        <v>B.UUID.15</v>
      </c>
      <c r="E52" s="27" t="s">
        <v>914</v>
      </c>
      <c r="F52" s="27" t="s">
        <v>64</v>
      </c>
      <c r="G52" s="27" t="s">
        <v>465</v>
      </c>
      <c r="H52" s="27" t="s">
        <v>464</v>
      </c>
      <c r="I52" s="33" t="s">
        <v>578</v>
      </c>
      <c r="J52" s="29" t="s">
        <v>64</v>
      </c>
      <c r="K52" s="33" t="s">
        <v>194</v>
      </c>
      <c r="L52" s="29" t="s">
        <v>190</v>
      </c>
      <c r="M52" s="29" t="s">
        <v>150</v>
      </c>
      <c r="N52" s="34" t="str">
        <f>"Démandé si pour question " &amp;D47&amp; ", Réponse = 1.Oui."</f>
        <v>Démandé si pour question B.UUID.10, Réponse = 1.Oui.</v>
      </c>
      <c r="O52" s="29" t="s">
        <v>150</v>
      </c>
      <c r="P52" s="29" t="s">
        <v>161</v>
      </c>
      <c r="Q52" s="29" t="s">
        <v>150</v>
      </c>
      <c r="R52" s="29" t="s">
        <v>151</v>
      </c>
      <c r="S52" s="39" t="s">
        <v>152</v>
      </c>
      <c r="T52" s="39" t="str">
        <f t="shared" si="8"/>
        <v>Yes</v>
      </c>
      <c r="V52" s="118" t="s">
        <v>749</v>
      </c>
      <c r="W52" s="119" t="s">
        <v>749</v>
      </c>
      <c r="X52" s="119" t="s">
        <v>751</v>
      </c>
      <c r="Y52" s="119" t="s">
        <v>751</v>
      </c>
      <c r="Z52" s="119" t="s">
        <v>749</v>
      </c>
      <c r="AA52" s="119" t="s">
        <v>751</v>
      </c>
      <c r="AB52" s="119" t="s">
        <v>751</v>
      </c>
      <c r="AC52" s="119" t="s">
        <v>751</v>
      </c>
      <c r="AD52" s="120" t="s">
        <v>751</v>
      </c>
    </row>
    <row r="53" spans="1:30" ht="20" customHeight="1" thickBot="1" x14ac:dyDescent="0.4">
      <c r="A53" s="15"/>
      <c r="B53" s="25">
        <f t="shared" si="7"/>
        <v>16</v>
      </c>
      <c r="C53" s="15"/>
      <c r="D53" s="78" t="str">
        <f t="shared" si="6"/>
        <v>B.UUID.16</v>
      </c>
      <c r="E53" s="27" t="s">
        <v>915</v>
      </c>
      <c r="F53" s="27" t="s">
        <v>64</v>
      </c>
      <c r="G53" s="27" t="s">
        <v>465</v>
      </c>
      <c r="H53" s="27" t="s">
        <v>464</v>
      </c>
      <c r="I53" s="33" t="s">
        <v>579</v>
      </c>
      <c r="J53" s="29" t="s">
        <v>64</v>
      </c>
      <c r="K53" s="33" t="s">
        <v>194</v>
      </c>
      <c r="L53" s="29" t="s">
        <v>190</v>
      </c>
      <c r="M53" s="29" t="s">
        <v>150</v>
      </c>
      <c r="N53" s="34" t="str">
        <f>"Démandé si pour question " &amp;D47&amp; ", Réponse = 1.Oui."</f>
        <v>Démandé si pour question B.UUID.10, Réponse = 1.Oui.</v>
      </c>
      <c r="O53" s="29" t="s">
        <v>150</v>
      </c>
      <c r="P53" s="29" t="s">
        <v>161</v>
      </c>
      <c r="Q53" s="29" t="s">
        <v>150</v>
      </c>
      <c r="R53" s="29" t="s">
        <v>151</v>
      </c>
      <c r="S53" s="39" t="s">
        <v>152</v>
      </c>
      <c r="T53" s="39" t="str">
        <f t="shared" si="8"/>
        <v>Yes</v>
      </c>
      <c r="V53" s="118" t="s">
        <v>749</v>
      </c>
      <c r="W53" s="119" t="s">
        <v>749</v>
      </c>
      <c r="X53" s="119" t="s">
        <v>751</v>
      </c>
      <c r="Y53" s="119" t="s">
        <v>751</v>
      </c>
      <c r="Z53" s="119" t="s">
        <v>749</v>
      </c>
      <c r="AA53" s="119" t="s">
        <v>751</v>
      </c>
      <c r="AB53" s="119" t="s">
        <v>751</v>
      </c>
      <c r="AC53" s="119" t="s">
        <v>751</v>
      </c>
      <c r="AD53" s="120" t="s">
        <v>751</v>
      </c>
    </row>
    <row r="54" spans="1:30" ht="15" customHeight="1" thickBot="1" x14ac:dyDescent="0.4">
      <c r="A54" s="15"/>
      <c r="B54" s="15"/>
      <c r="C54" s="15"/>
      <c r="D54" s="51" t="s">
        <v>649</v>
      </c>
      <c r="E54" s="47"/>
      <c r="F54" s="47"/>
      <c r="G54" s="47"/>
      <c r="H54" s="47"/>
      <c r="I54" s="48"/>
      <c r="J54" s="49"/>
      <c r="K54" s="49"/>
      <c r="L54" s="47"/>
      <c r="M54" s="47"/>
      <c r="N54" s="49"/>
      <c r="O54" s="47"/>
      <c r="P54" s="47"/>
      <c r="Q54" s="47"/>
      <c r="R54" s="47"/>
      <c r="S54" s="50"/>
      <c r="T54" s="50"/>
      <c r="V54" s="115"/>
      <c r="W54" s="116"/>
      <c r="X54" s="116"/>
      <c r="Y54" s="116"/>
      <c r="Z54" s="116"/>
      <c r="AA54" s="116"/>
      <c r="AB54" s="116"/>
      <c r="AC54" s="116"/>
      <c r="AD54" s="117"/>
    </row>
    <row r="55" spans="1:30" ht="20" customHeight="1" x14ac:dyDescent="0.35">
      <c r="A55" s="15"/>
      <c r="B55" s="25">
        <f>B53+1</f>
        <v>17</v>
      </c>
      <c r="C55" s="15"/>
      <c r="D55" s="78" t="str">
        <f t="shared" ref="D55:D62" si="9">CONCATENATE(LEFT($D$33,2),"UUID.",B55)</f>
        <v>B.UUID.17</v>
      </c>
      <c r="E55" s="71" t="s">
        <v>898</v>
      </c>
      <c r="F55" s="27" t="s">
        <v>417</v>
      </c>
      <c r="G55" s="27" t="s">
        <v>465</v>
      </c>
      <c r="H55" s="27" t="s">
        <v>464</v>
      </c>
      <c r="I55" s="33" t="s">
        <v>650</v>
      </c>
      <c r="J55" s="29" t="s">
        <v>17</v>
      </c>
      <c r="K55" s="33" t="s">
        <v>191</v>
      </c>
      <c r="L55" s="29" t="s">
        <v>190</v>
      </c>
      <c r="M55" s="29" t="s">
        <v>150</v>
      </c>
      <c r="N55" s="34" t="s">
        <v>160</v>
      </c>
      <c r="O55" s="29" t="s">
        <v>150</v>
      </c>
      <c r="P55" s="29" t="s">
        <v>161</v>
      </c>
      <c r="Q55" s="29" t="s">
        <v>150</v>
      </c>
      <c r="R55" s="29" t="s">
        <v>151</v>
      </c>
      <c r="S55" s="39" t="s">
        <v>152</v>
      </c>
      <c r="T55" s="39" t="str">
        <f>IF(OR(V55="Yes",W55="Yes",X55="Yes",Y55="Yes",Z55="Yes",AA55="Yes",AB55="Yes",AC55="Yes",AD55="Yes"),"Yes","No")</f>
        <v>Yes</v>
      </c>
      <c r="V55" s="118" t="s">
        <v>751</v>
      </c>
      <c r="W55" s="119" t="s">
        <v>751</v>
      </c>
      <c r="X55" s="119" t="s">
        <v>749</v>
      </c>
      <c r="Y55" s="119" t="s">
        <v>751</v>
      </c>
      <c r="Z55" s="119" t="s">
        <v>751</v>
      </c>
      <c r="AA55" s="119" t="s">
        <v>751</v>
      </c>
      <c r="AB55" s="119" t="s">
        <v>751</v>
      </c>
      <c r="AC55" s="119" t="s">
        <v>751</v>
      </c>
      <c r="AD55" s="120" t="s">
        <v>751</v>
      </c>
    </row>
    <row r="56" spans="1:30" ht="20" customHeight="1" x14ac:dyDescent="0.35">
      <c r="A56" s="15"/>
      <c r="B56" s="25">
        <f t="shared" si="3"/>
        <v>18</v>
      </c>
      <c r="C56" s="15"/>
      <c r="D56" s="78" t="str">
        <f t="shared" si="9"/>
        <v>B.UUID.18</v>
      </c>
      <c r="E56" s="27" t="s">
        <v>899</v>
      </c>
      <c r="F56" s="27" t="s">
        <v>413</v>
      </c>
      <c r="G56" s="27" t="s">
        <v>465</v>
      </c>
      <c r="H56" s="27" t="s">
        <v>464</v>
      </c>
      <c r="I56" s="33" t="s">
        <v>651</v>
      </c>
      <c r="J56" s="29" t="s">
        <v>17</v>
      </c>
      <c r="K56" s="33" t="s">
        <v>170</v>
      </c>
      <c r="L56" s="29" t="s">
        <v>190</v>
      </c>
      <c r="M56" s="29" t="s">
        <v>150</v>
      </c>
      <c r="N56" s="34" t="str">
        <f>"Démandé si pour question " &amp;D55&amp; ", Réponse =/= 3. Totalement indisponible"</f>
        <v>Démandé si pour question B.UUID.17, Réponse =/= 3. Totalement indisponible</v>
      </c>
      <c r="O56" s="29" t="s">
        <v>150</v>
      </c>
      <c r="P56" s="29" t="s">
        <v>161</v>
      </c>
      <c r="Q56" s="29" t="s">
        <v>150</v>
      </c>
      <c r="R56" s="29" t="s">
        <v>151</v>
      </c>
      <c r="S56" s="39" t="s">
        <v>152</v>
      </c>
      <c r="T56" s="39" t="str">
        <f t="shared" ref="T56:T62" si="10">IF(OR(V56="Yes",W56="Yes",X56="Yes",Y56="Yes",Z56="Yes",AA56="Yes",AB56="Yes",AC56="Yes",AD56="Yes"),"Yes","No")</f>
        <v>Yes</v>
      </c>
      <c r="V56" s="118" t="s">
        <v>751</v>
      </c>
      <c r="W56" s="119" t="s">
        <v>751</v>
      </c>
      <c r="X56" s="119" t="s">
        <v>749</v>
      </c>
      <c r="Y56" s="119" t="s">
        <v>751</v>
      </c>
      <c r="Z56" s="119" t="s">
        <v>751</v>
      </c>
      <c r="AA56" s="119" t="s">
        <v>751</v>
      </c>
      <c r="AB56" s="119" t="s">
        <v>751</v>
      </c>
      <c r="AC56" s="119" t="s">
        <v>751</v>
      </c>
      <c r="AD56" s="120" t="s">
        <v>751</v>
      </c>
    </row>
    <row r="57" spans="1:30" ht="20" customHeight="1" x14ac:dyDescent="0.35">
      <c r="A57" s="15"/>
      <c r="B57" s="25">
        <f t="shared" si="3"/>
        <v>19</v>
      </c>
      <c r="C57" s="15"/>
      <c r="D57" s="78" t="str">
        <f t="shared" si="9"/>
        <v>B.UUID.19</v>
      </c>
      <c r="E57" s="27" t="s">
        <v>1373</v>
      </c>
      <c r="F57" s="27" t="s">
        <v>413</v>
      </c>
      <c r="G57" s="27" t="s">
        <v>465</v>
      </c>
      <c r="H57" s="27" t="s">
        <v>464</v>
      </c>
      <c r="I57" s="33" t="s">
        <v>766</v>
      </c>
      <c r="J57" s="29" t="s">
        <v>17</v>
      </c>
      <c r="K57" s="33" t="s">
        <v>170</v>
      </c>
      <c r="L57" s="29" t="s">
        <v>190</v>
      </c>
      <c r="M57" s="29" t="s">
        <v>150</v>
      </c>
      <c r="N57" s="34" t="str">
        <f>"Démandé si pour question " &amp;D56&amp; ", Réponse = 1.Oui."</f>
        <v>Démandé si pour question B.UUID.18, Réponse = 1.Oui.</v>
      </c>
      <c r="O57" s="29" t="s">
        <v>150</v>
      </c>
      <c r="P57" s="29" t="s">
        <v>161</v>
      </c>
      <c r="Q57" s="29" t="s">
        <v>150</v>
      </c>
      <c r="R57" s="29" t="s">
        <v>151</v>
      </c>
      <c r="S57" s="39" t="s">
        <v>152</v>
      </c>
      <c r="T57" s="39" t="str">
        <f t="shared" si="10"/>
        <v>Yes</v>
      </c>
      <c r="V57" s="118" t="s">
        <v>751</v>
      </c>
      <c r="W57" s="119" t="s">
        <v>751</v>
      </c>
      <c r="X57" s="119" t="s">
        <v>749</v>
      </c>
      <c r="Y57" s="119" t="s">
        <v>751</v>
      </c>
      <c r="Z57" s="119" t="s">
        <v>751</v>
      </c>
      <c r="AA57" s="119" t="s">
        <v>751</v>
      </c>
      <c r="AB57" s="119" t="s">
        <v>751</v>
      </c>
      <c r="AC57" s="119" t="s">
        <v>751</v>
      </c>
      <c r="AD57" s="120" t="s">
        <v>751</v>
      </c>
    </row>
    <row r="58" spans="1:30" ht="20" customHeight="1" x14ac:dyDescent="0.35">
      <c r="A58" s="15"/>
      <c r="B58" s="25">
        <f t="shared" si="3"/>
        <v>20</v>
      </c>
      <c r="C58" s="15"/>
      <c r="D58" s="78" t="str">
        <f t="shared" si="9"/>
        <v>B.UUID.20</v>
      </c>
      <c r="E58" s="27" t="s">
        <v>900</v>
      </c>
      <c r="F58" s="27" t="s">
        <v>64</v>
      </c>
      <c r="G58" s="27" t="s">
        <v>465</v>
      </c>
      <c r="H58" s="27" t="s">
        <v>464</v>
      </c>
      <c r="I58" s="33" t="s">
        <v>1801</v>
      </c>
      <c r="J58" s="29" t="s">
        <v>64</v>
      </c>
      <c r="K58" s="33" t="s">
        <v>194</v>
      </c>
      <c r="L58" s="29" t="s">
        <v>190</v>
      </c>
      <c r="M58" s="29" t="s">
        <v>150</v>
      </c>
      <c r="N58" s="34" t="str">
        <f>"Démandé si pour question " &amp;D56&amp; ", Réponse = 1.Oui."</f>
        <v>Démandé si pour question B.UUID.18, Réponse = 1.Oui.</v>
      </c>
      <c r="O58" s="29" t="s">
        <v>150</v>
      </c>
      <c r="P58" s="29" t="s">
        <v>161</v>
      </c>
      <c r="Q58" s="29" t="s">
        <v>150</v>
      </c>
      <c r="R58" s="29" t="s">
        <v>151</v>
      </c>
      <c r="S58" s="39" t="s">
        <v>152</v>
      </c>
      <c r="T58" s="39" t="str">
        <f t="shared" si="10"/>
        <v>Yes</v>
      </c>
      <c r="V58" s="118" t="s">
        <v>751</v>
      </c>
      <c r="W58" s="119" t="s">
        <v>751</v>
      </c>
      <c r="X58" s="119" t="s">
        <v>749</v>
      </c>
      <c r="Y58" s="119" t="s">
        <v>751</v>
      </c>
      <c r="Z58" s="119" t="s">
        <v>751</v>
      </c>
      <c r="AA58" s="119" t="s">
        <v>751</v>
      </c>
      <c r="AB58" s="119" t="s">
        <v>751</v>
      </c>
      <c r="AC58" s="119" t="s">
        <v>751</v>
      </c>
      <c r="AD58" s="120" t="s">
        <v>751</v>
      </c>
    </row>
    <row r="59" spans="1:30" ht="20" customHeight="1" x14ac:dyDescent="0.35">
      <c r="A59" s="15"/>
      <c r="B59" s="25">
        <f t="shared" si="3"/>
        <v>21</v>
      </c>
      <c r="C59" s="15"/>
      <c r="D59" s="78" t="str">
        <f t="shared" si="9"/>
        <v>B.UUID.21</v>
      </c>
      <c r="E59" s="27" t="s">
        <v>901</v>
      </c>
      <c r="F59" s="27" t="s">
        <v>803</v>
      </c>
      <c r="G59" s="27" t="s">
        <v>465</v>
      </c>
      <c r="H59" s="27" t="s">
        <v>464</v>
      </c>
      <c r="I59" s="33" t="s">
        <v>839</v>
      </c>
      <c r="J59" s="29" t="s">
        <v>803</v>
      </c>
      <c r="K59" s="33"/>
      <c r="L59" s="29" t="s">
        <v>190</v>
      </c>
      <c r="M59" s="29" t="s">
        <v>150</v>
      </c>
      <c r="N59" s="34"/>
      <c r="O59" s="29" t="s">
        <v>150</v>
      </c>
      <c r="P59" s="29" t="s">
        <v>150</v>
      </c>
      <c r="Q59" s="29" t="s">
        <v>150</v>
      </c>
      <c r="R59" s="29" t="s">
        <v>151</v>
      </c>
      <c r="S59" s="39" t="s">
        <v>152</v>
      </c>
      <c r="T59" s="39" t="s">
        <v>150</v>
      </c>
      <c r="V59" s="118" t="s">
        <v>150</v>
      </c>
      <c r="W59" s="119" t="s">
        <v>150</v>
      </c>
      <c r="X59" s="119" t="s">
        <v>150</v>
      </c>
      <c r="Y59" s="119" t="s">
        <v>150</v>
      </c>
      <c r="Z59" s="119" t="s">
        <v>150</v>
      </c>
      <c r="AA59" s="119" t="s">
        <v>150</v>
      </c>
      <c r="AB59" s="119" t="s">
        <v>150</v>
      </c>
      <c r="AC59" s="119" t="s">
        <v>150</v>
      </c>
      <c r="AD59" s="120" t="s">
        <v>150</v>
      </c>
    </row>
    <row r="60" spans="1:30" ht="20" customHeight="1" x14ac:dyDescent="0.35">
      <c r="A60" s="15"/>
      <c r="B60" s="25">
        <f t="shared" si="3"/>
        <v>22</v>
      </c>
      <c r="C60" s="15"/>
      <c r="D60" s="78" t="str">
        <f t="shared" si="9"/>
        <v>B.UUID.22</v>
      </c>
      <c r="E60" s="27" t="s">
        <v>1372</v>
      </c>
      <c r="F60" s="27" t="s">
        <v>803</v>
      </c>
      <c r="G60" s="27" t="s">
        <v>465</v>
      </c>
      <c r="H60" s="27" t="s">
        <v>464</v>
      </c>
      <c r="I60" s="33" t="s">
        <v>838</v>
      </c>
      <c r="J60" s="29" t="s">
        <v>803</v>
      </c>
      <c r="K60" s="33"/>
      <c r="L60" s="29" t="s">
        <v>190</v>
      </c>
      <c r="M60" s="29" t="s">
        <v>150</v>
      </c>
      <c r="N60" s="34"/>
      <c r="O60" s="29" t="s">
        <v>150</v>
      </c>
      <c r="P60" s="29" t="s">
        <v>150</v>
      </c>
      <c r="Q60" s="29" t="s">
        <v>150</v>
      </c>
      <c r="R60" s="29" t="s">
        <v>151</v>
      </c>
      <c r="S60" s="39" t="s">
        <v>152</v>
      </c>
      <c r="T60" s="39" t="s">
        <v>150</v>
      </c>
      <c r="V60" s="118" t="s">
        <v>150</v>
      </c>
      <c r="W60" s="119" t="s">
        <v>150</v>
      </c>
      <c r="X60" s="119" t="s">
        <v>150</v>
      </c>
      <c r="Y60" s="119" t="s">
        <v>150</v>
      </c>
      <c r="Z60" s="119" t="s">
        <v>150</v>
      </c>
      <c r="AA60" s="119" t="s">
        <v>150</v>
      </c>
      <c r="AB60" s="119" t="s">
        <v>150</v>
      </c>
      <c r="AC60" s="119" t="s">
        <v>150</v>
      </c>
      <c r="AD60" s="120" t="s">
        <v>150</v>
      </c>
    </row>
    <row r="61" spans="1:30" ht="20" customHeight="1" x14ac:dyDescent="0.35">
      <c r="A61" s="15"/>
      <c r="B61" s="25">
        <f t="shared" si="3"/>
        <v>23</v>
      </c>
      <c r="C61" s="15"/>
      <c r="D61" s="78" t="str">
        <f t="shared" si="9"/>
        <v>B.UUID.23</v>
      </c>
      <c r="E61" s="27" t="s">
        <v>902</v>
      </c>
      <c r="F61" s="27" t="s">
        <v>64</v>
      </c>
      <c r="G61" s="27" t="s">
        <v>465</v>
      </c>
      <c r="H61" s="27" t="s">
        <v>464</v>
      </c>
      <c r="I61" s="33" t="s">
        <v>652</v>
      </c>
      <c r="J61" s="29" t="s">
        <v>64</v>
      </c>
      <c r="K61" s="33" t="s">
        <v>194</v>
      </c>
      <c r="L61" s="29" t="s">
        <v>190</v>
      </c>
      <c r="M61" s="29" t="s">
        <v>150</v>
      </c>
      <c r="N61" s="34" t="str">
        <f>"Démandé si pour question " &amp;D56&amp; ", Réponse = 1.Oui."</f>
        <v>Démandé si pour question B.UUID.18, Réponse = 1.Oui.</v>
      </c>
      <c r="O61" s="29" t="s">
        <v>150</v>
      </c>
      <c r="P61" s="29" t="s">
        <v>161</v>
      </c>
      <c r="Q61" s="29" t="s">
        <v>150</v>
      </c>
      <c r="R61" s="29" t="s">
        <v>151</v>
      </c>
      <c r="S61" s="39" t="s">
        <v>152</v>
      </c>
      <c r="T61" s="39" t="str">
        <f t="shared" si="10"/>
        <v>Yes</v>
      </c>
      <c r="V61" s="118" t="s">
        <v>751</v>
      </c>
      <c r="W61" s="119" t="s">
        <v>751</v>
      </c>
      <c r="X61" s="119" t="s">
        <v>749</v>
      </c>
      <c r="Y61" s="119" t="s">
        <v>751</v>
      </c>
      <c r="Z61" s="119" t="s">
        <v>751</v>
      </c>
      <c r="AA61" s="119" t="s">
        <v>751</v>
      </c>
      <c r="AB61" s="119" t="s">
        <v>751</v>
      </c>
      <c r="AC61" s="119" t="s">
        <v>751</v>
      </c>
      <c r="AD61" s="120" t="s">
        <v>751</v>
      </c>
    </row>
    <row r="62" spans="1:30" ht="20" customHeight="1" thickBot="1" x14ac:dyDescent="0.4">
      <c r="A62" s="15"/>
      <c r="B62" s="25">
        <f t="shared" si="3"/>
        <v>24</v>
      </c>
      <c r="C62" s="15"/>
      <c r="D62" s="78" t="str">
        <f t="shared" si="9"/>
        <v>B.UUID.24</v>
      </c>
      <c r="E62" s="27" t="s">
        <v>903</v>
      </c>
      <c r="F62" s="27" t="s">
        <v>64</v>
      </c>
      <c r="G62" s="27" t="s">
        <v>465</v>
      </c>
      <c r="H62" s="27" t="s">
        <v>464</v>
      </c>
      <c r="I62" s="33" t="s">
        <v>653</v>
      </c>
      <c r="J62" s="29" t="s">
        <v>64</v>
      </c>
      <c r="K62" s="33" t="s">
        <v>194</v>
      </c>
      <c r="L62" s="29" t="s">
        <v>190</v>
      </c>
      <c r="M62" s="29" t="s">
        <v>150</v>
      </c>
      <c r="N62" s="34" t="str">
        <f>"Démandé si pour question " &amp;D56&amp; ", Réponse = 1.Oui."</f>
        <v>Démandé si pour question B.UUID.18, Réponse = 1.Oui.</v>
      </c>
      <c r="O62" s="29" t="s">
        <v>150</v>
      </c>
      <c r="P62" s="29" t="s">
        <v>161</v>
      </c>
      <c r="Q62" s="29" t="s">
        <v>150</v>
      </c>
      <c r="R62" s="29" t="s">
        <v>151</v>
      </c>
      <c r="S62" s="39" t="s">
        <v>152</v>
      </c>
      <c r="T62" s="39" t="str">
        <f t="shared" si="10"/>
        <v>Yes</v>
      </c>
      <c r="V62" s="118" t="s">
        <v>751</v>
      </c>
      <c r="W62" s="119" t="s">
        <v>751</v>
      </c>
      <c r="X62" s="119" t="s">
        <v>749</v>
      </c>
      <c r="Y62" s="119" t="s">
        <v>751</v>
      </c>
      <c r="Z62" s="119" t="s">
        <v>751</v>
      </c>
      <c r="AA62" s="119" t="s">
        <v>751</v>
      </c>
      <c r="AB62" s="119" t="s">
        <v>751</v>
      </c>
      <c r="AC62" s="119" t="s">
        <v>751</v>
      </c>
      <c r="AD62" s="120" t="s">
        <v>751</v>
      </c>
    </row>
    <row r="63" spans="1:30" ht="15" customHeight="1" thickBot="1" x14ac:dyDescent="0.4">
      <c r="A63" s="15"/>
      <c r="B63" s="15"/>
      <c r="C63" s="15"/>
      <c r="D63" s="51" t="s">
        <v>648</v>
      </c>
      <c r="E63" s="47"/>
      <c r="F63" s="47"/>
      <c r="G63" s="47"/>
      <c r="H63" s="47"/>
      <c r="I63" s="48"/>
      <c r="J63" s="49"/>
      <c r="K63" s="49"/>
      <c r="L63" s="47"/>
      <c r="M63" s="47"/>
      <c r="N63" s="49"/>
      <c r="O63" s="47"/>
      <c r="P63" s="47"/>
      <c r="Q63" s="47"/>
      <c r="R63" s="47"/>
      <c r="S63" s="50"/>
      <c r="T63" s="50"/>
      <c r="V63" s="115"/>
      <c r="W63" s="116"/>
      <c r="X63" s="116"/>
      <c r="Y63" s="116"/>
      <c r="Z63" s="116"/>
      <c r="AA63" s="116"/>
      <c r="AB63" s="116"/>
      <c r="AC63" s="116"/>
      <c r="AD63" s="117"/>
    </row>
    <row r="64" spans="1:30" ht="20" customHeight="1" x14ac:dyDescent="0.35">
      <c r="A64" s="15"/>
      <c r="B64" s="25">
        <f>B62+1</f>
        <v>25</v>
      </c>
      <c r="C64" s="15"/>
      <c r="D64" s="78" t="str">
        <f t="shared" ref="D64:D71" si="11">CONCATENATE(LEFT($D$33,2),"UUID.",B64)</f>
        <v>B.UUID.25</v>
      </c>
      <c r="E64" s="27" t="s">
        <v>892</v>
      </c>
      <c r="F64" s="27" t="s">
        <v>417</v>
      </c>
      <c r="G64" s="27" t="s">
        <v>465</v>
      </c>
      <c r="H64" s="27" t="s">
        <v>464</v>
      </c>
      <c r="I64" s="33" t="s">
        <v>654</v>
      </c>
      <c r="J64" s="29" t="s">
        <v>17</v>
      </c>
      <c r="K64" s="33" t="s">
        <v>191</v>
      </c>
      <c r="L64" s="29" t="s">
        <v>190</v>
      </c>
      <c r="M64" s="29" t="s">
        <v>150</v>
      </c>
      <c r="N64" s="34" t="s">
        <v>160</v>
      </c>
      <c r="O64" s="29" t="s">
        <v>150</v>
      </c>
      <c r="P64" s="29" t="s">
        <v>161</v>
      </c>
      <c r="Q64" s="29" t="s">
        <v>150</v>
      </c>
      <c r="R64" s="29" t="s">
        <v>151</v>
      </c>
      <c r="S64" s="39" t="s">
        <v>152</v>
      </c>
      <c r="T64" s="39" t="str">
        <f>IF(OR(V64="Yes",W64="Yes",X64="Yes",Y64="Yes",Z64="Yes",AA64="Yes",AB64="Yes",AC64="Yes",AD64="Yes"),"Yes","No")</f>
        <v>Yes</v>
      </c>
      <c r="V64" s="118" t="s">
        <v>751</v>
      </c>
      <c r="W64" s="119" t="s">
        <v>751</v>
      </c>
      <c r="X64" s="119" t="s">
        <v>749</v>
      </c>
      <c r="Y64" s="119" t="s">
        <v>751</v>
      </c>
      <c r="Z64" s="119" t="s">
        <v>751</v>
      </c>
      <c r="AA64" s="119" t="s">
        <v>751</v>
      </c>
      <c r="AB64" s="119" t="s">
        <v>751</v>
      </c>
      <c r="AC64" s="119" t="s">
        <v>751</v>
      </c>
      <c r="AD64" s="120" t="s">
        <v>751</v>
      </c>
    </row>
    <row r="65" spans="1:30" ht="20" customHeight="1" x14ac:dyDescent="0.35">
      <c r="A65" s="15"/>
      <c r="B65" s="25">
        <f t="shared" si="3"/>
        <v>26</v>
      </c>
      <c r="C65" s="15"/>
      <c r="D65" s="78" t="str">
        <f t="shared" si="11"/>
        <v>B.UUID.26</v>
      </c>
      <c r="E65" s="27" t="s">
        <v>893</v>
      </c>
      <c r="F65" s="27" t="s">
        <v>413</v>
      </c>
      <c r="G65" s="27" t="s">
        <v>465</v>
      </c>
      <c r="H65" s="27" t="s">
        <v>464</v>
      </c>
      <c r="I65" s="33" t="s">
        <v>655</v>
      </c>
      <c r="J65" s="29" t="s">
        <v>17</v>
      </c>
      <c r="K65" s="33" t="s">
        <v>170</v>
      </c>
      <c r="L65" s="29" t="s">
        <v>190</v>
      </c>
      <c r="M65" s="29" t="s">
        <v>150</v>
      </c>
      <c r="N65" s="34" t="str">
        <f>"Démandé si pour question " &amp;D64&amp; ", Réponse =/= 3. Totalement indisponible"</f>
        <v>Démandé si pour question B.UUID.25, Réponse =/= 3. Totalement indisponible</v>
      </c>
      <c r="O65" s="29" t="s">
        <v>150</v>
      </c>
      <c r="P65" s="29" t="s">
        <v>161</v>
      </c>
      <c r="Q65" s="29" t="s">
        <v>150</v>
      </c>
      <c r="R65" s="29" t="s">
        <v>151</v>
      </c>
      <c r="S65" s="39" t="s">
        <v>152</v>
      </c>
      <c r="T65" s="39" t="str">
        <f t="shared" ref="T65:T71" si="12">IF(OR(V65="Yes",W65="Yes",X65="Yes",Y65="Yes",Z65="Yes",AA65="Yes",AB65="Yes",AC65="Yes",AD65="Yes"),"Yes","No")</f>
        <v>Yes</v>
      </c>
      <c r="V65" s="118" t="s">
        <v>751</v>
      </c>
      <c r="W65" s="119" t="s">
        <v>751</v>
      </c>
      <c r="X65" s="119" t="s">
        <v>749</v>
      </c>
      <c r="Y65" s="119" t="s">
        <v>751</v>
      </c>
      <c r="Z65" s="119" t="s">
        <v>751</v>
      </c>
      <c r="AA65" s="119" t="s">
        <v>751</v>
      </c>
      <c r="AB65" s="119" t="s">
        <v>751</v>
      </c>
      <c r="AC65" s="119" t="s">
        <v>751</v>
      </c>
      <c r="AD65" s="120" t="s">
        <v>751</v>
      </c>
    </row>
    <row r="66" spans="1:30" ht="20" customHeight="1" x14ac:dyDescent="0.35">
      <c r="A66" s="15"/>
      <c r="B66" s="25">
        <f t="shared" si="3"/>
        <v>27</v>
      </c>
      <c r="C66" s="15"/>
      <c r="D66" s="78" t="str">
        <f t="shared" si="11"/>
        <v>B.UUID.27</v>
      </c>
      <c r="E66" s="27" t="s">
        <v>1374</v>
      </c>
      <c r="F66" s="27" t="s">
        <v>413</v>
      </c>
      <c r="G66" s="27" t="s">
        <v>465</v>
      </c>
      <c r="H66" s="27" t="s">
        <v>464</v>
      </c>
      <c r="I66" s="33" t="s">
        <v>767</v>
      </c>
      <c r="J66" s="29" t="s">
        <v>17</v>
      </c>
      <c r="K66" s="33" t="s">
        <v>170</v>
      </c>
      <c r="L66" s="29" t="s">
        <v>190</v>
      </c>
      <c r="M66" s="29" t="s">
        <v>150</v>
      </c>
      <c r="N66" s="34" t="str">
        <f>"Démandé si pour question " &amp;D65&amp; ", Réponse = 1.Oui."</f>
        <v>Démandé si pour question B.UUID.26, Réponse = 1.Oui.</v>
      </c>
      <c r="O66" s="29" t="s">
        <v>150</v>
      </c>
      <c r="P66" s="29" t="s">
        <v>161</v>
      </c>
      <c r="Q66" s="29" t="s">
        <v>150</v>
      </c>
      <c r="R66" s="29" t="s">
        <v>151</v>
      </c>
      <c r="S66" s="39" t="s">
        <v>152</v>
      </c>
      <c r="T66" s="39" t="str">
        <f t="shared" si="12"/>
        <v>Yes</v>
      </c>
      <c r="V66" s="118" t="s">
        <v>751</v>
      </c>
      <c r="W66" s="119" t="s">
        <v>751</v>
      </c>
      <c r="X66" s="119" t="s">
        <v>749</v>
      </c>
      <c r="Y66" s="119" t="s">
        <v>751</v>
      </c>
      <c r="Z66" s="119" t="s">
        <v>751</v>
      </c>
      <c r="AA66" s="119" t="s">
        <v>751</v>
      </c>
      <c r="AB66" s="119" t="s">
        <v>751</v>
      </c>
      <c r="AC66" s="119" t="s">
        <v>751</v>
      </c>
      <c r="AD66" s="120" t="s">
        <v>751</v>
      </c>
    </row>
    <row r="67" spans="1:30" ht="20" customHeight="1" x14ac:dyDescent="0.35">
      <c r="A67" s="15"/>
      <c r="B67" s="25">
        <f t="shared" si="3"/>
        <v>28</v>
      </c>
      <c r="C67" s="15"/>
      <c r="D67" s="78" t="str">
        <f t="shared" si="11"/>
        <v>B.UUID.28</v>
      </c>
      <c r="E67" s="27" t="s">
        <v>894</v>
      </c>
      <c r="F67" s="27" t="s">
        <v>64</v>
      </c>
      <c r="G67" s="27" t="s">
        <v>465</v>
      </c>
      <c r="H67" s="27" t="s">
        <v>464</v>
      </c>
      <c r="I67" s="33" t="s">
        <v>1802</v>
      </c>
      <c r="J67" s="29" t="s">
        <v>64</v>
      </c>
      <c r="K67" s="33" t="s">
        <v>194</v>
      </c>
      <c r="L67" s="29" t="s">
        <v>190</v>
      </c>
      <c r="M67" s="29" t="s">
        <v>150</v>
      </c>
      <c r="N67" s="34" t="str">
        <f>"Démandé si pour question " &amp;D65&amp; ", Réponse = 1.Oui."</f>
        <v>Démandé si pour question B.UUID.26, Réponse = 1.Oui.</v>
      </c>
      <c r="O67" s="29" t="s">
        <v>150</v>
      </c>
      <c r="P67" s="29" t="s">
        <v>161</v>
      </c>
      <c r="Q67" s="29" t="s">
        <v>150</v>
      </c>
      <c r="R67" s="29" t="s">
        <v>151</v>
      </c>
      <c r="S67" s="39" t="s">
        <v>152</v>
      </c>
      <c r="T67" s="39" t="str">
        <f t="shared" si="12"/>
        <v>Yes</v>
      </c>
      <c r="V67" s="118" t="s">
        <v>751</v>
      </c>
      <c r="W67" s="119" t="s">
        <v>751</v>
      </c>
      <c r="X67" s="119" t="s">
        <v>749</v>
      </c>
      <c r="Y67" s="119" t="s">
        <v>751</v>
      </c>
      <c r="Z67" s="119" t="s">
        <v>751</v>
      </c>
      <c r="AA67" s="119" t="s">
        <v>751</v>
      </c>
      <c r="AB67" s="119" t="s">
        <v>751</v>
      </c>
      <c r="AC67" s="119" t="s">
        <v>751</v>
      </c>
      <c r="AD67" s="120" t="s">
        <v>751</v>
      </c>
    </row>
    <row r="68" spans="1:30" ht="20" customHeight="1" x14ac:dyDescent="0.35">
      <c r="A68" s="15"/>
      <c r="B68" s="25">
        <f t="shared" si="3"/>
        <v>29</v>
      </c>
      <c r="C68" s="15"/>
      <c r="D68" s="78" t="str">
        <f t="shared" si="11"/>
        <v>B.UUID.29</v>
      </c>
      <c r="E68" s="27" t="s">
        <v>895</v>
      </c>
      <c r="F68" s="27" t="s">
        <v>803</v>
      </c>
      <c r="G68" s="27" t="s">
        <v>465</v>
      </c>
      <c r="H68" s="27" t="s">
        <v>464</v>
      </c>
      <c r="I68" s="33" t="s">
        <v>839</v>
      </c>
      <c r="J68" s="29" t="s">
        <v>803</v>
      </c>
      <c r="K68" s="33"/>
      <c r="L68" s="29" t="s">
        <v>190</v>
      </c>
      <c r="M68" s="29" t="s">
        <v>150</v>
      </c>
      <c r="N68" s="34"/>
      <c r="O68" s="29" t="s">
        <v>150</v>
      </c>
      <c r="P68" s="29" t="s">
        <v>150</v>
      </c>
      <c r="Q68" s="29" t="s">
        <v>150</v>
      </c>
      <c r="R68" s="29" t="s">
        <v>151</v>
      </c>
      <c r="S68" s="39" t="s">
        <v>152</v>
      </c>
      <c r="T68" s="39" t="s">
        <v>150</v>
      </c>
      <c r="V68" s="118" t="s">
        <v>150</v>
      </c>
      <c r="W68" s="119" t="s">
        <v>150</v>
      </c>
      <c r="X68" s="119" t="s">
        <v>150</v>
      </c>
      <c r="Y68" s="119" t="s">
        <v>150</v>
      </c>
      <c r="Z68" s="119" t="s">
        <v>150</v>
      </c>
      <c r="AA68" s="119" t="s">
        <v>150</v>
      </c>
      <c r="AB68" s="119" t="s">
        <v>150</v>
      </c>
      <c r="AC68" s="119" t="s">
        <v>150</v>
      </c>
      <c r="AD68" s="120" t="s">
        <v>150</v>
      </c>
    </row>
    <row r="69" spans="1:30" ht="20" customHeight="1" x14ac:dyDescent="0.35">
      <c r="A69" s="15"/>
      <c r="B69" s="25">
        <f t="shared" si="3"/>
        <v>30</v>
      </c>
      <c r="C69" s="15"/>
      <c r="D69" s="78" t="str">
        <f t="shared" si="11"/>
        <v>B.UUID.30</v>
      </c>
      <c r="E69" s="27" t="s">
        <v>1377</v>
      </c>
      <c r="F69" s="27" t="s">
        <v>803</v>
      </c>
      <c r="G69" s="27" t="s">
        <v>465</v>
      </c>
      <c r="H69" s="27" t="s">
        <v>464</v>
      </c>
      <c r="I69" s="33" t="s">
        <v>838</v>
      </c>
      <c r="J69" s="29" t="s">
        <v>803</v>
      </c>
      <c r="K69" s="33"/>
      <c r="L69" s="29" t="s">
        <v>190</v>
      </c>
      <c r="M69" s="29" t="s">
        <v>150</v>
      </c>
      <c r="N69" s="34"/>
      <c r="O69" s="29" t="s">
        <v>150</v>
      </c>
      <c r="P69" s="29" t="s">
        <v>150</v>
      </c>
      <c r="Q69" s="29" t="s">
        <v>150</v>
      </c>
      <c r="R69" s="29" t="s">
        <v>151</v>
      </c>
      <c r="S69" s="39" t="s">
        <v>152</v>
      </c>
      <c r="T69" s="39" t="s">
        <v>150</v>
      </c>
      <c r="V69" s="118" t="s">
        <v>150</v>
      </c>
      <c r="W69" s="119" t="s">
        <v>150</v>
      </c>
      <c r="X69" s="119" t="s">
        <v>150</v>
      </c>
      <c r="Y69" s="119" t="s">
        <v>150</v>
      </c>
      <c r="Z69" s="119" t="s">
        <v>150</v>
      </c>
      <c r="AA69" s="119" t="s">
        <v>150</v>
      </c>
      <c r="AB69" s="119" t="s">
        <v>150</v>
      </c>
      <c r="AC69" s="119" t="s">
        <v>150</v>
      </c>
      <c r="AD69" s="120" t="s">
        <v>150</v>
      </c>
    </row>
    <row r="70" spans="1:30" ht="20" customHeight="1" x14ac:dyDescent="0.35">
      <c r="A70" s="15"/>
      <c r="B70" s="25">
        <f t="shared" si="3"/>
        <v>31</v>
      </c>
      <c r="C70" s="15"/>
      <c r="D70" s="78" t="str">
        <f t="shared" si="11"/>
        <v>B.UUID.31</v>
      </c>
      <c r="E70" s="27" t="s">
        <v>896</v>
      </c>
      <c r="F70" s="27" t="s">
        <v>64</v>
      </c>
      <c r="G70" s="27" t="s">
        <v>465</v>
      </c>
      <c r="H70" s="27" t="s">
        <v>464</v>
      </c>
      <c r="I70" s="33" t="s">
        <v>656</v>
      </c>
      <c r="J70" s="29" t="s">
        <v>64</v>
      </c>
      <c r="K70" s="33" t="s">
        <v>194</v>
      </c>
      <c r="L70" s="29" t="s">
        <v>190</v>
      </c>
      <c r="M70" s="29" t="s">
        <v>150</v>
      </c>
      <c r="N70" s="34" t="str">
        <f>"Démandé si pour question " &amp;D65&amp; ", Réponse = 1.Oui."</f>
        <v>Démandé si pour question B.UUID.26, Réponse = 1.Oui.</v>
      </c>
      <c r="O70" s="29" t="s">
        <v>150</v>
      </c>
      <c r="P70" s="29" t="s">
        <v>161</v>
      </c>
      <c r="Q70" s="29" t="s">
        <v>150</v>
      </c>
      <c r="R70" s="29" t="s">
        <v>151</v>
      </c>
      <c r="S70" s="39" t="s">
        <v>152</v>
      </c>
      <c r="T70" s="39" t="str">
        <f t="shared" si="12"/>
        <v>Yes</v>
      </c>
      <c r="V70" s="118" t="s">
        <v>751</v>
      </c>
      <c r="W70" s="119" t="s">
        <v>751</v>
      </c>
      <c r="X70" s="119" t="s">
        <v>749</v>
      </c>
      <c r="Y70" s="119" t="s">
        <v>751</v>
      </c>
      <c r="Z70" s="119" t="s">
        <v>751</v>
      </c>
      <c r="AA70" s="119" t="s">
        <v>751</v>
      </c>
      <c r="AB70" s="119" t="s">
        <v>751</v>
      </c>
      <c r="AC70" s="119" t="s">
        <v>751</v>
      </c>
      <c r="AD70" s="120" t="s">
        <v>751</v>
      </c>
    </row>
    <row r="71" spans="1:30" ht="20" customHeight="1" thickBot="1" x14ac:dyDescent="0.4">
      <c r="A71" s="15"/>
      <c r="B71" s="25">
        <f t="shared" si="3"/>
        <v>32</v>
      </c>
      <c r="C71" s="15"/>
      <c r="D71" s="67" t="str">
        <f t="shared" si="11"/>
        <v>B.UUID.32</v>
      </c>
      <c r="E71" s="27" t="s">
        <v>897</v>
      </c>
      <c r="F71" s="27" t="s">
        <v>64</v>
      </c>
      <c r="G71" s="27" t="s">
        <v>465</v>
      </c>
      <c r="H71" s="27" t="s">
        <v>464</v>
      </c>
      <c r="I71" s="33" t="s">
        <v>657</v>
      </c>
      <c r="J71" s="29" t="s">
        <v>64</v>
      </c>
      <c r="K71" s="33" t="s">
        <v>194</v>
      </c>
      <c r="L71" s="29" t="s">
        <v>190</v>
      </c>
      <c r="M71" s="29" t="s">
        <v>150</v>
      </c>
      <c r="N71" s="34" t="str">
        <f>"Démandé si pour question " &amp;D65&amp; ", Réponse = 1.Oui."</f>
        <v>Démandé si pour question B.UUID.26, Réponse = 1.Oui.</v>
      </c>
      <c r="O71" s="29" t="s">
        <v>150</v>
      </c>
      <c r="P71" s="29" t="s">
        <v>161</v>
      </c>
      <c r="Q71" s="29" t="s">
        <v>150</v>
      </c>
      <c r="R71" s="29" t="s">
        <v>151</v>
      </c>
      <c r="S71" s="39" t="s">
        <v>152</v>
      </c>
      <c r="T71" s="39" t="str">
        <f t="shared" si="12"/>
        <v>Yes</v>
      </c>
      <c r="V71" s="118" t="s">
        <v>751</v>
      </c>
      <c r="W71" s="119" t="s">
        <v>751</v>
      </c>
      <c r="X71" s="119" t="s">
        <v>749</v>
      </c>
      <c r="Y71" s="119" t="s">
        <v>751</v>
      </c>
      <c r="Z71" s="119" t="s">
        <v>751</v>
      </c>
      <c r="AA71" s="119" t="s">
        <v>751</v>
      </c>
      <c r="AB71" s="119" t="s">
        <v>751</v>
      </c>
      <c r="AC71" s="119" t="s">
        <v>751</v>
      </c>
      <c r="AD71" s="120" t="s">
        <v>751</v>
      </c>
    </row>
    <row r="72" spans="1:30" ht="20" customHeight="1" thickBot="1" x14ac:dyDescent="0.4">
      <c r="A72" s="15"/>
      <c r="B72" s="144"/>
      <c r="C72" s="15"/>
      <c r="D72" s="51" t="s">
        <v>659</v>
      </c>
      <c r="E72" s="47"/>
      <c r="F72" s="47"/>
      <c r="G72" s="47"/>
      <c r="H72" s="47"/>
      <c r="I72" s="48"/>
      <c r="J72" s="49"/>
      <c r="K72" s="49"/>
      <c r="L72" s="47"/>
      <c r="M72" s="47"/>
      <c r="N72" s="49"/>
      <c r="O72" s="47"/>
      <c r="P72" s="47"/>
      <c r="Q72" s="47"/>
      <c r="R72" s="47"/>
      <c r="S72" s="50"/>
      <c r="T72" s="50"/>
      <c r="V72" s="115"/>
      <c r="W72" s="116"/>
      <c r="X72" s="116"/>
      <c r="Y72" s="116"/>
      <c r="Z72" s="116"/>
      <c r="AA72" s="116"/>
      <c r="AB72" s="116"/>
      <c r="AC72" s="116"/>
      <c r="AD72" s="117"/>
    </row>
    <row r="73" spans="1:30" ht="20" customHeight="1" x14ac:dyDescent="0.35">
      <c r="A73" s="15"/>
      <c r="B73" s="25">
        <f>B71+1</f>
        <v>33</v>
      </c>
      <c r="C73" s="15"/>
      <c r="D73" s="78" t="str">
        <f t="shared" ref="D73:D80" si="13">CONCATENATE(LEFT($D$33,2),"UUID.",B73)</f>
        <v>B.UUID.33</v>
      </c>
      <c r="E73" s="27" t="s">
        <v>886</v>
      </c>
      <c r="F73" s="27" t="s">
        <v>417</v>
      </c>
      <c r="G73" s="27" t="s">
        <v>465</v>
      </c>
      <c r="H73" s="27" t="s">
        <v>464</v>
      </c>
      <c r="I73" s="33" t="s">
        <v>660</v>
      </c>
      <c r="J73" s="29" t="s">
        <v>17</v>
      </c>
      <c r="K73" s="33" t="s">
        <v>191</v>
      </c>
      <c r="L73" s="29" t="s">
        <v>190</v>
      </c>
      <c r="M73" s="29" t="s">
        <v>150</v>
      </c>
      <c r="N73" s="34" t="s">
        <v>160</v>
      </c>
      <c r="O73" s="29" t="s">
        <v>150</v>
      </c>
      <c r="P73" s="29" t="s">
        <v>161</v>
      </c>
      <c r="Q73" s="29" t="s">
        <v>150</v>
      </c>
      <c r="R73" s="29" t="s">
        <v>151</v>
      </c>
      <c r="S73" s="39" t="s">
        <v>152</v>
      </c>
      <c r="T73" s="39" t="str">
        <f>IF(OR(V73="Yes",W73="Yes",X73="Yes",Y73="Yes",Z73="Yes",AA73="Yes",AB73="Yes",AC73="Yes",AD73="Yes"),"Yes","No")</f>
        <v>Yes</v>
      </c>
      <c r="V73" s="118" t="s">
        <v>751</v>
      </c>
      <c r="W73" s="119" t="s">
        <v>751</v>
      </c>
      <c r="X73" s="119" t="s">
        <v>751</v>
      </c>
      <c r="Y73" s="119" t="s">
        <v>749</v>
      </c>
      <c r="Z73" s="119" t="s">
        <v>751</v>
      </c>
      <c r="AA73" s="119" t="s">
        <v>749</v>
      </c>
      <c r="AB73" s="119" t="s">
        <v>749</v>
      </c>
      <c r="AC73" s="119" t="s">
        <v>751</v>
      </c>
      <c r="AD73" s="120" t="s">
        <v>749</v>
      </c>
    </row>
    <row r="74" spans="1:30" ht="20" customHeight="1" x14ac:dyDescent="0.35">
      <c r="A74" s="15"/>
      <c r="B74" s="25">
        <f t="shared" si="3"/>
        <v>34</v>
      </c>
      <c r="C74" s="15"/>
      <c r="D74" s="78" t="str">
        <f t="shared" si="13"/>
        <v>B.UUID.34</v>
      </c>
      <c r="E74" s="27" t="s">
        <v>887</v>
      </c>
      <c r="F74" s="27" t="s">
        <v>413</v>
      </c>
      <c r="G74" s="27" t="s">
        <v>465</v>
      </c>
      <c r="H74" s="27" t="s">
        <v>464</v>
      </c>
      <c r="I74" s="33" t="s">
        <v>661</v>
      </c>
      <c r="J74" s="29" t="s">
        <v>17</v>
      </c>
      <c r="K74" s="33" t="s">
        <v>170</v>
      </c>
      <c r="L74" s="29" t="s">
        <v>190</v>
      </c>
      <c r="M74" s="29" t="s">
        <v>150</v>
      </c>
      <c r="N74" s="34" t="str">
        <f>"Démandé si pour question " &amp;D73&amp; ", Réponse =/= 3. Totalement indisponible"</f>
        <v>Démandé si pour question B.UUID.33, Réponse =/= 3. Totalement indisponible</v>
      </c>
      <c r="O74" s="29" t="s">
        <v>150</v>
      </c>
      <c r="P74" s="29" t="s">
        <v>161</v>
      </c>
      <c r="Q74" s="29" t="s">
        <v>150</v>
      </c>
      <c r="R74" s="29" t="s">
        <v>151</v>
      </c>
      <c r="S74" s="39" t="s">
        <v>152</v>
      </c>
      <c r="T74" s="39" t="str">
        <f t="shared" ref="T74:T80" si="14">IF(OR(V74="Yes",W74="Yes",X74="Yes",Y74="Yes",Z74="Yes",AA74="Yes",AB74="Yes",AC74="Yes",AD74="Yes"),"Yes","No")</f>
        <v>Yes</v>
      </c>
      <c r="V74" s="118" t="s">
        <v>751</v>
      </c>
      <c r="W74" s="119" t="s">
        <v>751</v>
      </c>
      <c r="X74" s="119" t="s">
        <v>751</v>
      </c>
      <c r="Y74" s="119" t="s">
        <v>749</v>
      </c>
      <c r="Z74" s="119" t="s">
        <v>751</v>
      </c>
      <c r="AA74" s="119" t="s">
        <v>749</v>
      </c>
      <c r="AB74" s="119" t="s">
        <v>749</v>
      </c>
      <c r="AC74" s="119" t="s">
        <v>751</v>
      </c>
      <c r="AD74" s="120" t="s">
        <v>749</v>
      </c>
    </row>
    <row r="75" spans="1:30" ht="20" customHeight="1" x14ac:dyDescent="0.35">
      <c r="A75" s="15"/>
      <c r="B75" s="25">
        <f t="shared" si="3"/>
        <v>35</v>
      </c>
      <c r="C75" s="15"/>
      <c r="D75" s="78" t="str">
        <f t="shared" si="13"/>
        <v>B.UUID.35</v>
      </c>
      <c r="E75" s="27" t="s">
        <v>1375</v>
      </c>
      <c r="F75" s="27" t="s">
        <v>413</v>
      </c>
      <c r="G75" s="27" t="s">
        <v>465</v>
      </c>
      <c r="H75" s="27" t="s">
        <v>464</v>
      </c>
      <c r="I75" s="33" t="s">
        <v>768</v>
      </c>
      <c r="J75" s="29" t="s">
        <v>17</v>
      </c>
      <c r="K75" s="33" t="s">
        <v>170</v>
      </c>
      <c r="L75" s="29" t="s">
        <v>190</v>
      </c>
      <c r="M75" s="29" t="s">
        <v>150</v>
      </c>
      <c r="N75" s="34" t="str">
        <f>"Démandé si pour question " &amp;D74&amp; ", Réponse = 1.Oui."</f>
        <v>Démandé si pour question B.UUID.34, Réponse = 1.Oui.</v>
      </c>
      <c r="O75" s="29" t="s">
        <v>150</v>
      </c>
      <c r="P75" s="29" t="s">
        <v>161</v>
      </c>
      <c r="Q75" s="29" t="s">
        <v>150</v>
      </c>
      <c r="R75" s="29" t="s">
        <v>151</v>
      </c>
      <c r="S75" s="39" t="s">
        <v>152</v>
      </c>
      <c r="T75" s="39" t="str">
        <f t="shared" si="14"/>
        <v>Yes</v>
      </c>
      <c r="V75" s="118" t="s">
        <v>751</v>
      </c>
      <c r="W75" s="119" t="s">
        <v>751</v>
      </c>
      <c r="X75" s="119" t="s">
        <v>751</v>
      </c>
      <c r="Y75" s="119" t="s">
        <v>749</v>
      </c>
      <c r="Z75" s="119" t="s">
        <v>751</v>
      </c>
      <c r="AA75" s="119" t="s">
        <v>749</v>
      </c>
      <c r="AB75" s="119" t="s">
        <v>749</v>
      </c>
      <c r="AC75" s="119" t="s">
        <v>751</v>
      </c>
      <c r="AD75" s="120" t="s">
        <v>749</v>
      </c>
    </row>
    <row r="76" spans="1:30" ht="20" customHeight="1" x14ac:dyDescent="0.35">
      <c r="A76" s="15"/>
      <c r="B76" s="25">
        <f t="shared" si="3"/>
        <v>36</v>
      </c>
      <c r="C76" s="15"/>
      <c r="D76" s="78" t="str">
        <f t="shared" si="13"/>
        <v>B.UUID.36</v>
      </c>
      <c r="E76" s="27" t="s">
        <v>888</v>
      </c>
      <c r="F76" s="27" t="s">
        <v>64</v>
      </c>
      <c r="G76" s="27" t="s">
        <v>465</v>
      </c>
      <c r="H76" s="27" t="s">
        <v>464</v>
      </c>
      <c r="I76" s="33" t="s">
        <v>1803</v>
      </c>
      <c r="J76" s="29" t="s">
        <v>64</v>
      </c>
      <c r="K76" s="33" t="s">
        <v>194</v>
      </c>
      <c r="L76" s="29" t="s">
        <v>190</v>
      </c>
      <c r="M76" s="29" t="s">
        <v>150</v>
      </c>
      <c r="N76" s="34" t="str">
        <f>"Démandé si pour question " &amp;D74&amp; ", Réponse = 1.Oui."</f>
        <v>Démandé si pour question B.UUID.34, Réponse = 1.Oui.</v>
      </c>
      <c r="O76" s="29" t="s">
        <v>150</v>
      </c>
      <c r="P76" s="29" t="s">
        <v>161</v>
      </c>
      <c r="Q76" s="29" t="s">
        <v>150</v>
      </c>
      <c r="R76" s="29" t="s">
        <v>151</v>
      </c>
      <c r="S76" s="39" t="s">
        <v>152</v>
      </c>
      <c r="T76" s="39" t="str">
        <f t="shared" si="14"/>
        <v>Yes</v>
      </c>
      <c r="V76" s="118" t="s">
        <v>751</v>
      </c>
      <c r="W76" s="119" t="s">
        <v>751</v>
      </c>
      <c r="X76" s="119" t="s">
        <v>751</v>
      </c>
      <c r="Y76" s="119" t="s">
        <v>749</v>
      </c>
      <c r="Z76" s="119" t="s">
        <v>751</v>
      </c>
      <c r="AA76" s="119" t="s">
        <v>749</v>
      </c>
      <c r="AB76" s="119" t="s">
        <v>749</v>
      </c>
      <c r="AC76" s="119" t="s">
        <v>751</v>
      </c>
      <c r="AD76" s="120" t="s">
        <v>749</v>
      </c>
    </row>
    <row r="77" spans="1:30" ht="20" customHeight="1" x14ac:dyDescent="0.35">
      <c r="A77" s="15"/>
      <c r="B77" s="25">
        <f t="shared" si="3"/>
        <v>37</v>
      </c>
      <c r="C77" s="15"/>
      <c r="D77" s="78" t="str">
        <f t="shared" si="13"/>
        <v>B.UUID.37</v>
      </c>
      <c r="E77" s="27" t="s">
        <v>889</v>
      </c>
      <c r="F77" s="27" t="s">
        <v>803</v>
      </c>
      <c r="G77" s="27" t="s">
        <v>465</v>
      </c>
      <c r="H77" s="27" t="s">
        <v>464</v>
      </c>
      <c r="I77" s="33" t="s">
        <v>839</v>
      </c>
      <c r="J77" s="29" t="s">
        <v>803</v>
      </c>
      <c r="K77" s="33"/>
      <c r="L77" s="29" t="s">
        <v>190</v>
      </c>
      <c r="M77" s="29" t="s">
        <v>150</v>
      </c>
      <c r="N77" s="34"/>
      <c r="O77" s="29" t="s">
        <v>150</v>
      </c>
      <c r="P77" s="29" t="s">
        <v>150</v>
      </c>
      <c r="Q77" s="29" t="s">
        <v>150</v>
      </c>
      <c r="R77" s="29" t="s">
        <v>151</v>
      </c>
      <c r="S77" s="39" t="s">
        <v>152</v>
      </c>
      <c r="T77" s="39" t="s">
        <v>150</v>
      </c>
      <c r="V77" s="118" t="s">
        <v>150</v>
      </c>
      <c r="W77" s="119" t="s">
        <v>150</v>
      </c>
      <c r="X77" s="119" t="s">
        <v>150</v>
      </c>
      <c r="Y77" s="119" t="s">
        <v>150</v>
      </c>
      <c r="Z77" s="119" t="s">
        <v>150</v>
      </c>
      <c r="AA77" s="119" t="s">
        <v>150</v>
      </c>
      <c r="AB77" s="119" t="s">
        <v>150</v>
      </c>
      <c r="AC77" s="119" t="s">
        <v>150</v>
      </c>
      <c r="AD77" s="120" t="s">
        <v>150</v>
      </c>
    </row>
    <row r="78" spans="1:30" ht="20" customHeight="1" x14ac:dyDescent="0.35">
      <c r="A78" s="15"/>
      <c r="B78" s="25">
        <f t="shared" si="3"/>
        <v>38</v>
      </c>
      <c r="C78" s="15"/>
      <c r="D78" s="78" t="str">
        <f t="shared" si="13"/>
        <v>B.UUID.38</v>
      </c>
      <c r="E78" s="27" t="s">
        <v>1378</v>
      </c>
      <c r="F78" s="27" t="s">
        <v>803</v>
      </c>
      <c r="G78" s="27" t="s">
        <v>465</v>
      </c>
      <c r="H78" s="27" t="s">
        <v>464</v>
      </c>
      <c r="I78" s="33" t="s">
        <v>838</v>
      </c>
      <c r="J78" s="29" t="s">
        <v>803</v>
      </c>
      <c r="K78" s="33"/>
      <c r="L78" s="29" t="s">
        <v>190</v>
      </c>
      <c r="M78" s="29" t="s">
        <v>150</v>
      </c>
      <c r="N78" s="34"/>
      <c r="O78" s="29" t="s">
        <v>150</v>
      </c>
      <c r="P78" s="29" t="s">
        <v>150</v>
      </c>
      <c r="Q78" s="29" t="s">
        <v>150</v>
      </c>
      <c r="R78" s="29" t="s">
        <v>151</v>
      </c>
      <c r="S78" s="39" t="s">
        <v>152</v>
      </c>
      <c r="T78" s="39" t="s">
        <v>150</v>
      </c>
      <c r="V78" s="118" t="s">
        <v>150</v>
      </c>
      <c r="W78" s="119" t="s">
        <v>150</v>
      </c>
      <c r="X78" s="119" t="s">
        <v>150</v>
      </c>
      <c r="Y78" s="119" t="s">
        <v>150</v>
      </c>
      <c r="Z78" s="119" t="s">
        <v>150</v>
      </c>
      <c r="AA78" s="119" t="s">
        <v>150</v>
      </c>
      <c r="AB78" s="119" t="s">
        <v>150</v>
      </c>
      <c r="AC78" s="119" t="s">
        <v>150</v>
      </c>
      <c r="AD78" s="120" t="s">
        <v>150</v>
      </c>
    </row>
    <row r="79" spans="1:30" ht="20" customHeight="1" x14ac:dyDescent="0.35">
      <c r="A79" s="15"/>
      <c r="B79" s="25">
        <f t="shared" si="3"/>
        <v>39</v>
      </c>
      <c r="C79" s="15"/>
      <c r="D79" s="78" t="str">
        <f t="shared" si="13"/>
        <v>B.UUID.39</v>
      </c>
      <c r="E79" s="27" t="s">
        <v>890</v>
      </c>
      <c r="F79" s="27" t="s">
        <v>64</v>
      </c>
      <c r="G79" s="27" t="s">
        <v>465</v>
      </c>
      <c r="H79" s="27" t="s">
        <v>464</v>
      </c>
      <c r="I79" s="33" t="s">
        <v>662</v>
      </c>
      <c r="J79" s="29" t="s">
        <v>64</v>
      </c>
      <c r="K79" s="33" t="s">
        <v>194</v>
      </c>
      <c r="L79" s="29" t="s">
        <v>190</v>
      </c>
      <c r="M79" s="29" t="s">
        <v>150</v>
      </c>
      <c r="N79" s="34" t="str">
        <f>"Démandé si pour question " &amp;D74&amp; ", Réponse = 1.Oui."</f>
        <v>Démandé si pour question B.UUID.34, Réponse = 1.Oui.</v>
      </c>
      <c r="O79" s="29" t="s">
        <v>150</v>
      </c>
      <c r="P79" s="29" t="s">
        <v>161</v>
      </c>
      <c r="Q79" s="29" t="s">
        <v>150</v>
      </c>
      <c r="R79" s="29" t="s">
        <v>151</v>
      </c>
      <c r="S79" s="39" t="s">
        <v>152</v>
      </c>
      <c r="T79" s="39" t="str">
        <f t="shared" si="14"/>
        <v>Yes</v>
      </c>
      <c r="V79" s="118" t="s">
        <v>751</v>
      </c>
      <c r="W79" s="119" t="s">
        <v>751</v>
      </c>
      <c r="X79" s="119" t="s">
        <v>751</v>
      </c>
      <c r="Y79" s="119" t="s">
        <v>749</v>
      </c>
      <c r="Z79" s="119" t="s">
        <v>751</v>
      </c>
      <c r="AA79" s="119" t="s">
        <v>749</v>
      </c>
      <c r="AB79" s="119" t="s">
        <v>749</v>
      </c>
      <c r="AC79" s="119" t="s">
        <v>751</v>
      </c>
      <c r="AD79" s="120" t="s">
        <v>749</v>
      </c>
    </row>
    <row r="80" spans="1:30" ht="20" customHeight="1" thickBot="1" x14ac:dyDescent="0.4">
      <c r="A80" s="15"/>
      <c r="B80" s="25">
        <f t="shared" si="3"/>
        <v>40</v>
      </c>
      <c r="C80" s="15"/>
      <c r="D80" s="78" t="str">
        <f t="shared" si="13"/>
        <v>B.UUID.40</v>
      </c>
      <c r="E80" s="27" t="s">
        <v>891</v>
      </c>
      <c r="F80" s="27" t="s">
        <v>64</v>
      </c>
      <c r="G80" s="27" t="s">
        <v>465</v>
      </c>
      <c r="H80" s="27" t="s">
        <v>464</v>
      </c>
      <c r="I80" s="33" t="s">
        <v>663</v>
      </c>
      <c r="J80" s="29" t="s">
        <v>64</v>
      </c>
      <c r="K80" s="33" t="s">
        <v>194</v>
      </c>
      <c r="L80" s="29" t="s">
        <v>190</v>
      </c>
      <c r="M80" s="29" t="s">
        <v>150</v>
      </c>
      <c r="N80" s="34" t="str">
        <f>"Démandé si pour question " &amp;D74&amp; ", Réponse = 1.Oui."</f>
        <v>Démandé si pour question B.UUID.34, Réponse = 1.Oui.</v>
      </c>
      <c r="O80" s="29" t="s">
        <v>150</v>
      </c>
      <c r="P80" s="29" t="s">
        <v>161</v>
      </c>
      <c r="Q80" s="29" t="s">
        <v>150</v>
      </c>
      <c r="R80" s="29" t="s">
        <v>151</v>
      </c>
      <c r="S80" s="39" t="s">
        <v>152</v>
      </c>
      <c r="T80" s="39" t="str">
        <f t="shared" si="14"/>
        <v>Yes</v>
      </c>
      <c r="V80" s="118" t="s">
        <v>751</v>
      </c>
      <c r="W80" s="119" t="s">
        <v>751</v>
      </c>
      <c r="X80" s="119" t="s">
        <v>751</v>
      </c>
      <c r="Y80" s="119" t="s">
        <v>749</v>
      </c>
      <c r="Z80" s="119" t="s">
        <v>751</v>
      </c>
      <c r="AA80" s="119" t="s">
        <v>749</v>
      </c>
      <c r="AB80" s="119" t="s">
        <v>749</v>
      </c>
      <c r="AC80" s="119" t="s">
        <v>751</v>
      </c>
      <c r="AD80" s="120" t="s">
        <v>749</v>
      </c>
    </row>
    <row r="81" spans="1:30" ht="20" customHeight="1" thickBot="1" x14ac:dyDescent="0.4">
      <c r="A81" s="15"/>
      <c r="B81" s="144"/>
      <c r="C81" s="15"/>
      <c r="D81" s="51" t="s">
        <v>658</v>
      </c>
      <c r="E81" s="47"/>
      <c r="F81" s="47"/>
      <c r="G81" s="47"/>
      <c r="H81" s="47"/>
      <c r="I81" s="48"/>
      <c r="J81" s="49"/>
      <c r="K81" s="49"/>
      <c r="L81" s="47"/>
      <c r="M81" s="47"/>
      <c r="N81" s="49"/>
      <c r="O81" s="47"/>
      <c r="P81" s="47"/>
      <c r="Q81" s="47"/>
      <c r="R81" s="47"/>
      <c r="S81" s="50"/>
      <c r="T81" s="50"/>
      <c r="V81" s="115"/>
      <c r="W81" s="116"/>
      <c r="X81" s="116"/>
      <c r="Y81" s="116"/>
      <c r="Z81" s="116"/>
      <c r="AA81" s="116"/>
      <c r="AB81" s="116"/>
      <c r="AC81" s="116"/>
      <c r="AD81" s="117"/>
    </row>
    <row r="82" spans="1:30" ht="20" customHeight="1" x14ac:dyDescent="0.35">
      <c r="A82" s="15"/>
      <c r="B82" s="25">
        <f>B80+1</f>
        <v>41</v>
      </c>
      <c r="C82" s="15"/>
      <c r="D82" s="78" t="str">
        <f t="shared" ref="D82:D89" si="15">CONCATENATE(LEFT($D$33,2),"UUID.",B82)</f>
        <v>B.UUID.41</v>
      </c>
      <c r="E82" s="27" t="s">
        <v>871</v>
      </c>
      <c r="F82" s="27" t="s">
        <v>417</v>
      </c>
      <c r="G82" s="27" t="s">
        <v>465</v>
      </c>
      <c r="H82" s="27" t="s">
        <v>464</v>
      </c>
      <c r="I82" s="33" t="s">
        <v>664</v>
      </c>
      <c r="J82" s="29" t="s">
        <v>17</v>
      </c>
      <c r="K82" s="33" t="s">
        <v>191</v>
      </c>
      <c r="L82" s="29" t="s">
        <v>190</v>
      </c>
      <c r="M82" s="29" t="s">
        <v>150</v>
      </c>
      <c r="N82" s="34" t="s">
        <v>160</v>
      </c>
      <c r="O82" s="29" t="s">
        <v>150</v>
      </c>
      <c r="P82" s="29" t="s">
        <v>161</v>
      </c>
      <c r="Q82" s="29" t="s">
        <v>150</v>
      </c>
      <c r="R82" s="29" t="s">
        <v>151</v>
      </c>
      <c r="S82" s="39" t="s">
        <v>152</v>
      </c>
      <c r="T82" s="39" t="str">
        <f>IF(OR(V82="Yes",W82="Yes",X82="Yes",Y82="Yes",Z82="Yes",AA82="Yes",AB82="Yes",AC82="Yes",AD82="Yes"),"Yes","No")</f>
        <v>Yes</v>
      </c>
      <c r="V82" s="118" t="s">
        <v>751</v>
      </c>
      <c r="W82" s="119" t="s">
        <v>751</v>
      </c>
      <c r="X82" s="119" t="s">
        <v>751</v>
      </c>
      <c r="Y82" s="119" t="s">
        <v>749</v>
      </c>
      <c r="Z82" s="119" t="s">
        <v>751</v>
      </c>
      <c r="AA82" s="119" t="s">
        <v>749</v>
      </c>
      <c r="AB82" s="119" t="s">
        <v>749</v>
      </c>
      <c r="AC82" s="119" t="s">
        <v>751</v>
      </c>
      <c r="AD82" s="120" t="s">
        <v>749</v>
      </c>
    </row>
    <row r="83" spans="1:30" ht="20" customHeight="1" x14ac:dyDescent="0.35">
      <c r="A83" s="15"/>
      <c r="B83" s="25">
        <f t="shared" si="3"/>
        <v>42</v>
      </c>
      <c r="C83" s="15"/>
      <c r="D83" s="78" t="str">
        <f t="shared" si="15"/>
        <v>B.UUID.42</v>
      </c>
      <c r="E83" s="27" t="s">
        <v>872</v>
      </c>
      <c r="F83" s="27" t="s">
        <v>413</v>
      </c>
      <c r="G83" s="27" t="s">
        <v>465</v>
      </c>
      <c r="H83" s="27" t="s">
        <v>464</v>
      </c>
      <c r="I83" s="33" t="s">
        <v>665</v>
      </c>
      <c r="J83" s="29" t="s">
        <v>17</v>
      </c>
      <c r="K83" s="33" t="s">
        <v>170</v>
      </c>
      <c r="L83" s="29" t="s">
        <v>190</v>
      </c>
      <c r="M83" s="29" t="s">
        <v>150</v>
      </c>
      <c r="N83" s="34" t="str">
        <f>"Démandé si pour question " &amp;D82&amp; ", Réponse =/= 3. Totalement indisponible"</f>
        <v>Démandé si pour question B.UUID.41, Réponse =/= 3. Totalement indisponible</v>
      </c>
      <c r="O83" s="29" t="s">
        <v>150</v>
      </c>
      <c r="P83" s="29" t="s">
        <v>161</v>
      </c>
      <c r="Q83" s="29" t="s">
        <v>150</v>
      </c>
      <c r="R83" s="29" t="s">
        <v>151</v>
      </c>
      <c r="S83" s="39" t="s">
        <v>152</v>
      </c>
      <c r="T83" s="39" t="str">
        <f t="shared" ref="T83:T89" si="16">IF(OR(V83="Yes",W83="Yes",X83="Yes",Y83="Yes",Z83="Yes",AA83="Yes",AB83="Yes",AC83="Yes",AD83="Yes"),"Yes","No")</f>
        <v>Yes</v>
      </c>
      <c r="V83" s="118" t="s">
        <v>751</v>
      </c>
      <c r="W83" s="119" t="s">
        <v>751</v>
      </c>
      <c r="X83" s="119" t="s">
        <v>751</v>
      </c>
      <c r="Y83" s="119" t="s">
        <v>749</v>
      </c>
      <c r="Z83" s="119" t="s">
        <v>751</v>
      </c>
      <c r="AA83" s="119" t="s">
        <v>749</v>
      </c>
      <c r="AB83" s="119" t="s">
        <v>749</v>
      </c>
      <c r="AC83" s="119" t="s">
        <v>751</v>
      </c>
      <c r="AD83" s="120" t="s">
        <v>749</v>
      </c>
    </row>
    <row r="84" spans="1:30" ht="20" customHeight="1" x14ac:dyDescent="0.35">
      <c r="A84" s="15"/>
      <c r="B84" s="25">
        <f t="shared" si="3"/>
        <v>43</v>
      </c>
      <c r="C84" s="15"/>
      <c r="D84" s="78" t="str">
        <f t="shared" si="15"/>
        <v>B.UUID.43</v>
      </c>
      <c r="E84" s="27" t="s">
        <v>1376</v>
      </c>
      <c r="F84" s="27" t="s">
        <v>413</v>
      </c>
      <c r="G84" s="27" t="s">
        <v>465</v>
      </c>
      <c r="H84" s="27" t="s">
        <v>464</v>
      </c>
      <c r="I84" s="33" t="s">
        <v>769</v>
      </c>
      <c r="J84" s="29" t="s">
        <v>17</v>
      </c>
      <c r="K84" s="33" t="s">
        <v>170</v>
      </c>
      <c r="L84" s="29" t="s">
        <v>190</v>
      </c>
      <c r="M84" s="29" t="s">
        <v>150</v>
      </c>
      <c r="N84" s="34" t="str">
        <f>"Démandé si pour question " &amp;D83&amp; ", Réponse = 1.Oui."</f>
        <v>Démandé si pour question B.UUID.42, Réponse = 1.Oui.</v>
      </c>
      <c r="O84" s="29" t="s">
        <v>150</v>
      </c>
      <c r="P84" s="29" t="s">
        <v>161</v>
      </c>
      <c r="Q84" s="29" t="s">
        <v>150</v>
      </c>
      <c r="R84" s="29" t="s">
        <v>151</v>
      </c>
      <c r="S84" s="39" t="s">
        <v>152</v>
      </c>
      <c r="T84" s="39" t="str">
        <f t="shared" si="16"/>
        <v>Yes</v>
      </c>
      <c r="V84" s="118" t="s">
        <v>751</v>
      </c>
      <c r="W84" s="119" t="s">
        <v>751</v>
      </c>
      <c r="X84" s="119" t="s">
        <v>751</v>
      </c>
      <c r="Y84" s="119" t="s">
        <v>749</v>
      </c>
      <c r="Z84" s="119" t="s">
        <v>751</v>
      </c>
      <c r="AA84" s="119" t="s">
        <v>749</v>
      </c>
      <c r="AB84" s="119" t="s">
        <v>749</v>
      </c>
      <c r="AC84" s="119" t="s">
        <v>751</v>
      </c>
      <c r="AD84" s="120" t="s">
        <v>749</v>
      </c>
    </row>
    <row r="85" spans="1:30" ht="20" customHeight="1" x14ac:dyDescent="0.35">
      <c r="A85" s="15"/>
      <c r="B85" s="25">
        <f t="shared" si="3"/>
        <v>44</v>
      </c>
      <c r="C85" s="15"/>
      <c r="D85" s="78" t="str">
        <f t="shared" si="15"/>
        <v>B.UUID.44</v>
      </c>
      <c r="E85" s="27" t="s">
        <v>873</v>
      </c>
      <c r="F85" s="27" t="s">
        <v>64</v>
      </c>
      <c r="G85" s="27" t="s">
        <v>465</v>
      </c>
      <c r="H85" s="27" t="s">
        <v>464</v>
      </c>
      <c r="I85" s="33" t="s">
        <v>1804</v>
      </c>
      <c r="J85" s="29" t="s">
        <v>64</v>
      </c>
      <c r="K85" s="33" t="s">
        <v>194</v>
      </c>
      <c r="L85" s="29" t="s">
        <v>190</v>
      </c>
      <c r="M85" s="29" t="s">
        <v>150</v>
      </c>
      <c r="N85" s="34" t="str">
        <f>"Démandé si pour question " &amp;D83&amp; ", Réponse = 1.Oui."</f>
        <v>Démandé si pour question B.UUID.42, Réponse = 1.Oui.</v>
      </c>
      <c r="O85" s="29" t="s">
        <v>150</v>
      </c>
      <c r="P85" s="29" t="s">
        <v>161</v>
      </c>
      <c r="Q85" s="29" t="s">
        <v>150</v>
      </c>
      <c r="R85" s="29" t="s">
        <v>151</v>
      </c>
      <c r="S85" s="39" t="s">
        <v>152</v>
      </c>
      <c r="T85" s="39" t="str">
        <f t="shared" si="16"/>
        <v>Yes</v>
      </c>
      <c r="V85" s="118" t="s">
        <v>751</v>
      </c>
      <c r="W85" s="119" t="s">
        <v>751</v>
      </c>
      <c r="X85" s="119" t="s">
        <v>751</v>
      </c>
      <c r="Y85" s="119" t="s">
        <v>749</v>
      </c>
      <c r="Z85" s="119" t="s">
        <v>751</v>
      </c>
      <c r="AA85" s="119" t="s">
        <v>749</v>
      </c>
      <c r="AB85" s="119" t="s">
        <v>749</v>
      </c>
      <c r="AC85" s="119" t="s">
        <v>751</v>
      </c>
      <c r="AD85" s="120" t="s">
        <v>749</v>
      </c>
    </row>
    <row r="86" spans="1:30" ht="20" customHeight="1" x14ac:dyDescent="0.35">
      <c r="A86" s="15"/>
      <c r="B86" s="25">
        <f t="shared" si="3"/>
        <v>45</v>
      </c>
      <c r="C86" s="15"/>
      <c r="D86" s="78" t="str">
        <f t="shared" si="15"/>
        <v>B.UUID.45</v>
      </c>
      <c r="E86" s="27" t="s">
        <v>874</v>
      </c>
      <c r="F86" s="27" t="s">
        <v>803</v>
      </c>
      <c r="G86" s="27" t="s">
        <v>465</v>
      </c>
      <c r="H86" s="27" t="s">
        <v>464</v>
      </c>
      <c r="I86" s="33" t="s">
        <v>839</v>
      </c>
      <c r="J86" s="29" t="s">
        <v>803</v>
      </c>
      <c r="K86" s="33"/>
      <c r="L86" s="29" t="s">
        <v>190</v>
      </c>
      <c r="M86" s="29" t="s">
        <v>150</v>
      </c>
      <c r="N86" s="34"/>
      <c r="O86" s="29" t="s">
        <v>150</v>
      </c>
      <c r="P86" s="29" t="s">
        <v>150</v>
      </c>
      <c r="Q86" s="29" t="s">
        <v>150</v>
      </c>
      <c r="R86" s="29" t="s">
        <v>151</v>
      </c>
      <c r="S86" s="39" t="s">
        <v>152</v>
      </c>
      <c r="T86" s="39" t="s">
        <v>150</v>
      </c>
      <c r="V86" s="118" t="s">
        <v>150</v>
      </c>
      <c r="W86" s="119" t="s">
        <v>150</v>
      </c>
      <c r="X86" s="119" t="s">
        <v>150</v>
      </c>
      <c r="Y86" s="119" t="s">
        <v>150</v>
      </c>
      <c r="Z86" s="119" t="s">
        <v>150</v>
      </c>
      <c r="AA86" s="119" t="s">
        <v>150</v>
      </c>
      <c r="AB86" s="119" t="s">
        <v>150</v>
      </c>
      <c r="AC86" s="119" t="s">
        <v>150</v>
      </c>
      <c r="AD86" s="120" t="s">
        <v>150</v>
      </c>
    </row>
    <row r="87" spans="1:30" ht="20" customHeight="1" x14ac:dyDescent="0.35">
      <c r="A87" s="15"/>
      <c r="B87" s="25">
        <f t="shared" si="3"/>
        <v>46</v>
      </c>
      <c r="C87" s="15"/>
      <c r="D87" s="78" t="str">
        <f t="shared" si="15"/>
        <v>B.UUID.46</v>
      </c>
      <c r="E87" s="27" t="s">
        <v>1379</v>
      </c>
      <c r="F87" s="27" t="s">
        <v>803</v>
      </c>
      <c r="G87" s="27" t="s">
        <v>465</v>
      </c>
      <c r="H87" s="27" t="s">
        <v>464</v>
      </c>
      <c r="I87" s="33" t="s">
        <v>838</v>
      </c>
      <c r="J87" s="29" t="s">
        <v>803</v>
      </c>
      <c r="K87" s="33"/>
      <c r="L87" s="29" t="s">
        <v>190</v>
      </c>
      <c r="M87" s="29" t="s">
        <v>150</v>
      </c>
      <c r="N87" s="34"/>
      <c r="O87" s="29" t="s">
        <v>150</v>
      </c>
      <c r="P87" s="29" t="s">
        <v>150</v>
      </c>
      <c r="Q87" s="29" t="s">
        <v>150</v>
      </c>
      <c r="R87" s="29" t="s">
        <v>151</v>
      </c>
      <c r="S87" s="39" t="s">
        <v>152</v>
      </c>
      <c r="T87" s="39" t="s">
        <v>150</v>
      </c>
      <c r="V87" s="118" t="s">
        <v>150</v>
      </c>
      <c r="W87" s="119" t="s">
        <v>150</v>
      </c>
      <c r="X87" s="119" t="s">
        <v>150</v>
      </c>
      <c r="Y87" s="119" t="s">
        <v>150</v>
      </c>
      <c r="Z87" s="119" t="s">
        <v>150</v>
      </c>
      <c r="AA87" s="119" t="s">
        <v>150</v>
      </c>
      <c r="AB87" s="119" t="s">
        <v>150</v>
      </c>
      <c r="AC87" s="119" t="s">
        <v>150</v>
      </c>
      <c r="AD87" s="120" t="s">
        <v>150</v>
      </c>
    </row>
    <row r="88" spans="1:30" ht="20" customHeight="1" x14ac:dyDescent="0.35">
      <c r="A88" s="15"/>
      <c r="B88" s="25">
        <f t="shared" si="3"/>
        <v>47</v>
      </c>
      <c r="C88" s="15"/>
      <c r="D88" s="78" t="str">
        <f t="shared" si="15"/>
        <v>B.UUID.47</v>
      </c>
      <c r="E88" s="27" t="s">
        <v>875</v>
      </c>
      <c r="F88" s="27" t="s">
        <v>64</v>
      </c>
      <c r="G88" s="27" t="s">
        <v>465</v>
      </c>
      <c r="H88" s="27" t="s">
        <v>464</v>
      </c>
      <c r="I88" s="33" t="s">
        <v>666</v>
      </c>
      <c r="J88" s="29" t="s">
        <v>64</v>
      </c>
      <c r="K88" s="33" t="s">
        <v>194</v>
      </c>
      <c r="L88" s="29" t="s">
        <v>190</v>
      </c>
      <c r="M88" s="29" t="s">
        <v>150</v>
      </c>
      <c r="N88" s="34" t="str">
        <f>"Démandé si pour question " &amp;D83&amp; ", Réponse = 1.Oui."</f>
        <v>Démandé si pour question B.UUID.42, Réponse = 1.Oui.</v>
      </c>
      <c r="O88" s="29" t="s">
        <v>150</v>
      </c>
      <c r="P88" s="29" t="s">
        <v>161</v>
      </c>
      <c r="Q88" s="29" t="s">
        <v>150</v>
      </c>
      <c r="R88" s="29" t="s">
        <v>151</v>
      </c>
      <c r="S88" s="39" t="s">
        <v>152</v>
      </c>
      <c r="T88" s="39" t="str">
        <f t="shared" si="16"/>
        <v>Yes</v>
      </c>
      <c r="V88" s="118" t="s">
        <v>751</v>
      </c>
      <c r="W88" s="119" t="s">
        <v>751</v>
      </c>
      <c r="X88" s="119" t="s">
        <v>751</v>
      </c>
      <c r="Y88" s="119" t="s">
        <v>749</v>
      </c>
      <c r="Z88" s="119" t="s">
        <v>751</v>
      </c>
      <c r="AA88" s="119" t="s">
        <v>749</v>
      </c>
      <c r="AB88" s="119" t="s">
        <v>749</v>
      </c>
      <c r="AC88" s="119" t="s">
        <v>751</v>
      </c>
      <c r="AD88" s="120" t="s">
        <v>749</v>
      </c>
    </row>
    <row r="89" spans="1:30" ht="20" customHeight="1" thickBot="1" x14ac:dyDescent="0.4">
      <c r="A89" s="15"/>
      <c r="B89" s="25">
        <f t="shared" si="3"/>
        <v>48</v>
      </c>
      <c r="C89" s="15"/>
      <c r="D89" s="78" t="str">
        <f t="shared" si="15"/>
        <v>B.UUID.48</v>
      </c>
      <c r="E89" s="27" t="s">
        <v>876</v>
      </c>
      <c r="F89" s="27" t="s">
        <v>64</v>
      </c>
      <c r="G89" s="27" t="s">
        <v>465</v>
      </c>
      <c r="H89" s="27" t="s">
        <v>464</v>
      </c>
      <c r="I89" s="33" t="s">
        <v>667</v>
      </c>
      <c r="J89" s="29" t="s">
        <v>64</v>
      </c>
      <c r="K89" s="33" t="s">
        <v>194</v>
      </c>
      <c r="L89" s="29" t="s">
        <v>190</v>
      </c>
      <c r="M89" s="29" t="s">
        <v>150</v>
      </c>
      <c r="N89" s="34" t="str">
        <f>"Démandé si pour question " &amp;D83&amp; ", Réponse = 1.Oui."</f>
        <v>Démandé si pour question B.UUID.42, Réponse = 1.Oui.</v>
      </c>
      <c r="O89" s="29" t="s">
        <v>150</v>
      </c>
      <c r="P89" s="29" t="s">
        <v>161</v>
      </c>
      <c r="Q89" s="29" t="s">
        <v>150</v>
      </c>
      <c r="R89" s="29" t="s">
        <v>151</v>
      </c>
      <c r="S89" s="39" t="s">
        <v>152</v>
      </c>
      <c r="T89" s="39" t="str">
        <f t="shared" si="16"/>
        <v>Yes</v>
      </c>
      <c r="V89" s="118" t="s">
        <v>751</v>
      </c>
      <c r="W89" s="119" t="s">
        <v>751</v>
      </c>
      <c r="X89" s="119" t="s">
        <v>751</v>
      </c>
      <c r="Y89" s="119" t="s">
        <v>749</v>
      </c>
      <c r="Z89" s="119" t="s">
        <v>751</v>
      </c>
      <c r="AA89" s="119" t="s">
        <v>749</v>
      </c>
      <c r="AB89" s="119" t="s">
        <v>749</v>
      </c>
      <c r="AC89" s="119" t="s">
        <v>751</v>
      </c>
      <c r="AD89" s="120" t="s">
        <v>749</v>
      </c>
    </row>
    <row r="90" spans="1:30" ht="20" customHeight="1" thickBot="1" x14ac:dyDescent="0.4">
      <c r="A90" s="15"/>
      <c r="B90" s="144"/>
      <c r="C90" s="15"/>
      <c r="D90" s="51" t="s">
        <v>744</v>
      </c>
      <c r="E90" s="47"/>
      <c r="F90" s="47"/>
      <c r="G90" s="47"/>
      <c r="H90" s="47"/>
      <c r="I90" s="48"/>
      <c r="J90" s="49"/>
      <c r="K90" s="49"/>
      <c r="L90" s="47"/>
      <c r="M90" s="47"/>
      <c r="N90" s="49"/>
      <c r="O90" s="47"/>
      <c r="P90" s="47"/>
      <c r="Q90" s="47"/>
      <c r="R90" s="47"/>
      <c r="S90" s="50"/>
      <c r="T90" s="50"/>
      <c r="V90" s="115"/>
      <c r="W90" s="116"/>
      <c r="X90" s="116"/>
      <c r="Y90" s="116"/>
      <c r="Z90" s="116"/>
      <c r="AA90" s="116"/>
      <c r="AB90" s="116"/>
      <c r="AC90" s="116"/>
      <c r="AD90" s="117"/>
    </row>
    <row r="91" spans="1:30" ht="20" customHeight="1" x14ac:dyDescent="0.35">
      <c r="A91" s="15"/>
      <c r="B91" s="25">
        <f>B89+1</f>
        <v>49</v>
      </c>
      <c r="C91" s="15"/>
      <c r="D91" s="78" t="str">
        <f t="shared" ref="D91:D98" si="17">CONCATENATE(LEFT($D$33,2),"UUID.",B91)</f>
        <v>B.UUID.49</v>
      </c>
      <c r="E91" s="27" t="s">
        <v>1380</v>
      </c>
      <c r="F91" s="27" t="s">
        <v>417</v>
      </c>
      <c r="G91" s="27" t="s">
        <v>465</v>
      </c>
      <c r="H91" s="27" t="s">
        <v>464</v>
      </c>
      <c r="I91" s="33" t="s">
        <v>745</v>
      </c>
      <c r="J91" s="29" t="s">
        <v>17</v>
      </c>
      <c r="K91" s="33" t="s">
        <v>191</v>
      </c>
      <c r="L91" s="29" t="s">
        <v>190</v>
      </c>
      <c r="M91" s="29" t="s">
        <v>150</v>
      </c>
      <c r="N91" s="34" t="s">
        <v>160</v>
      </c>
      <c r="O91" s="29" t="s">
        <v>150</v>
      </c>
      <c r="P91" s="29" t="s">
        <v>161</v>
      </c>
      <c r="Q91" s="29" t="s">
        <v>150</v>
      </c>
      <c r="R91" s="29" t="s">
        <v>151</v>
      </c>
      <c r="S91" s="39" t="s">
        <v>152</v>
      </c>
      <c r="T91" s="39" t="str">
        <f>IF(OR(V91="Yes",W91="Yes",X91="Yes",Y91="Yes",Z91="Yes",AA91="Yes",AB91="Yes",AC91="Yes",AD91="Yes"),"Yes","No")</f>
        <v>Yes</v>
      </c>
      <c r="V91" s="118" t="s">
        <v>751</v>
      </c>
      <c r="W91" s="119" t="s">
        <v>751</v>
      </c>
      <c r="X91" s="119" t="s">
        <v>751</v>
      </c>
      <c r="Y91" s="119" t="s">
        <v>751</v>
      </c>
      <c r="Z91" s="119" t="s">
        <v>751</v>
      </c>
      <c r="AA91" s="119" t="s">
        <v>751</v>
      </c>
      <c r="AB91" s="119" t="s">
        <v>751</v>
      </c>
      <c r="AC91" s="119" t="s">
        <v>749</v>
      </c>
      <c r="AD91" s="120" t="s">
        <v>751</v>
      </c>
    </row>
    <row r="92" spans="1:30" ht="20" customHeight="1" x14ac:dyDescent="0.35">
      <c r="A92" s="15"/>
      <c r="B92" s="25">
        <f t="shared" ref="B92:B119" si="18">B91+1</f>
        <v>50</v>
      </c>
      <c r="C92" s="15"/>
      <c r="D92" s="78" t="str">
        <f t="shared" si="17"/>
        <v>B.UUID.50</v>
      </c>
      <c r="E92" s="27" t="s">
        <v>1381</v>
      </c>
      <c r="F92" s="27" t="s">
        <v>413</v>
      </c>
      <c r="G92" s="27" t="s">
        <v>465</v>
      </c>
      <c r="H92" s="27" t="s">
        <v>464</v>
      </c>
      <c r="I92" s="33" t="s">
        <v>746</v>
      </c>
      <c r="J92" s="29" t="s">
        <v>17</v>
      </c>
      <c r="K92" s="33" t="s">
        <v>170</v>
      </c>
      <c r="L92" s="29" t="s">
        <v>190</v>
      </c>
      <c r="M92" s="29" t="s">
        <v>150</v>
      </c>
      <c r="N92" s="34" t="str">
        <f>"Démandé si pour question " &amp;D91&amp; ", Réponse =/= 3. Totalement indisponible"</f>
        <v>Démandé si pour question B.UUID.49, Réponse =/= 3. Totalement indisponible</v>
      </c>
      <c r="O92" s="29" t="s">
        <v>150</v>
      </c>
      <c r="P92" s="29" t="s">
        <v>161</v>
      </c>
      <c r="Q92" s="29" t="s">
        <v>150</v>
      </c>
      <c r="R92" s="29" t="s">
        <v>151</v>
      </c>
      <c r="S92" s="39" t="s">
        <v>152</v>
      </c>
      <c r="T92" s="39" t="str">
        <f t="shared" ref="T92:T98" si="19">IF(OR(V92="Yes",W92="Yes",X92="Yes",Y92="Yes",Z92="Yes",AA92="Yes",AB92="Yes",AC92="Yes",AD92="Yes"),"Yes","No")</f>
        <v>Yes</v>
      </c>
      <c r="V92" s="118" t="s">
        <v>751</v>
      </c>
      <c r="W92" s="119" t="s">
        <v>751</v>
      </c>
      <c r="X92" s="119" t="s">
        <v>751</v>
      </c>
      <c r="Y92" s="119" t="s">
        <v>751</v>
      </c>
      <c r="Z92" s="119" t="s">
        <v>751</v>
      </c>
      <c r="AA92" s="119" t="s">
        <v>751</v>
      </c>
      <c r="AB92" s="119" t="s">
        <v>751</v>
      </c>
      <c r="AC92" s="119" t="s">
        <v>749</v>
      </c>
      <c r="AD92" s="120" t="s">
        <v>751</v>
      </c>
    </row>
    <row r="93" spans="1:30" ht="20" customHeight="1" x14ac:dyDescent="0.35">
      <c r="A93" s="15"/>
      <c r="B93" s="25">
        <f t="shared" si="18"/>
        <v>51</v>
      </c>
      <c r="C93" s="15"/>
      <c r="D93" s="78" t="str">
        <f t="shared" si="17"/>
        <v>B.UUID.51</v>
      </c>
      <c r="E93" s="27" t="s">
        <v>1382</v>
      </c>
      <c r="F93" s="27" t="s">
        <v>413</v>
      </c>
      <c r="G93" s="27" t="s">
        <v>465</v>
      </c>
      <c r="H93" s="27" t="s">
        <v>464</v>
      </c>
      <c r="I93" s="33" t="s">
        <v>770</v>
      </c>
      <c r="J93" s="29" t="s">
        <v>17</v>
      </c>
      <c r="K93" s="33" t="s">
        <v>170</v>
      </c>
      <c r="L93" s="29" t="s">
        <v>190</v>
      </c>
      <c r="M93" s="29" t="s">
        <v>150</v>
      </c>
      <c r="N93" s="34" t="str">
        <f>"Démandé si pour question " &amp;D92&amp; ", Réponse = 1.Oui."</f>
        <v>Démandé si pour question B.UUID.50, Réponse = 1.Oui.</v>
      </c>
      <c r="O93" s="29" t="s">
        <v>150</v>
      </c>
      <c r="P93" s="29" t="s">
        <v>161</v>
      </c>
      <c r="Q93" s="29" t="s">
        <v>150</v>
      </c>
      <c r="R93" s="29" t="s">
        <v>151</v>
      </c>
      <c r="S93" s="39" t="s">
        <v>152</v>
      </c>
      <c r="T93" s="39" t="str">
        <f t="shared" si="19"/>
        <v>Yes</v>
      </c>
      <c r="V93" s="118" t="s">
        <v>751</v>
      </c>
      <c r="W93" s="119" t="s">
        <v>751</v>
      </c>
      <c r="X93" s="119" t="s">
        <v>751</v>
      </c>
      <c r="Y93" s="119" t="s">
        <v>751</v>
      </c>
      <c r="Z93" s="119" t="s">
        <v>751</v>
      </c>
      <c r="AA93" s="119" t="s">
        <v>751</v>
      </c>
      <c r="AB93" s="119" t="s">
        <v>751</v>
      </c>
      <c r="AC93" s="119" t="s">
        <v>749</v>
      </c>
      <c r="AD93" s="120" t="s">
        <v>751</v>
      </c>
    </row>
    <row r="94" spans="1:30" ht="20" customHeight="1" x14ac:dyDescent="0.35">
      <c r="A94" s="15"/>
      <c r="B94" s="25">
        <f t="shared" si="18"/>
        <v>52</v>
      </c>
      <c r="C94" s="15"/>
      <c r="D94" s="78" t="str">
        <f t="shared" si="17"/>
        <v>B.UUID.52</v>
      </c>
      <c r="E94" s="27" t="s">
        <v>1383</v>
      </c>
      <c r="F94" s="27" t="s">
        <v>64</v>
      </c>
      <c r="G94" s="27" t="s">
        <v>465</v>
      </c>
      <c r="H94" s="27" t="s">
        <v>464</v>
      </c>
      <c r="I94" s="33" t="s">
        <v>1805</v>
      </c>
      <c r="J94" s="29" t="s">
        <v>64</v>
      </c>
      <c r="K94" s="33" t="s">
        <v>194</v>
      </c>
      <c r="L94" s="29" t="s">
        <v>190</v>
      </c>
      <c r="M94" s="29" t="s">
        <v>150</v>
      </c>
      <c r="N94" s="34" t="str">
        <f>"Démandé si pour question " &amp;D92&amp; ", Réponse = 1.Oui."</f>
        <v>Démandé si pour question B.UUID.50, Réponse = 1.Oui.</v>
      </c>
      <c r="O94" s="29" t="s">
        <v>150</v>
      </c>
      <c r="P94" s="29" t="s">
        <v>161</v>
      </c>
      <c r="Q94" s="29" t="s">
        <v>150</v>
      </c>
      <c r="R94" s="29" t="s">
        <v>151</v>
      </c>
      <c r="S94" s="39" t="s">
        <v>152</v>
      </c>
      <c r="T94" s="39" t="str">
        <f t="shared" si="19"/>
        <v>Yes</v>
      </c>
      <c r="V94" s="118" t="s">
        <v>751</v>
      </c>
      <c r="W94" s="119" t="s">
        <v>751</v>
      </c>
      <c r="X94" s="119" t="s">
        <v>751</v>
      </c>
      <c r="Y94" s="119" t="s">
        <v>751</v>
      </c>
      <c r="Z94" s="119" t="s">
        <v>751</v>
      </c>
      <c r="AA94" s="119" t="s">
        <v>751</v>
      </c>
      <c r="AB94" s="119" t="s">
        <v>751</v>
      </c>
      <c r="AC94" s="119" t="s">
        <v>749</v>
      </c>
      <c r="AD94" s="120" t="s">
        <v>751</v>
      </c>
    </row>
    <row r="95" spans="1:30" ht="20" customHeight="1" x14ac:dyDescent="0.35">
      <c r="A95" s="15"/>
      <c r="B95" s="25">
        <f t="shared" si="18"/>
        <v>53</v>
      </c>
      <c r="C95" s="15"/>
      <c r="D95" s="78" t="str">
        <f t="shared" si="17"/>
        <v>B.UUID.53</v>
      </c>
      <c r="E95" s="27" t="s">
        <v>1384</v>
      </c>
      <c r="F95" s="27" t="s">
        <v>803</v>
      </c>
      <c r="G95" s="27" t="s">
        <v>465</v>
      </c>
      <c r="H95" s="27" t="s">
        <v>464</v>
      </c>
      <c r="I95" s="33" t="s">
        <v>839</v>
      </c>
      <c r="J95" s="29" t="s">
        <v>803</v>
      </c>
      <c r="K95" s="33"/>
      <c r="L95" s="29" t="s">
        <v>190</v>
      </c>
      <c r="M95" s="29" t="s">
        <v>150</v>
      </c>
      <c r="N95" s="34"/>
      <c r="O95" s="29" t="s">
        <v>150</v>
      </c>
      <c r="P95" s="29" t="s">
        <v>150</v>
      </c>
      <c r="Q95" s="29" t="s">
        <v>150</v>
      </c>
      <c r="R95" s="29" t="s">
        <v>151</v>
      </c>
      <c r="S95" s="39" t="s">
        <v>152</v>
      </c>
      <c r="T95" s="39" t="s">
        <v>150</v>
      </c>
      <c r="V95" s="118" t="s">
        <v>150</v>
      </c>
      <c r="W95" s="119" t="s">
        <v>150</v>
      </c>
      <c r="X95" s="119" t="s">
        <v>150</v>
      </c>
      <c r="Y95" s="119" t="s">
        <v>150</v>
      </c>
      <c r="Z95" s="119" t="s">
        <v>150</v>
      </c>
      <c r="AA95" s="119" t="s">
        <v>150</v>
      </c>
      <c r="AB95" s="119" t="s">
        <v>150</v>
      </c>
      <c r="AC95" s="119" t="s">
        <v>150</v>
      </c>
      <c r="AD95" s="120" t="s">
        <v>150</v>
      </c>
    </row>
    <row r="96" spans="1:30" ht="20" customHeight="1" x14ac:dyDescent="0.35">
      <c r="A96" s="15"/>
      <c r="B96" s="25">
        <f t="shared" si="18"/>
        <v>54</v>
      </c>
      <c r="C96" s="15"/>
      <c r="D96" s="78" t="str">
        <f t="shared" si="17"/>
        <v>B.UUID.54</v>
      </c>
      <c r="E96" s="27" t="s">
        <v>1385</v>
      </c>
      <c r="F96" s="27" t="s">
        <v>803</v>
      </c>
      <c r="G96" s="27" t="s">
        <v>465</v>
      </c>
      <c r="H96" s="27" t="s">
        <v>464</v>
      </c>
      <c r="I96" s="33" t="s">
        <v>838</v>
      </c>
      <c r="J96" s="29" t="s">
        <v>803</v>
      </c>
      <c r="K96" s="33"/>
      <c r="L96" s="29" t="s">
        <v>190</v>
      </c>
      <c r="M96" s="29" t="s">
        <v>150</v>
      </c>
      <c r="N96" s="34"/>
      <c r="O96" s="29" t="s">
        <v>150</v>
      </c>
      <c r="P96" s="29" t="s">
        <v>150</v>
      </c>
      <c r="Q96" s="29" t="s">
        <v>150</v>
      </c>
      <c r="R96" s="29" t="s">
        <v>151</v>
      </c>
      <c r="S96" s="39" t="s">
        <v>152</v>
      </c>
      <c r="T96" s="39" t="s">
        <v>150</v>
      </c>
      <c r="V96" s="118" t="s">
        <v>150</v>
      </c>
      <c r="W96" s="119" t="s">
        <v>150</v>
      </c>
      <c r="X96" s="119" t="s">
        <v>150</v>
      </c>
      <c r="Y96" s="119" t="s">
        <v>150</v>
      </c>
      <c r="Z96" s="119" t="s">
        <v>150</v>
      </c>
      <c r="AA96" s="119" t="s">
        <v>150</v>
      </c>
      <c r="AB96" s="119" t="s">
        <v>150</v>
      </c>
      <c r="AC96" s="119" t="s">
        <v>150</v>
      </c>
      <c r="AD96" s="120" t="s">
        <v>150</v>
      </c>
    </row>
    <row r="97" spans="1:30" ht="20" customHeight="1" x14ac:dyDescent="0.35">
      <c r="A97" s="15"/>
      <c r="B97" s="25">
        <f t="shared" si="18"/>
        <v>55</v>
      </c>
      <c r="C97" s="15"/>
      <c r="D97" s="78" t="str">
        <f t="shared" si="17"/>
        <v>B.UUID.55</v>
      </c>
      <c r="E97" s="27" t="s">
        <v>1386</v>
      </c>
      <c r="F97" s="27" t="s">
        <v>64</v>
      </c>
      <c r="G97" s="27" t="s">
        <v>465</v>
      </c>
      <c r="H97" s="27" t="s">
        <v>464</v>
      </c>
      <c r="I97" s="33" t="s">
        <v>747</v>
      </c>
      <c r="J97" s="29" t="s">
        <v>64</v>
      </c>
      <c r="K97" s="33" t="s">
        <v>194</v>
      </c>
      <c r="L97" s="29" t="s">
        <v>190</v>
      </c>
      <c r="M97" s="29" t="s">
        <v>150</v>
      </c>
      <c r="N97" s="34" t="str">
        <f>"Démandé si pour question " &amp;D92&amp; ", Réponse = 1.Oui."</f>
        <v>Démandé si pour question B.UUID.50, Réponse = 1.Oui.</v>
      </c>
      <c r="O97" s="29" t="s">
        <v>150</v>
      </c>
      <c r="P97" s="29" t="s">
        <v>161</v>
      </c>
      <c r="Q97" s="29" t="s">
        <v>150</v>
      </c>
      <c r="R97" s="29" t="s">
        <v>151</v>
      </c>
      <c r="S97" s="39" t="s">
        <v>152</v>
      </c>
      <c r="T97" s="39" t="str">
        <f t="shared" si="19"/>
        <v>Yes</v>
      </c>
      <c r="V97" s="118" t="s">
        <v>751</v>
      </c>
      <c r="W97" s="119" t="s">
        <v>751</v>
      </c>
      <c r="X97" s="119" t="s">
        <v>751</v>
      </c>
      <c r="Y97" s="119" t="s">
        <v>751</v>
      </c>
      <c r="Z97" s="119" t="s">
        <v>751</v>
      </c>
      <c r="AA97" s="119" t="s">
        <v>751</v>
      </c>
      <c r="AB97" s="119" t="s">
        <v>751</v>
      </c>
      <c r="AC97" s="119" t="s">
        <v>749</v>
      </c>
      <c r="AD97" s="120" t="s">
        <v>751</v>
      </c>
    </row>
    <row r="98" spans="1:30" ht="20" customHeight="1" thickBot="1" x14ac:dyDescent="0.4">
      <c r="A98" s="15"/>
      <c r="B98" s="25">
        <f t="shared" si="18"/>
        <v>56</v>
      </c>
      <c r="C98" s="15"/>
      <c r="D98" s="78" t="str">
        <f t="shared" si="17"/>
        <v>B.UUID.56</v>
      </c>
      <c r="E98" s="27" t="s">
        <v>1387</v>
      </c>
      <c r="F98" s="27" t="s">
        <v>64</v>
      </c>
      <c r="G98" s="27" t="s">
        <v>465</v>
      </c>
      <c r="H98" s="27" t="s">
        <v>464</v>
      </c>
      <c r="I98" s="33" t="s">
        <v>748</v>
      </c>
      <c r="J98" s="29" t="s">
        <v>64</v>
      </c>
      <c r="K98" s="33" t="s">
        <v>194</v>
      </c>
      <c r="L98" s="29" t="s">
        <v>190</v>
      </c>
      <c r="M98" s="29" t="s">
        <v>150</v>
      </c>
      <c r="N98" s="34" t="str">
        <f>"Démandé si pour question " &amp;D92&amp; ", Réponse = 1.Oui."</f>
        <v>Démandé si pour question B.UUID.50, Réponse = 1.Oui.</v>
      </c>
      <c r="O98" s="29" t="s">
        <v>150</v>
      </c>
      <c r="P98" s="29" t="s">
        <v>161</v>
      </c>
      <c r="Q98" s="29" t="s">
        <v>150</v>
      </c>
      <c r="R98" s="29" t="s">
        <v>151</v>
      </c>
      <c r="S98" s="39" t="s">
        <v>152</v>
      </c>
      <c r="T98" s="39" t="str">
        <f t="shared" si="19"/>
        <v>Yes</v>
      </c>
      <c r="V98" s="118" t="s">
        <v>751</v>
      </c>
      <c r="W98" s="119" t="s">
        <v>751</v>
      </c>
      <c r="X98" s="119" t="s">
        <v>751</v>
      </c>
      <c r="Y98" s="119" t="s">
        <v>751</v>
      </c>
      <c r="Z98" s="119" t="s">
        <v>751</v>
      </c>
      <c r="AA98" s="119" t="s">
        <v>751</v>
      </c>
      <c r="AB98" s="119" t="s">
        <v>751</v>
      </c>
      <c r="AC98" s="119" t="s">
        <v>749</v>
      </c>
      <c r="AD98" s="120" t="s">
        <v>751</v>
      </c>
    </row>
    <row r="99" spans="1:30" ht="20" customHeight="1" thickBot="1" x14ac:dyDescent="0.4">
      <c r="A99" s="15"/>
      <c r="B99" s="144"/>
      <c r="C99" s="15"/>
      <c r="D99" s="56" t="s">
        <v>196</v>
      </c>
      <c r="E99" s="52"/>
      <c r="F99" s="52"/>
      <c r="G99" s="52"/>
      <c r="H99" s="52"/>
      <c r="I99" s="53"/>
      <c r="J99" s="54"/>
      <c r="K99" s="54"/>
      <c r="L99" s="52"/>
      <c r="M99" s="52"/>
      <c r="N99" s="54"/>
      <c r="O99" s="52"/>
      <c r="P99" s="52"/>
      <c r="Q99" s="52"/>
      <c r="R99" s="52"/>
      <c r="S99" s="55"/>
      <c r="T99" s="55"/>
      <c r="V99" s="121"/>
      <c r="W99" s="122"/>
      <c r="X99" s="122"/>
      <c r="Y99" s="122"/>
      <c r="Z99" s="122"/>
      <c r="AA99" s="122"/>
      <c r="AB99" s="122"/>
      <c r="AC99" s="122"/>
      <c r="AD99" s="123"/>
    </row>
    <row r="100" spans="1:30" ht="20" customHeight="1" x14ac:dyDescent="0.35">
      <c r="A100" s="15"/>
      <c r="B100" s="25">
        <f>B98+1</f>
        <v>57</v>
      </c>
      <c r="C100" s="15"/>
      <c r="D100" s="67" t="str">
        <f t="shared" ref="D100:D104" si="20">CONCATENATE(LEFT($D$33,2),"UUID.",B100)</f>
        <v>B.UUID.57</v>
      </c>
      <c r="E100" s="27" t="s">
        <v>877</v>
      </c>
      <c r="F100" s="27" t="s">
        <v>418</v>
      </c>
      <c r="G100" s="27" t="s">
        <v>465</v>
      </c>
      <c r="H100" s="27" t="s">
        <v>464</v>
      </c>
      <c r="I100" s="33" t="s">
        <v>414</v>
      </c>
      <c r="J100" s="29" t="s">
        <v>17</v>
      </c>
      <c r="K100" s="33" t="s">
        <v>197</v>
      </c>
      <c r="L100" s="29" t="s">
        <v>190</v>
      </c>
      <c r="M100" s="29" t="s">
        <v>150</v>
      </c>
      <c r="N100" s="34" t="str">
        <f>"Démandé si pour question " &amp;D38&amp; ", Réponse = 1.Oui, OU si pour question " &amp;D56&amp; ", Réponse = 1.Oui, OU si pour question " &amp;D65&amp; ", Réponse = 1.Oui, OU si pour question " &amp;D74&amp; ", Réponse = 1.Oui, OU si pour question " &amp;D83&amp; ", Réponse = 1.Oui, OU si pour question " &amp;D47&amp; ", Réponse = 1.Oui      "</f>
        <v xml:space="preserve">Démandé si pour question B.UUID.2, Réponse = 1.Oui, OU si pour question B.UUID.18, Réponse = 1.Oui, OU si pour question B.UUID.26, Réponse = 1.Oui, OU si pour question B.UUID.34, Réponse = 1.Oui, OU si pour question B.UUID.42, Réponse = 1.Oui, OU si pour question B.UUID.10, Réponse = 1.Oui      </v>
      </c>
      <c r="O100" s="29" t="s">
        <v>150</v>
      </c>
      <c r="P100" s="29" t="s">
        <v>161</v>
      </c>
      <c r="Q100" s="29" t="s">
        <v>150</v>
      </c>
      <c r="R100" s="29" t="s">
        <v>151</v>
      </c>
      <c r="S100" s="39" t="s">
        <v>152</v>
      </c>
      <c r="T100" s="39" t="s">
        <v>150</v>
      </c>
      <c r="V100" s="118" t="s">
        <v>150</v>
      </c>
      <c r="W100" s="119" t="s">
        <v>150</v>
      </c>
      <c r="X100" s="119" t="s">
        <v>150</v>
      </c>
      <c r="Y100" s="119" t="s">
        <v>150</v>
      </c>
      <c r="Z100" s="119" t="s">
        <v>150</v>
      </c>
      <c r="AA100" s="119" t="s">
        <v>150</v>
      </c>
      <c r="AB100" s="119" t="s">
        <v>150</v>
      </c>
      <c r="AC100" s="119" t="s">
        <v>150</v>
      </c>
      <c r="AD100" s="120" t="s">
        <v>150</v>
      </c>
    </row>
    <row r="101" spans="1:30" ht="20" customHeight="1" x14ac:dyDescent="0.35">
      <c r="A101" s="15"/>
      <c r="B101" s="25">
        <f t="shared" si="18"/>
        <v>58</v>
      </c>
      <c r="C101" s="15"/>
      <c r="D101" s="67" t="str">
        <f t="shared" si="20"/>
        <v>B.UUID.58</v>
      </c>
      <c r="E101" s="27" t="s">
        <v>878</v>
      </c>
      <c r="F101" s="27" t="s">
        <v>419</v>
      </c>
      <c r="G101" s="27" t="s">
        <v>465</v>
      </c>
      <c r="H101" s="27" t="s">
        <v>464</v>
      </c>
      <c r="I101" s="33" t="s">
        <v>416</v>
      </c>
      <c r="J101" s="29" t="s">
        <v>37</v>
      </c>
      <c r="K101" s="33" t="s">
        <v>198</v>
      </c>
      <c r="L101" s="29" t="s">
        <v>190</v>
      </c>
      <c r="M101" s="29" t="s">
        <v>150</v>
      </c>
      <c r="N101" s="34" t="str">
        <f>"Démandé si pour question " &amp;D100&amp; ", Réponse = 2. Oui, les prix augmenteront."</f>
        <v>Démandé si pour question B.UUID.57, Réponse = 2. Oui, les prix augmenteront.</v>
      </c>
      <c r="O101" s="29" t="s">
        <v>150</v>
      </c>
      <c r="P101" s="29" t="s">
        <v>161</v>
      </c>
      <c r="Q101" s="29" t="s">
        <v>150</v>
      </c>
      <c r="R101" s="29" t="s">
        <v>151</v>
      </c>
      <c r="S101" s="39" t="s">
        <v>152</v>
      </c>
      <c r="T101" s="39" t="s">
        <v>150</v>
      </c>
      <c r="V101" s="118" t="s">
        <v>150</v>
      </c>
      <c r="W101" s="119" t="s">
        <v>150</v>
      </c>
      <c r="X101" s="119" t="s">
        <v>150</v>
      </c>
      <c r="Y101" s="119" t="s">
        <v>150</v>
      </c>
      <c r="Z101" s="119" t="s">
        <v>150</v>
      </c>
      <c r="AA101" s="119" t="s">
        <v>150</v>
      </c>
      <c r="AB101" s="119" t="s">
        <v>150</v>
      </c>
      <c r="AC101" s="119" t="s">
        <v>150</v>
      </c>
      <c r="AD101" s="120" t="s">
        <v>150</v>
      </c>
    </row>
    <row r="102" spans="1:30" ht="20" customHeight="1" x14ac:dyDescent="0.35">
      <c r="A102" s="15"/>
      <c r="B102" s="25">
        <f t="shared" si="18"/>
        <v>59</v>
      </c>
      <c r="C102" s="15"/>
      <c r="D102" s="67" t="str">
        <f t="shared" si="20"/>
        <v>B.UUID.59</v>
      </c>
      <c r="E102" s="27" t="s">
        <v>1388</v>
      </c>
      <c r="F102" s="27" t="s">
        <v>20</v>
      </c>
      <c r="G102" s="27" t="s">
        <v>465</v>
      </c>
      <c r="H102" s="27" t="s">
        <v>464</v>
      </c>
      <c r="I102" s="33" t="s">
        <v>181</v>
      </c>
      <c r="J102" s="29" t="s">
        <v>20</v>
      </c>
      <c r="K102" s="33" t="s">
        <v>20</v>
      </c>
      <c r="L102" s="29" t="s">
        <v>190</v>
      </c>
      <c r="M102" s="29" t="s">
        <v>150</v>
      </c>
      <c r="N102" s="34" t="str">
        <f>"Démandé si pour question " &amp;D101&amp; ", Réponse = 11.Autre."</f>
        <v>Démandé si pour question B.UUID.58, Réponse = 11.Autre.</v>
      </c>
      <c r="O102" s="29" t="s">
        <v>150</v>
      </c>
      <c r="P102" s="29" t="s">
        <v>161</v>
      </c>
      <c r="Q102" s="29" t="s">
        <v>150</v>
      </c>
      <c r="R102" s="29" t="s">
        <v>151</v>
      </c>
      <c r="S102" s="39" t="s">
        <v>152</v>
      </c>
      <c r="T102" s="39" t="s">
        <v>150</v>
      </c>
      <c r="V102" s="118" t="s">
        <v>150</v>
      </c>
      <c r="W102" s="119" t="s">
        <v>150</v>
      </c>
      <c r="X102" s="119" t="s">
        <v>150</v>
      </c>
      <c r="Y102" s="119" t="s">
        <v>150</v>
      </c>
      <c r="Z102" s="119" t="s">
        <v>150</v>
      </c>
      <c r="AA102" s="119" t="s">
        <v>150</v>
      </c>
      <c r="AB102" s="119" t="s">
        <v>150</v>
      </c>
      <c r="AC102" s="119" t="s">
        <v>150</v>
      </c>
      <c r="AD102" s="120" t="s">
        <v>150</v>
      </c>
    </row>
    <row r="103" spans="1:30" ht="20" customHeight="1" x14ac:dyDescent="0.35">
      <c r="A103" s="15"/>
      <c r="B103" s="25">
        <f t="shared" si="18"/>
        <v>60</v>
      </c>
      <c r="C103" s="15"/>
      <c r="D103" s="67" t="str">
        <f t="shared" si="20"/>
        <v>B.UUID.60</v>
      </c>
      <c r="E103" s="27" t="s">
        <v>879</v>
      </c>
      <c r="F103" s="27" t="s">
        <v>420</v>
      </c>
      <c r="G103" s="27" t="s">
        <v>465</v>
      </c>
      <c r="H103" s="27" t="s">
        <v>464</v>
      </c>
      <c r="I103" s="33" t="s">
        <v>415</v>
      </c>
      <c r="J103" s="29" t="s">
        <v>37</v>
      </c>
      <c r="K103" s="33" t="s">
        <v>199</v>
      </c>
      <c r="L103" s="29" t="s">
        <v>190</v>
      </c>
      <c r="M103" s="29" t="s">
        <v>150</v>
      </c>
      <c r="N103" s="34" t="str">
        <f>"Démandé si pour question " &amp;D100&amp; ", Réponse = 2. Oui, les prix augmenteront."</f>
        <v>Démandé si pour question B.UUID.57, Réponse = 2. Oui, les prix augmenteront.</v>
      </c>
      <c r="O103" s="29" t="s">
        <v>150</v>
      </c>
      <c r="P103" s="29" t="s">
        <v>161</v>
      </c>
      <c r="Q103" s="29" t="s">
        <v>150</v>
      </c>
      <c r="R103" s="29" t="s">
        <v>151</v>
      </c>
      <c r="S103" s="39" t="s">
        <v>152</v>
      </c>
      <c r="T103" s="39" t="s">
        <v>150</v>
      </c>
      <c r="V103" s="118" t="s">
        <v>150</v>
      </c>
      <c r="W103" s="119" t="s">
        <v>150</v>
      </c>
      <c r="X103" s="119" t="s">
        <v>150</v>
      </c>
      <c r="Y103" s="119" t="s">
        <v>150</v>
      </c>
      <c r="Z103" s="119" t="s">
        <v>150</v>
      </c>
      <c r="AA103" s="119" t="s">
        <v>150</v>
      </c>
      <c r="AB103" s="119" t="s">
        <v>150</v>
      </c>
      <c r="AC103" s="119" t="s">
        <v>150</v>
      </c>
      <c r="AD103" s="120" t="s">
        <v>150</v>
      </c>
    </row>
    <row r="104" spans="1:30" ht="20" customHeight="1" thickBot="1" x14ac:dyDescent="0.4">
      <c r="A104" s="15"/>
      <c r="B104" s="25">
        <f t="shared" si="18"/>
        <v>61</v>
      </c>
      <c r="C104" s="15"/>
      <c r="D104" s="67" t="str">
        <f t="shared" si="20"/>
        <v>B.UUID.61</v>
      </c>
      <c r="E104" s="27" t="s">
        <v>1389</v>
      </c>
      <c r="F104" s="27" t="s">
        <v>20</v>
      </c>
      <c r="G104" s="27" t="s">
        <v>465</v>
      </c>
      <c r="H104" s="27" t="s">
        <v>464</v>
      </c>
      <c r="I104" s="33" t="s">
        <v>181</v>
      </c>
      <c r="J104" s="29" t="s">
        <v>20</v>
      </c>
      <c r="K104" s="33" t="s">
        <v>20</v>
      </c>
      <c r="L104" s="29" t="s">
        <v>190</v>
      </c>
      <c r="M104" s="29" t="s">
        <v>150</v>
      </c>
      <c r="N104" s="34" t="str">
        <f>"Démandé si pour question " &amp;D103&amp; ", Réponse = 12.Autre."</f>
        <v>Démandé si pour question B.UUID.60, Réponse = 12.Autre.</v>
      </c>
      <c r="O104" s="29" t="s">
        <v>150</v>
      </c>
      <c r="P104" s="29" t="s">
        <v>161</v>
      </c>
      <c r="Q104" s="29" t="s">
        <v>150</v>
      </c>
      <c r="R104" s="29" t="s">
        <v>151</v>
      </c>
      <c r="S104" s="39" t="s">
        <v>152</v>
      </c>
      <c r="T104" s="39" t="s">
        <v>150</v>
      </c>
      <c r="V104" s="118" t="s">
        <v>150</v>
      </c>
      <c r="W104" s="119" t="s">
        <v>150</v>
      </c>
      <c r="X104" s="119" t="s">
        <v>150</v>
      </c>
      <c r="Y104" s="119" t="s">
        <v>150</v>
      </c>
      <c r="Z104" s="119" t="s">
        <v>150</v>
      </c>
      <c r="AA104" s="119" t="s">
        <v>150</v>
      </c>
      <c r="AB104" s="119" t="s">
        <v>150</v>
      </c>
      <c r="AC104" s="119" t="s">
        <v>150</v>
      </c>
      <c r="AD104" s="120" t="s">
        <v>150</v>
      </c>
    </row>
    <row r="105" spans="1:30" ht="20" customHeight="1" thickBot="1" x14ac:dyDescent="0.4">
      <c r="A105" s="15"/>
      <c r="B105" s="144"/>
      <c r="C105" s="15"/>
      <c r="D105" s="56" t="s">
        <v>200</v>
      </c>
      <c r="E105" s="52"/>
      <c r="F105" s="52"/>
      <c r="G105" s="52"/>
      <c r="H105" s="52"/>
      <c r="I105" s="53"/>
      <c r="J105" s="54"/>
      <c r="K105" s="54"/>
      <c r="L105" s="52"/>
      <c r="M105" s="52"/>
      <c r="N105" s="54"/>
      <c r="O105" s="52"/>
      <c r="P105" s="52"/>
      <c r="Q105" s="52"/>
      <c r="R105" s="52"/>
      <c r="S105" s="55"/>
      <c r="T105" s="55"/>
      <c r="V105" s="121"/>
      <c r="W105" s="122"/>
      <c r="X105" s="122"/>
      <c r="Y105" s="122"/>
      <c r="Z105" s="122"/>
      <c r="AA105" s="122"/>
      <c r="AB105" s="122"/>
      <c r="AC105" s="122"/>
      <c r="AD105" s="123"/>
    </row>
    <row r="106" spans="1:30" ht="20" customHeight="1" x14ac:dyDescent="0.35">
      <c r="A106" s="15"/>
      <c r="B106" s="25">
        <f>B104+1</f>
        <v>62</v>
      </c>
      <c r="C106" s="15"/>
      <c r="D106" s="78" t="str">
        <f t="shared" ref="D106:D119" si="21">CONCATENATE(LEFT($D$33,2),"UUID.",B106)</f>
        <v>B.UUID.62</v>
      </c>
      <c r="E106" s="27" t="s">
        <v>880</v>
      </c>
      <c r="F106" s="27" t="s">
        <v>421</v>
      </c>
      <c r="G106" s="27" t="s">
        <v>465</v>
      </c>
      <c r="H106" s="27" t="s">
        <v>464</v>
      </c>
      <c r="I106" s="71" t="s">
        <v>201</v>
      </c>
      <c r="J106" s="29" t="s">
        <v>17</v>
      </c>
      <c r="K106" s="33" t="s">
        <v>207</v>
      </c>
      <c r="L106" s="29" t="s">
        <v>190</v>
      </c>
      <c r="M106" s="29" t="s">
        <v>150</v>
      </c>
      <c r="N106" s="34" t="str">
        <f>N100</f>
        <v xml:space="preserve">Démandé si pour question B.UUID.2, Réponse = 1.Oui, OU si pour question B.UUID.18, Réponse = 1.Oui, OU si pour question B.UUID.26, Réponse = 1.Oui, OU si pour question B.UUID.34, Réponse = 1.Oui, OU si pour question B.UUID.42, Réponse = 1.Oui, OU si pour question B.UUID.10, Réponse = 1.Oui      </v>
      </c>
      <c r="O106" s="29" t="s">
        <v>150</v>
      </c>
      <c r="P106" s="29" t="s">
        <v>161</v>
      </c>
      <c r="Q106" s="29" t="s">
        <v>150</v>
      </c>
      <c r="R106" s="29" t="s">
        <v>151</v>
      </c>
      <c r="S106" s="39" t="s">
        <v>152</v>
      </c>
      <c r="T106" s="39" t="s">
        <v>150</v>
      </c>
      <c r="V106" s="118" t="s">
        <v>150</v>
      </c>
      <c r="W106" s="119" t="s">
        <v>150</v>
      </c>
      <c r="X106" s="119" t="s">
        <v>150</v>
      </c>
      <c r="Y106" s="119" t="s">
        <v>150</v>
      </c>
      <c r="Z106" s="119" t="s">
        <v>150</v>
      </c>
      <c r="AA106" s="119" t="s">
        <v>150</v>
      </c>
      <c r="AB106" s="119" t="s">
        <v>150</v>
      </c>
      <c r="AC106" s="119" t="s">
        <v>150</v>
      </c>
      <c r="AD106" s="120" t="s">
        <v>150</v>
      </c>
    </row>
    <row r="107" spans="1:30" ht="20" customHeight="1" x14ac:dyDescent="0.35">
      <c r="A107" s="15"/>
      <c r="B107" s="25">
        <f t="shared" si="18"/>
        <v>63</v>
      </c>
      <c r="C107" s="15"/>
      <c r="D107" s="78" t="str">
        <f t="shared" si="21"/>
        <v>B.UUID.63</v>
      </c>
      <c r="E107" s="27" t="s">
        <v>1461</v>
      </c>
      <c r="F107" s="27" t="s">
        <v>20</v>
      </c>
      <c r="G107" s="27" t="s">
        <v>465</v>
      </c>
      <c r="H107" s="27" t="s">
        <v>464</v>
      </c>
      <c r="I107" s="71" t="s">
        <v>181</v>
      </c>
      <c r="J107" s="29" t="s">
        <v>20</v>
      </c>
      <c r="K107" s="33" t="s">
        <v>20</v>
      </c>
      <c r="L107" s="29" t="s">
        <v>190</v>
      </c>
      <c r="M107" s="29" t="s">
        <v>150</v>
      </c>
      <c r="N107" s="34" t="str">
        <f>"Démandé si pour question " &amp;D106&amp; ", Réponse = 3.Autre."</f>
        <v>Démandé si pour question B.UUID.62, Réponse = 3.Autre.</v>
      </c>
      <c r="O107" s="29" t="s">
        <v>150</v>
      </c>
      <c r="P107" s="29" t="s">
        <v>161</v>
      </c>
      <c r="Q107" s="29" t="s">
        <v>150</v>
      </c>
      <c r="R107" s="29" t="s">
        <v>151</v>
      </c>
      <c r="S107" s="39" t="s">
        <v>152</v>
      </c>
      <c r="T107" s="39" t="s">
        <v>150</v>
      </c>
      <c r="V107" s="118" t="s">
        <v>150</v>
      </c>
      <c r="W107" s="119" t="s">
        <v>150</v>
      </c>
      <c r="X107" s="119" t="s">
        <v>150</v>
      </c>
      <c r="Y107" s="119" t="s">
        <v>150</v>
      </c>
      <c r="Z107" s="119" t="s">
        <v>150</v>
      </c>
      <c r="AA107" s="119" t="s">
        <v>150</v>
      </c>
      <c r="AB107" s="119" t="s">
        <v>150</v>
      </c>
      <c r="AC107" s="119" t="s">
        <v>150</v>
      </c>
      <c r="AD107" s="120" t="s">
        <v>150</v>
      </c>
    </row>
    <row r="108" spans="1:30" ht="20" customHeight="1" x14ac:dyDescent="0.35">
      <c r="A108" s="15"/>
      <c r="B108" s="25">
        <f t="shared" si="18"/>
        <v>64</v>
      </c>
      <c r="C108" s="15"/>
      <c r="D108" s="78" t="str">
        <f t="shared" si="21"/>
        <v>B.UUID.64</v>
      </c>
      <c r="E108" s="27" t="s">
        <v>881</v>
      </c>
      <c r="F108" s="27" t="s">
        <v>866</v>
      </c>
      <c r="G108" s="27" t="s">
        <v>465</v>
      </c>
      <c r="H108" s="27" t="s">
        <v>464</v>
      </c>
      <c r="I108" s="71" t="s">
        <v>202</v>
      </c>
      <c r="J108" s="29" t="s">
        <v>17</v>
      </c>
      <c r="K108" s="33" t="s">
        <v>865</v>
      </c>
      <c r="L108" s="29" t="s">
        <v>190</v>
      </c>
      <c r="M108" s="29" t="s">
        <v>150</v>
      </c>
      <c r="N108" s="34" t="str">
        <f>"Démandé si pour question " &amp;D106&amp; ", Réponse = 1.Oui."</f>
        <v>Démandé si pour question B.UUID.62, Réponse = 1.Oui.</v>
      </c>
      <c r="O108" s="29" t="s">
        <v>150</v>
      </c>
      <c r="P108" s="29" t="s">
        <v>161</v>
      </c>
      <c r="Q108" s="29" t="s">
        <v>150</v>
      </c>
      <c r="R108" s="29" t="s">
        <v>151</v>
      </c>
      <c r="S108" s="39" t="s">
        <v>152</v>
      </c>
      <c r="T108" s="39" t="s">
        <v>150</v>
      </c>
      <c r="V108" s="118" t="s">
        <v>150</v>
      </c>
      <c r="W108" s="119" t="s">
        <v>150</v>
      </c>
      <c r="X108" s="119" t="s">
        <v>150</v>
      </c>
      <c r="Y108" s="119" t="s">
        <v>150</v>
      </c>
      <c r="Z108" s="119" t="s">
        <v>150</v>
      </c>
      <c r="AA108" s="119" t="s">
        <v>150</v>
      </c>
      <c r="AB108" s="119" t="s">
        <v>150</v>
      </c>
      <c r="AC108" s="119" t="s">
        <v>150</v>
      </c>
      <c r="AD108" s="120" t="s">
        <v>150</v>
      </c>
    </row>
    <row r="109" spans="1:30" ht="20" customHeight="1" x14ac:dyDescent="0.35">
      <c r="A109" s="15"/>
      <c r="B109" s="25">
        <f t="shared" si="18"/>
        <v>65</v>
      </c>
      <c r="C109" s="15"/>
      <c r="D109" s="78" t="str">
        <f t="shared" si="21"/>
        <v>B.UUID.65</v>
      </c>
      <c r="E109" s="27" t="s">
        <v>1390</v>
      </c>
      <c r="F109" s="27" t="s">
        <v>20</v>
      </c>
      <c r="G109" s="27" t="s">
        <v>465</v>
      </c>
      <c r="H109" s="27" t="s">
        <v>464</v>
      </c>
      <c r="I109" s="71" t="s">
        <v>181</v>
      </c>
      <c r="J109" s="29" t="s">
        <v>20</v>
      </c>
      <c r="K109" s="33" t="s">
        <v>20</v>
      </c>
      <c r="L109" s="29" t="s">
        <v>190</v>
      </c>
      <c r="M109" s="29" t="s">
        <v>150</v>
      </c>
      <c r="N109" s="34" t="str">
        <f>"Démandé si pour question " &amp;D108&amp; ", Réponse = Autre."</f>
        <v>Démandé si pour question B.UUID.64, Réponse = Autre.</v>
      </c>
      <c r="O109" s="29" t="s">
        <v>150</v>
      </c>
      <c r="P109" s="29" t="s">
        <v>161</v>
      </c>
      <c r="Q109" s="29" t="s">
        <v>150</v>
      </c>
      <c r="R109" s="29" t="s">
        <v>151</v>
      </c>
      <c r="S109" s="39" t="s">
        <v>152</v>
      </c>
      <c r="T109" s="39" t="s">
        <v>150</v>
      </c>
      <c r="V109" s="118" t="s">
        <v>150</v>
      </c>
      <c r="W109" s="119" t="s">
        <v>150</v>
      </c>
      <c r="X109" s="119" t="s">
        <v>150</v>
      </c>
      <c r="Y109" s="119" t="s">
        <v>150</v>
      </c>
      <c r="Z109" s="119" t="s">
        <v>150</v>
      </c>
      <c r="AA109" s="119" t="s">
        <v>150</v>
      </c>
      <c r="AB109" s="119" t="s">
        <v>150</v>
      </c>
      <c r="AC109" s="119" t="s">
        <v>150</v>
      </c>
      <c r="AD109" s="120" t="s">
        <v>150</v>
      </c>
    </row>
    <row r="110" spans="1:30" ht="20" customHeight="1" x14ac:dyDescent="0.35">
      <c r="A110" s="15"/>
      <c r="B110" s="25">
        <f t="shared" si="18"/>
        <v>66</v>
      </c>
      <c r="C110" s="15"/>
      <c r="D110" s="78" t="str">
        <f t="shared" si="21"/>
        <v>B.UUID.66</v>
      </c>
      <c r="E110" s="27" t="s">
        <v>882</v>
      </c>
      <c r="F110" s="27" t="s">
        <v>866</v>
      </c>
      <c r="G110" s="27" t="s">
        <v>465</v>
      </c>
      <c r="H110" s="27" t="s">
        <v>464</v>
      </c>
      <c r="I110" s="71" t="s">
        <v>203</v>
      </c>
      <c r="J110" s="29" t="s">
        <v>17</v>
      </c>
      <c r="K110" s="33" t="s">
        <v>208</v>
      </c>
      <c r="L110" s="29" t="s">
        <v>190</v>
      </c>
      <c r="M110" s="29" t="s">
        <v>150</v>
      </c>
      <c r="N110" s="34" t="str">
        <f>"Démandé si pour question " &amp;D106&amp; ", Réponse = 2.Non."</f>
        <v>Démandé si pour question B.UUID.62, Réponse = 2.Non.</v>
      </c>
      <c r="O110" s="29" t="s">
        <v>150</v>
      </c>
      <c r="P110" s="29" t="s">
        <v>161</v>
      </c>
      <c r="Q110" s="29" t="s">
        <v>150</v>
      </c>
      <c r="R110" s="29" t="s">
        <v>151</v>
      </c>
      <c r="S110" s="39" t="s">
        <v>152</v>
      </c>
      <c r="T110" s="39" t="s">
        <v>150</v>
      </c>
      <c r="V110" s="118" t="s">
        <v>150</v>
      </c>
      <c r="W110" s="119" t="s">
        <v>150</v>
      </c>
      <c r="X110" s="119" t="s">
        <v>150</v>
      </c>
      <c r="Y110" s="119" t="s">
        <v>150</v>
      </c>
      <c r="Z110" s="119" t="s">
        <v>150</v>
      </c>
      <c r="AA110" s="119" t="s">
        <v>150</v>
      </c>
      <c r="AB110" s="119" t="s">
        <v>150</v>
      </c>
      <c r="AC110" s="119" t="s">
        <v>150</v>
      </c>
      <c r="AD110" s="120" t="s">
        <v>150</v>
      </c>
    </row>
    <row r="111" spans="1:30" ht="20" customHeight="1" x14ac:dyDescent="0.35">
      <c r="A111" s="15"/>
      <c r="B111" s="25">
        <f t="shared" si="18"/>
        <v>67</v>
      </c>
      <c r="C111" s="15"/>
      <c r="D111" s="78" t="str">
        <f t="shared" si="21"/>
        <v>B.UUID.67</v>
      </c>
      <c r="E111" s="27" t="s">
        <v>1391</v>
      </c>
      <c r="F111" s="27" t="s">
        <v>20</v>
      </c>
      <c r="G111" s="27" t="s">
        <v>465</v>
      </c>
      <c r="H111" s="27" t="s">
        <v>464</v>
      </c>
      <c r="I111" s="71" t="s">
        <v>181</v>
      </c>
      <c r="J111" s="29" t="s">
        <v>20</v>
      </c>
      <c r="K111" s="33" t="s">
        <v>20</v>
      </c>
      <c r="L111" s="29" t="s">
        <v>190</v>
      </c>
      <c r="M111" s="29" t="s">
        <v>150</v>
      </c>
      <c r="N111" s="34" t="str">
        <f>"Démandé si pour question " &amp;D110&amp; ", Réponse = 8.Autre."</f>
        <v>Démandé si pour question B.UUID.66, Réponse = 8.Autre.</v>
      </c>
      <c r="O111" s="29" t="s">
        <v>150</v>
      </c>
      <c r="P111" s="29" t="s">
        <v>161</v>
      </c>
      <c r="Q111" s="29" t="s">
        <v>150</v>
      </c>
      <c r="R111" s="29" t="s">
        <v>151</v>
      </c>
      <c r="S111" s="39" t="s">
        <v>152</v>
      </c>
      <c r="T111" s="39" t="s">
        <v>150</v>
      </c>
      <c r="V111" s="118" t="s">
        <v>150</v>
      </c>
      <c r="W111" s="119" t="s">
        <v>150</v>
      </c>
      <c r="X111" s="119" t="s">
        <v>150</v>
      </c>
      <c r="Y111" s="119" t="s">
        <v>150</v>
      </c>
      <c r="Z111" s="119" t="s">
        <v>150</v>
      </c>
      <c r="AA111" s="119" t="s">
        <v>150</v>
      </c>
      <c r="AB111" s="119" t="s">
        <v>150</v>
      </c>
      <c r="AC111" s="119" t="s">
        <v>150</v>
      </c>
      <c r="AD111" s="120" t="s">
        <v>150</v>
      </c>
    </row>
    <row r="112" spans="1:30" ht="20" customHeight="1" x14ac:dyDescent="0.35">
      <c r="A112" s="15"/>
      <c r="B112" s="25">
        <f t="shared" si="18"/>
        <v>68</v>
      </c>
      <c r="C112" s="15"/>
      <c r="D112" s="78" t="str">
        <f t="shared" si="21"/>
        <v>B.UUID.68</v>
      </c>
      <c r="E112" s="27" t="s">
        <v>1314</v>
      </c>
      <c r="F112" s="27" t="s">
        <v>421</v>
      </c>
      <c r="G112" s="27" t="s">
        <v>465</v>
      </c>
      <c r="H112" s="27" t="s">
        <v>464</v>
      </c>
      <c r="I112" s="33" t="s">
        <v>835</v>
      </c>
      <c r="J112" s="29" t="s">
        <v>17</v>
      </c>
      <c r="K112" s="33" t="s">
        <v>207</v>
      </c>
      <c r="L112" s="29" t="s">
        <v>190</v>
      </c>
      <c r="M112" s="29" t="s">
        <v>150</v>
      </c>
      <c r="N112" s="34" t="str">
        <f>N100</f>
        <v xml:space="preserve">Démandé si pour question B.UUID.2, Réponse = 1.Oui, OU si pour question B.UUID.18, Réponse = 1.Oui, OU si pour question B.UUID.26, Réponse = 1.Oui, OU si pour question B.UUID.34, Réponse = 1.Oui, OU si pour question B.UUID.42, Réponse = 1.Oui, OU si pour question B.UUID.10, Réponse = 1.Oui      </v>
      </c>
      <c r="O112" s="29" t="s">
        <v>150</v>
      </c>
      <c r="P112" s="29" t="s">
        <v>161</v>
      </c>
      <c r="Q112" s="29" t="s">
        <v>150</v>
      </c>
      <c r="R112" s="29" t="s">
        <v>151</v>
      </c>
      <c r="S112" s="39" t="s">
        <v>152</v>
      </c>
      <c r="T112" s="39" t="s">
        <v>150</v>
      </c>
      <c r="V112" s="118" t="s">
        <v>150</v>
      </c>
      <c r="W112" s="119" t="s">
        <v>150</v>
      </c>
      <c r="X112" s="119" t="s">
        <v>150</v>
      </c>
      <c r="Y112" s="119" t="s">
        <v>150</v>
      </c>
      <c r="Z112" s="119" t="s">
        <v>150</v>
      </c>
      <c r="AA112" s="119" t="s">
        <v>150</v>
      </c>
      <c r="AB112" s="119" t="s">
        <v>150</v>
      </c>
      <c r="AC112" s="119" t="s">
        <v>150</v>
      </c>
      <c r="AD112" s="120" t="s">
        <v>150</v>
      </c>
    </row>
    <row r="113" spans="1:30" ht="20" customHeight="1" x14ac:dyDescent="0.35">
      <c r="A113" s="15"/>
      <c r="B113" s="25">
        <f t="shared" si="18"/>
        <v>69</v>
      </c>
      <c r="C113" s="15"/>
      <c r="D113" s="78" t="str">
        <f t="shared" si="21"/>
        <v>B.UUID.69</v>
      </c>
      <c r="E113" s="27" t="s">
        <v>1392</v>
      </c>
      <c r="F113" s="27" t="s">
        <v>460</v>
      </c>
      <c r="G113" s="27" t="s">
        <v>465</v>
      </c>
      <c r="H113" s="27" t="s">
        <v>464</v>
      </c>
      <c r="I113" s="33" t="s">
        <v>833</v>
      </c>
      <c r="J113" s="29" t="s">
        <v>37</v>
      </c>
      <c r="K113" s="33" t="s">
        <v>580</v>
      </c>
      <c r="L113" s="29" t="s">
        <v>190</v>
      </c>
      <c r="M113" s="29" t="s">
        <v>209</v>
      </c>
      <c r="N113" s="29" t="s">
        <v>160</v>
      </c>
      <c r="O113" s="29" t="s">
        <v>150</v>
      </c>
      <c r="P113" s="29" t="s">
        <v>161</v>
      </c>
      <c r="Q113" s="29" t="s">
        <v>150</v>
      </c>
      <c r="R113" s="29" t="s">
        <v>151</v>
      </c>
      <c r="S113" s="39" t="s">
        <v>152</v>
      </c>
      <c r="T113" s="39" t="s">
        <v>150</v>
      </c>
      <c r="V113" s="118" t="s">
        <v>150</v>
      </c>
      <c r="W113" s="119" t="s">
        <v>150</v>
      </c>
      <c r="X113" s="119" t="s">
        <v>150</v>
      </c>
      <c r="Y113" s="119" t="s">
        <v>150</v>
      </c>
      <c r="Z113" s="119" t="s">
        <v>150</v>
      </c>
      <c r="AA113" s="119" t="s">
        <v>150</v>
      </c>
      <c r="AB113" s="119" t="s">
        <v>150</v>
      </c>
      <c r="AC113" s="119" t="s">
        <v>150</v>
      </c>
      <c r="AD113" s="120" t="s">
        <v>150</v>
      </c>
    </row>
    <row r="114" spans="1:30" ht="20" customHeight="1" x14ac:dyDescent="0.35">
      <c r="A114" s="15"/>
      <c r="B114" s="25">
        <f t="shared" si="18"/>
        <v>70</v>
      </c>
      <c r="C114" s="15"/>
      <c r="D114" s="78" t="str">
        <f t="shared" si="21"/>
        <v>B.UUID.70</v>
      </c>
      <c r="E114" s="27" t="s">
        <v>1393</v>
      </c>
      <c r="F114" s="27" t="s">
        <v>460</v>
      </c>
      <c r="G114" s="27" t="s">
        <v>465</v>
      </c>
      <c r="H114" s="27" t="s">
        <v>464</v>
      </c>
      <c r="I114" s="33" t="s">
        <v>834</v>
      </c>
      <c r="J114" s="29" t="s">
        <v>37</v>
      </c>
      <c r="K114" s="33" t="s">
        <v>580</v>
      </c>
      <c r="L114" s="29" t="s">
        <v>190</v>
      </c>
      <c r="M114" s="29" t="s">
        <v>209</v>
      </c>
      <c r="N114" s="29" t="s">
        <v>160</v>
      </c>
      <c r="O114" s="29" t="s">
        <v>150</v>
      </c>
      <c r="P114" s="29" t="s">
        <v>161</v>
      </c>
      <c r="Q114" s="29" t="s">
        <v>150</v>
      </c>
      <c r="R114" s="29" t="s">
        <v>151</v>
      </c>
      <c r="S114" s="39" t="s">
        <v>152</v>
      </c>
      <c r="T114" s="39" t="s">
        <v>150</v>
      </c>
      <c r="V114" s="118" t="s">
        <v>150</v>
      </c>
      <c r="W114" s="119" t="s">
        <v>150</v>
      </c>
      <c r="X114" s="119" t="s">
        <v>150</v>
      </c>
      <c r="Y114" s="119" t="s">
        <v>150</v>
      </c>
      <c r="Z114" s="119" t="s">
        <v>150</v>
      </c>
      <c r="AA114" s="119" t="s">
        <v>150</v>
      </c>
      <c r="AB114" s="119" t="s">
        <v>150</v>
      </c>
      <c r="AC114" s="119" t="s">
        <v>150</v>
      </c>
      <c r="AD114" s="120" t="s">
        <v>150</v>
      </c>
    </row>
    <row r="115" spans="1:30" ht="20" customHeight="1" x14ac:dyDescent="0.35">
      <c r="A115" s="15"/>
      <c r="B115" s="25">
        <f t="shared" si="18"/>
        <v>71</v>
      </c>
      <c r="C115" s="15"/>
      <c r="D115" s="78" t="str">
        <f t="shared" si="21"/>
        <v>B.UUID.71</v>
      </c>
      <c r="E115" s="27" t="s">
        <v>883</v>
      </c>
      <c r="F115" s="27" t="s">
        <v>401</v>
      </c>
      <c r="G115" s="27" t="s">
        <v>465</v>
      </c>
      <c r="H115" s="27" t="s">
        <v>464</v>
      </c>
      <c r="I115" s="33" t="s">
        <v>204</v>
      </c>
      <c r="J115" s="29" t="s">
        <v>17</v>
      </c>
      <c r="K115" s="33" t="s">
        <v>210</v>
      </c>
      <c r="L115" s="29" t="s">
        <v>190</v>
      </c>
      <c r="M115" s="29" t="s">
        <v>150</v>
      </c>
      <c r="N115" s="29" t="s">
        <v>160</v>
      </c>
      <c r="O115" s="29" t="s">
        <v>150</v>
      </c>
      <c r="P115" s="29" t="s">
        <v>161</v>
      </c>
      <c r="Q115" s="29" t="s">
        <v>150</v>
      </c>
      <c r="R115" s="29" t="s">
        <v>151</v>
      </c>
      <c r="S115" s="39" t="s">
        <v>152</v>
      </c>
      <c r="T115" s="39" t="s">
        <v>150</v>
      </c>
      <c r="V115" s="118" t="s">
        <v>150</v>
      </c>
      <c r="W115" s="119" t="s">
        <v>150</v>
      </c>
      <c r="X115" s="119" t="s">
        <v>150</v>
      </c>
      <c r="Y115" s="119" t="s">
        <v>150</v>
      </c>
      <c r="Z115" s="119" t="s">
        <v>150</v>
      </c>
      <c r="AA115" s="119" t="s">
        <v>150</v>
      </c>
      <c r="AB115" s="119" t="s">
        <v>150</v>
      </c>
      <c r="AC115" s="119" t="s">
        <v>150</v>
      </c>
      <c r="AD115" s="120" t="s">
        <v>150</v>
      </c>
    </row>
    <row r="116" spans="1:30" ht="20" customHeight="1" x14ac:dyDescent="0.35">
      <c r="A116" s="15"/>
      <c r="B116" s="25">
        <f t="shared" si="18"/>
        <v>72</v>
      </c>
      <c r="C116" s="15"/>
      <c r="D116" s="78" t="str">
        <f t="shared" si="21"/>
        <v>B.UUID.72</v>
      </c>
      <c r="E116" s="27" t="s">
        <v>884</v>
      </c>
      <c r="F116" s="27" t="s">
        <v>460</v>
      </c>
      <c r="G116" s="27" t="s">
        <v>465</v>
      </c>
      <c r="H116" s="27" t="s">
        <v>464</v>
      </c>
      <c r="I116" s="33" t="s">
        <v>205</v>
      </c>
      <c r="J116" s="29" t="s">
        <v>37</v>
      </c>
      <c r="K116" s="33" t="s">
        <v>580</v>
      </c>
      <c r="L116" s="29" t="s">
        <v>190</v>
      </c>
      <c r="M116" s="29" t="s">
        <v>209</v>
      </c>
      <c r="N116" s="34" t="str">
        <f>"Démandé si pour question " &amp;D115&amp; ", Réponse = 1.Oui."</f>
        <v>Démandé si pour question B.UUID.71, Réponse = 1.Oui.</v>
      </c>
      <c r="O116" s="29" t="s">
        <v>150</v>
      </c>
      <c r="P116" s="29" t="s">
        <v>161</v>
      </c>
      <c r="Q116" s="29" t="s">
        <v>150</v>
      </c>
      <c r="R116" s="29" t="s">
        <v>151</v>
      </c>
      <c r="S116" s="39" t="s">
        <v>152</v>
      </c>
      <c r="T116" s="39" t="s">
        <v>150</v>
      </c>
      <c r="V116" s="118" t="s">
        <v>150</v>
      </c>
      <c r="W116" s="119" t="s">
        <v>150</v>
      </c>
      <c r="X116" s="119" t="s">
        <v>150</v>
      </c>
      <c r="Y116" s="119" t="s">
        <v>150</v>
      </c>
      <c r="Z116" s="119" t="s">
        <v>150</v>
      </c>
      <c r="AA116" s="119" t="s">
        <v>150</v>
      </c>
      <c r="AB116" s="119" t="s">
        <v>150</v>
      </c>
      <c r="AC116" s="119" t="s">
        <v>150</v>
      </c>
      <c r="AD116" s="120" t="s">
        <v>150</v>
      </c>
    </row>
    <row r="117" spans="1:30" ht="20" customHeight="1" x14ac:dyDescent="0.35">
      <c r="A117" s="15"/>
      <c r="B117" s="25">
        <f t="shared" si="18"/>
        <v>73</v>
      </c>
      <c r="C117" s="15"/>
      <c r="D117" s="78" t="str">
        <f t="shared" si="21"/>
        <v>B.UUID.73</v>
      </c>
      <c r="E117" s="27" t="s">
        <v>1394</v>
      </c>
      <c r="F117" s="27" t="s">
        <v>20</v>
      </c>
      <c r="G117" s="27" t="s">
        <v>465</v>
      </c>
      <c r="H117" s="27" t="s">
        <v>464</v>
      </c>
      <c r="I117" s="33" t="s">
        <v>181</v>
      </c>
      <c r="J117" s="29" t="s">
        <v>20</v>
      </c>
      <c r="K117" s="33" t="s">
        <v>20</v>
      </c>
      <c r="L117" s="29" t="s">
        <v>190</v>
      </c>
      <c r="M117" s="29" t="s">
        <v>150</v>
      </c>
      <c r="N117" s="34" t="str">
        <f>"Démandé si pour question " &amp;D116&amp; ", Réponse = 7.Autre."</f>
        <v>Démandé si pour question B.UUID.72, Réponse = 7.Autre.</v>
      </c>
      <c r="O117" s="29" t="s">
        <v>150</v>
      </c>
      <c r="P117" s="29" t="s">
        <v>161</v>
      </c>
      <c r="Q117" s="29" t="s">
        <v>150</v>
      </c>
      <c r="R117" s="29" t="s">
        <v>151</v>
      </c>
      <c r="S117" s="39" t="s">
        <v>152</v>
      </c>
      <c r="T117" s="39" t="s">
        <v>150</v>
      </c>
      <c r="V117" s="118" t="s">
        <v>150</v>
      </c>
      <c r="W117" s="119" t="s">
        <v>150</v>
      </c>
      <c r="X117" s="119" t="s">
        <v>150</v>
      </c>
      <c r="Y117" s="119" t="s">
        <v>150</v>
      </c>
      <c r="Z117" s="119" t="s">
        <v>150</v>
      </c>
      <c r="AA117" s="119" t="s">
        <v>150</v>
      </c>
      <c r="AB117" s="119" t="s">
        <v>150</v>
      </c>
      <c r="AC117" s="119" t="s">
        <v>150</v>
      </c>
      <c r="AD117" s="120" t="s">
        <v>150</v>
      </c>
    </row>
    <row r="118" spans="1:30" ht="20" customHeight="1" x14ac:dyDescent="0.35">
      <c r="A118" s="15"/>
      <c r="B118" s="25">
        <f t="shared" si="18"/>
        <v>74</v>
      </c>
      <c r="C118" s="15"/>
      <c r="D118" s="78" t="str">
        <f t="shared" si="21"/>
        <v>B.UUID.74</v>
      </c>
      <c r="E118" s="27" t="s">
        <v>885</v>
      </c>
      <c r="F118" s="27" t="s">
        <v>462</v>
      </c>
      <c r="G118" s="27" t="s">
        <v>465</v>
      </c>
      <c r="H118" s="27" t="s">
        <v>464</v>
      </c>
      <c r="I118" s="33" t="s">
        <v>206</v>
      </c>
      <c r="J118" s="29" t="s">
        <v>37</v>
      </c>
      <c r="K118" s="33" t="s">
        <v>211</v>
      </c>
      <c r="L118" s="29" t="s">
        <v>190</v>
      </c>
      <c r="M118" s="29" t="s">
        <v>150</v>
      </c>
      <c r="N118" s="34" t="str">
        <f>"Démandé si pour question " &amp;D115&amp; ", Réponse = 1.Oui."</f>
        <v>Démandé si pour question B.UUID.71, Réponse = 1.Oui.</v>
      </c>
      <c r="O118" s="29" t="s">
        <v>150</v>
      </c>
      <c r="P118" s="29" t="s">
        <v>161</v>
      </c>
      <c r="Q118" s="29" t="s">
        <v>150</v>
      </c>
      <c r="R118" s="29" t="s">
        <v>151</v>
      </c>
      <c r="S118" s="39" t="s">
        <v>152</v>
      </c>
      <c r="T118" s="39" t="s">
        <v>150</v>
      </c>
      <c r="V118" s="118" t="s">
        <v>150</v>
      </c>
      <c r="W118" s="119" t="s">
        <v>150</v>
      </c>
      <c r="X118" s="119" t="s">
        <v>150</v>
      </c>
      <c r="Y118" s="119" t="s">
        <v>150</v>
      </c>
      <c r="Z118" s="119" t="s">
        <v>150</v>
      </c>
      <c r="AA118" s="119" t="s">
        <v>150</v>
      </c>
      <c r="AB118" s="119" t="s">
        <v>150</v>
      </c>
      <c r="AC118" s="119" t="s">
        <v>150</v>
      </c>
      <c r="AD118" s="120" t="s">
        <v>150</v>
      </c>
    </row>
    <row r="119" spans="1:30" ht="20" customHeight="1" thickBot="1" x14ac:dyDescent="0.4">
      <c r="A119" s="15"/>
      <c r="B119" s="25">
        <f t="shared" si="18"/>
        <v>75</v>
      </c>
      <c r="C119" s="15"/>
      <c r="D119" s="78" t="str">
        <f t="shared" si="21"/>
        <v>B.UUID.75</v>
      </c>
      <c r="E119" s="27" t="s">
        <v>1395</v>
      </c>
      <c r="F119" s="27" t="s">
        <v>20</v>
      </c>
      <c r="G119" s="27" t="s">
        <v>465</v>
      </c>
      <c r="H119" s="27" t="s">
        <v>464</v>
      </c>
      <c r="I119" s="33" t="s">
        <v>181</v>
      </c>
      <c r="J119" s="29" t="s">
        <v>20</v>
      </c>
      <c r="K119" s="33" t="s">
        <v>20</v>
      </c>
      <c r="L119" s="29" t="s">
        <v>190</v>
      </c>
      <c r="M119" s="29" t="s">
        <v>150</v>
      </c>
      <c r="N119" s="34" t="str">
        <f>"Démandé si pour question " &amp;D118&amp; ", Réponse = 9.Autre."</f>
        <v>Démandé si pour question B.UUID.74, Réponse = 9.Autre.</v>
      </c>
      <c r="O119" s="29" t="s">
        <v>150</v>
      </c>
      <c r="P119" s="29" t="s">
        <v>161</v>
      </c>
      <c r="Q119" s="29" t="s">
        <v>150</v>
      </c>
      <c r="R119" s="29" t="s">
        <v>151</v>
      </c>
      <c r="S119" s="39" t="s">
        <v>152</v>
      </c>
      <c r="T119" s="39" t="s">
        <v>150</v>
      </c>
      <c r="V119" s="118" t="s">
        <v>150</v>
      </c>
      <c r="W119" s="119" t="s">
        <v>150</v>
      </c>
      <c r="X119" s="119" t="s">
        <v>150</v>
      </c>
      <c r="Y119" s="119" t="s">
        <v>150</v>
      </c>
      <c r="Z119" s="119" t="s">
        <v>150</v>
      </c>
      <c r="AA119" s="119" t="s">
        <v>150</v>
      </c>
      <c r="AB119" s="119" t="s">
        <v>150</v>
      </c>
      <c r="AC119" s="119" t="s">
        <v>150</v>
      </c>
      <c r="AD119" s="120" t="s">
        <v>150</v>
      </c>
    </row>
    <row r="120" spans="1:30" ht="15" customHeight="1" thickBot="1" x14ac:dyDescent="0.4">
      <c r="A120" s="15"/>
      <c r="B120" s="74"/>
      <c r="C120" s="15"/>
      <c r="D120" s="46" t="s">
        <v>189</v>
      </c>
      <c r="E120" s="35"/>
      <c r="F120" s="35"/>
      <c r="G120" s="35"/>
      <c r="H120" s="35"/>
      <c r="I120" s="36"/>
      <c r="J120" s="37"/>
      <c r="K120" s="37"/>
      <c r="L120" s="35"/>
      <c r="M120" s="35"/>
      <c r="N120" s="37"/>
      <c r="O120" s="35"/>
      <c r="P120" s="35"/>
      <c r="Q120" s="35"/>
      <c r="R120" s="35"/>
      <c r="S120" s="38"/>
      <c r="T120" s="38"/>
      <c r="V120" s="112"/>
      <c r="W120" s="113"/>
      <c r="X120" s="113"/>
      <c r="Y120" s="113"/>
      <c r="Z120" s="113"/>
      <c r="AA120" s="113"/>
      <c r="AB120" s="113"/>
      <c r="AC120" s="113"/>
      <c r="AD120" s="114"/>
    </row>
    <row r="121" spans="1:30" ht="20" customHeight="1" thickBot="1" x14ac:dyDescent="0.4">
      <c r="A121" s="15"/>
      <c r="B121" s="25"/>
      <c r="C121" s="15"/>
      <c r="D121" s="51" t="s">
        <v>214</v>
      </c>
      <c r="E121" s="47"/>
      <c r="F121" s="47"/>
      <c r="G121" s="47"/>
      <c r="H121" s="47"/>
      <c r="I121" s="48"/>
      <c r="J121" s="49"/>
      <c r="K121" s="49"/>
      <c r="L121" s="47"/>
      <c r="M121" s="47"/>
      <c r="N121" s="49"/>
      <c r="O121" s="47"/>
      <c r="P121" s="47"/>
      <c r="Q121" s="47"/>
      <c r="R121" s="47"/>
      <c r="S121" s="50"/>
      <c r="T121" s="50"/>
      <c r="V121" s="115"/>
      <c r="W121" s="116"/>
      <c r="X121" s="116"/>
      <c r="Y121" s="116"/>
      <c r="Z121" s="116"/>
      <c r="AA121" s="116"/>
      <c r="AB121" s="116"/>
      <c r="AC121" s="116"/>
      <c r="AD121" s="117"/>
    </row>
    <row r="122" spans="1:30" ht="20" customHeight="1" x14ac:dyDescent="0.35">
      <c r="A122" s="15"/>
      <c r="B122" s="25">
        <f>B119+1</f>
        <v>76</v>
      </c>
      <c r="C122" s="15"/>
      <c r="D122" s="78" t="str">
        <f t="shared" ref="D122:D129" si="22">CONCATENATE(LEFT($D$33,2),"UUID.",B122)</f>
        <v>B.UUID.76</v>
      </c>
      <c r="E122" s="27" t="s">
        <v>916</v>
      </c>
      <c r="F122" s="27" t="s">
        <v>417</v>
      </c>
      <c r="G122" s="27" t="s">
        <v>465</v>
      </c>
      <c r="H122" s="27" t="s">
        <v>464</v>
      </c>
      <c r="I122" s="33" t="s">
        <v>215</v>
      </c>
      <c r="J122" s="29" t="s">
        <v>17</v>
      </c>
      <c r="K122" s="33" t="s">
        <v>191</v>
      </c>
      <c r="L122" s="29" t="s">
        <v>189</v>
      </c>
      <c r="M122" s="29" t="s">
        <v>150</v>
      </c>
      <c r="N122" s="34" t="s">
        <v>160</v>
      </c>
      <c r="O122" s="29" t="s">
        <v>150</v>
      </c>
      <c r="P122" s="29" t="s">
        <v>161</v>
      </c>
      <c r="Q122" s="29" t="s">
        <v>150</v>
      </c>
      <c r="R122" s="29" t="s">
        <v>151</v>
      </c>
      <c r="S122" s="39" t="s">
        <v>152</v>
      </c>
      <c r="T122" s="39" t="str">
        <f t="shared" ref="T122:T129" si="23">IF(OR(V122="Yes",W122="Yes",X122="Yes",Y122="Yes",Z122="Yes",AA122="Yes",AB122="Yes",AC122="Yes",AD122="Yes"),"Yes","No")</f>
        <v>Yes</v>
      </c>
      <c r="V122" s="118" t="s">
        <v>751</v>
      </c>
      <c r="W122" s="119" t="s">
        <v>751</v>
      </c>
      <c r="X122" s="119" t="s">
        <v>749</v>
      </c>
      <c r="Y122" s="119" t="s">
        <v>751</v>
      </c>
      <c r="Z122" s="119" t="s">
        <v>751</v>
      </c>
      <c r="AA122" s="119" t="s">
        <v>751</v>
      </c>
      <c r="AB122" s="119" t="s">
        <v>751</v>
      </c>
      <c r="AC122" s="119" t="s">
        <v>751</v>
      </c>
      <c r="AD122" s="120" t="s">
        <v>751</v>
      </c>
    </row>
    <row r="123" spans="1:30" ht="20" customHeight="1" x14ac:dyDescent="0.35">
      <c r="A123" s="15"/>
      <c r="B123" s="25">
        <f t="shared" ref="B123:B129" si="24">B122+1</f>
        <v>77</v>
      </c>
      <c r="C123" s="15"/>
      <c r="D123" s="78" t="str">
        <f t="shared" si="22"/>
        <v>B.UUID.77</v>
      </c>
      <c r="E123" s="27" t="s">
        <v>917</v>
      </c>
      <c r="F123" s="27" t="s">
        <v>413</v>
      </c>
      <c r="G123" s="27" t="s">
        <v>465</v>
      </c>
      <c r="H123" s="27" t="s">
        <v>464</v>
      </c>
      <c r="I123" s="33" t="s">
        <v>216</v>
      </c>
      <c r="J123" s="29" t="s">
        <v>17</v>
      </c>
      <c r="K123" s="33" t="s">
        <v>170</v>
      </c>
      <c r="L123" s="29" t="s">
        <v>189</v>
      </c>
      <c r="M123" s="29" t="s">
        <v>150</v>
      </c>
      <c r="N123" s="34" t="str">
        <f>"Démandé si pour question " &amp;D122&amp; ", Réponse =/= 3. Totalement indisponible"</f>
        <v>Démandé si pour question B.UUID.76, Réponse =/= 3. Totalement indisponible</v>
      </c>
      <c r="O123" s="29" t="s">
        <v>150</v>
      </c>
      <c r="P123" s="29" t="s">
        <v>161</v>
      </c>
      <c r="Q123" s="29" t="s">
        <v>150</v>
      </c>
      <c r="R123" s="29" t="s">
        <v>151</v>
      </c>
      <c r="S123" s="39" t="s">
        <v>152</v>
      </c>
      <c r="T123" s="39" t="str">
        <f t="shared" si="23"/>
        <v>Yes</v>
      </c>
      <c r="V123" s="118" t="s">
        <v>751</v>
      </c>
      <c r="W123" s="119" t="s">
        <v>751</v>
      </c>
      <c r="X123" s="119" t="s">
        <v>749</v>
      </c>
      <c r="Y123" s="119" t="s">
        <v>751</v>
      </c>
      <c r="Z123" s="119" t="s">
        <v>751</v>
      </c>
      <c r="AA123" s="119" t="s">
        <v>751</v>
      </c>
      <c r="AB123" s="119" t="s">
        <v>751</v>
      </c>
      <c r="AC123" s="119" t="s">
        <v>751</v>
      </c>
      <c r="AD123" s="120" t="s">
        <v>751</v>
      </c>
    </row>
    <row r="124" spans="1:30" ht="20" customHeight="1" x14ac:dyDescent="0.35">
      <c r="A124" s="15"/>
      <c r="B124" s="25">
        <f t="shared" si="24"/>
        <v>78</v>
      </c>
      <c r="C124" s="15"/>
      <c r="D124" s="78" t="str">
        <f t="shared" si="22"/>
        <v>B.UUID.78</v>
      </c>
      <c r="E124" s="27" t="s">
        <v>1398</v>
      </c>
      <c r="F124" s="27" t="s">
        <v>413</v>
      </c>
      <c r="G124" s="27" t="s">
        <v>465</v>
      </c>
      <c r="H124" s="27" t="s">
        <v>464</v>
      </c>
      <c r="I124" s="33" t="s">
        <v>771</v>
      </c>
      <c r="J124" s="29" t="s">
        <v>17</v>
      </c>
      <c r="K124" s="33" t="s">
        <v>170</v>
      </c>
      <c r="L124" s="29" t="s">
        <v>189</v>
      </c>
      <c r="M124" s="29" t="s">
        <v>150</v>
      </c>
      <c r="N124" s="34" t="str">
        <f>"Démandé si pour question " &amp;D123&amp; ", Réponse = 1.Oui."</f>
        <v>Démandé si pour question B.UUID.77, Réponse = 1.Oui.</v>
      </c>
      <c r="O124" s="29" t="s">
        <v>150</v>
      </c>
      <c r="P124" s="29" t="s">
        <v>161</v>
      </c>
      <c r="Q124" s="29" t="s">
        <v>150</v>
      </c>
      <c r="R124" s="29" t="s">
        <v>151</v>
      </c>
      <c r="S124" s="39" t="s">
        <v>152</v>
      </c>
      <c r="T124" s="39" t="str">
        <f t="shared" si="23"/>
        <v>Yes</v>
      </c>
      <c r="V124" s="118" t="s">
        <v>751</v>
      </c>
      <c r="W124" s="119" t="s">
        <v>751</v>
      </c>
      <c r="X124" s="119" t="s">
        <v>749</v>
      </c>
      <c r="Y124" s="119" t="s">
        <v>751</v>
      </c>
      <c r="Z124" s="119" t="s">
        <v>751</v>
      </c>
      <c r="AA124" s="119" t="s">
        <v>751</v>
      </c>
      <c r="AB124" s="119" t="s">
        <v>751</v>
      </c>
      <c r="AC124" s="119" t="s">
        <v>751</v>
      </c>
      <c r="AD124" s="120" t="s">
        <v>751</v>
      </c>
    </row>
    <row r="125" spans="1:30" ht="20" customHeight="1" x14ac:dyDescent="0.35">
      <c r="A125" s="15"/>
      <c r="B125" s="25">
        <f t="shared" si="24"/>
        <v>79</v>
      </c>
      <c r="C125" s="15"/>
      <c r="D125" s="78" t="str">
        <f t="shared" si="22"/>
        <v>B.UUID.79</v>
      </c>
      <c r="E125" s="27" t="s">
        <v>1109</v>
      </c>
      <c r="F125" s="27" t="s">
        <v>64</v>
      </c>
      <c r="G125" s="27" t="s">
        <v>465</v>
      </c>
      <c r="H125" s="27" t="s">
        <v>464</v>
      </c>
      <c r="I125" s="33" t="s">
        <v>1774</v>
      </c>
      <c r="J125" s="29" t="s">
        <v>64</v>
      </c>
      <c r="K125" s="33" t="s">
        <v>194</v>
      </c>
      <c r="L125" s="29" t="s">
        <v>189</v>
      </c>
      <c r="M125" s="29" t="s">
        <v>150</v>
      </c>
      <c r="N125" s="34" t="str">
        <f>"Démandé si pour question " &amp;D123&amp; ", Réponse = 1.Oui."</f>
        <v>Démandé si pour question B.UUID.77, Réponse = 1.Oui.</v>
      </c>
      <c r="O125" s="29" t="s">
        <v>150</v>
      </c>
      <c r="P125" s="29" t="s">
        <v>161</v>
      </c>
      <c r="Q125" s="29" t="s">
        <v>150</v>
      </c>
      <c r="R125" s="29" t="s">
        <v>151</v>
      </c>
      <c r="S125" s="39" t="s">
        <v>152</v>
      </c>
      <c r="T125" s="39" t="str">
        <f t="shared" si="23"/>
        <v>Yes</v>
      </c>
      <c r="V125" s="118" t="s">
        <v>751</v>
      </c>
      <c r="W125" s="119" t="s">
        <v>751</v>
      </c>
      <c r="X125" s="119" t="s">
        <v>749</v>
      </c>
      <c r="Y125" s="119" t="s">
        <v>751</v>
      </c>
      <c r="Z125" s="119" t="s">
        <v>751</v>
      </c>
      <c r="AA125" s="119" t="s">
        <v>751</v>
      </c>
      <c r="AB125" s="119" t="s">
        <v>751</v>
      </c>
      <c r="AC125" s="119" t="s">
        <v>751</v>
      </c>
      <c r="AD125" s="120" t="s">
        <v>751</v>
      </c>
    </row>
    <row r="126" spans="1:30" ht="20" customHeight="1" x14ac:dyDescent="0.35">
      <c r="A126" s="15"/>
      <c r="B126" s="25">
        <f t="shared" si="24"/>
        <v>80</v>
      </c>
      <c r="C126" s="15"/>
      <c r="D126" s="78" t="str">
        <f t="shared" si="22"/>
        <v>B.UUID.80</v>
      </c>
      <c r="E126" s="27" t="s">
        <v>918</v>
      </c>
      <c r="F126" s="27" t="s">
        <v>803</v>
      </c>
      <c r="G126" s="27" t="s">
        <v>465</v>
      </c>
      <c r="H126" s="27" t="s">
        <v>464</v>
      </c>
      <c r="I126" s="33" t="s">
        <v>839</v>
      </c>
      <c r="J126" s="29" t="s">
        <v>803</v>
      </c>
      <c r="K126" s="33"/>
      <c r="L126" s="29" t="s">
        <v>189</v>
      </c>
      <c r="M126" s="29" t="s">
        <v>150</v>
      </c>
      <c r="N126" s="34"/>
      <c r="O126" s="29" t="s">
        <v>150</v>
      </c>
      <c r="P126" s="29" t="s">
        <v>150</v>
      </c>
      <c r="Q126" s="29" t="s">
        <v>150</v>
      </c>
      <c r="R126" s="29" t="s">
        <v>151</v>
      </c>
      <c r="S126" s="39" t="s">
        <v>152</v>
      </c>
      <c r="T126" s="39" t="s">
        <v>150</v>
      </c>
      <c r="V126" s="118" t="s">
        <v>150</v>
      </c>
      <c r="W126" s="119" t="s">
        <v>150</v>
      </c>
      <c r="X126" s="119" t="s">
        <v>150</v>
      </c>
      <c r="Y126" s="119" t="s">
        <v>150</v>
      </c>
      <c r="Z126" s="119" t="s">
        <v>150</v>
      </c>
      <c r="AA126" s="119" t="s">
        <v>150</v>
      </c>
      <c r="AB126" s="119" t="s">
        <v>150</v>
      </c>
      <c r="AC126" s="119" t="s">
        <v>150</v>
      </c>
      <c r="AD126" s="120" t="s">
        <v>150</v>
      </c>
    </row>
    <row r="127" spans="1:30" ht="20" customHeight="1" x14ac:dyDescent="0.35">
      <c r="A127" s="15"/>
      <c r="B127" s="25">
        <f t="shared" si="24"/>
        <v>81</v>
      </c>
      <c r="C127" s="15"/>
      <c r="D127" s="78" t="str">
        <f t="shared" si="22"/>
        <v>B.UUID.81</v>
      </c>
      <c r="E127" s="27" t="s">
        <v>1396</v>
      </c>
      <c r="F127" s="27" t="s">
        <v>803</v>
      </c>
      <c r="G127" s="27" t="s">
        <v>465</v>
      </c>
      <c r="H127" s="27" t="s">
        <v>464</v>
      </c>
      <c r="I127" s="33" t="s">
        <v>838</v>
      </c>
      <c r="J127" s="29" t="s">
        <v>803</v>
      </c>
      <c r="K127" s="33"/>
      <c r="L127" s="29" t="s">
        <v>189</v>
      </c>
      <c r="M127" s="29" t="s">
        <v>150</v>
      </c>
      <c r="N127" s="34"/>
      <c r="O127" s="29" t="s">
        <v>150</v>
      </c>
      <c r="P127" s="29" t="s">
        <v>150</v>
      </c>
      <c r="Q127" s="29" t="s">
        <v>150</v>
      </c>
      <c r="R127" s="29" t="s">
        <v>151</v>
      </c>
      <c r="S127" s="39" t="s">
        <v>152</v>
      </c>
      <c r="T127" s="39" t="s">
        <v>150</v>
      </c>
      <c r="V127" s="118" t="s">
        <v>150</v>
      </c>
      <c r="W127" s="119" t="s">
        <v>150</v>
      </c>
      <c r="X127" s="119" t="s">
        <v>150</v>
      </c>
      <c r="Y127" s="119" t="s">
        <v>150</v>
      </c>
      <c r="Z127" s="119" t="s">
        <v>150</v>
      </c>
      <c r="AA127" s="119" t="s">
        <v>150</v>
      </c>
      <c r="AB127" s="119" t="s">
        <v>150</v>
      </c>
      <c r="AC127" s="119" t="s">
        <v>150</v>
      </c>
      <c r="AD127" s="120" t="s">
        <v>150</v>
      </c>
    </row>
    <row r="128" spans="1:30" ht="20" customHeight="1" x14ac:dyDescent="0.35">
      <c r="A128" s="15"/>
      <c r="B128" s="25">
        <f t="shared" si="24"/>
        <v>82</v>
      </c>
      <c r="C128" s="15"/>
      <c r="D128" s="78" t="str">
        <f t="shared" si="22"/>
        <v>B.UUID.82</v>
      </c>
      <c r="E128" s="27" t="s">
        <v>919</v>
      </c>
      <c r="F128" s="27" t="s">
        <v>64</v>
      </c>
      <c r="G128" s="27" t="s">
        <v>465</v>
      </c>
      <c r="H128" s="27" t="s">
        <v>464</v>
      </c>
      <c r="I128" s="33" t="s">
        <v>217</v>
      </c>
      <c r="J128" s="29" t="s">
        <v>64</v>
      </c>
      <c r="K128" s="33" t="s">
        <v>194</v>
      </c>
      <c r="L128" s="29" t="s">
        <v>189</v>
      </c>
      <c r="M128" s="29" t="s">
        <v>150</v>
      </c>
      <c r="N128" s="34" t="str">
        <f>"Démandé si pour question " &amp;D123&amp; ", Réponse = 1.Oui."</f>
        <v>Démandé si pour question B.UUID.77, Réponse = 1.Oui.</v>
      </c>
      <c r="O128" s="29" t="s">
        <v>150</v>
      </c>
      <c r="P128" s="29" t="s">
        <v>161</v>
      </c>
      <c r="Q128" s="29" t="s">
        <v>150</v>
      </c>
      <c r="R128" s="29" t="s">
        <v>151</v>
      </c>
      <c r="S128" s="39" t="s">
        <v>152</v>
      </c>
      <c r="T128" s="39" t="str">
        <f t="shared" si="23"/>
        <v>Yes</v>
      </c>
      <c r="V128" s="118" t="s">
        <v>751</v>
      </c>
      <c r="W128" s="119" t="s">
        <v>751</v>
      </c>
      <c r="X128" s="119" t="s">
        <v>749</v>
      </c>
      <c r="Y128" s="119" t="s">
        <v>751</v>
      </c>
      <c r="Z128" s="119" t="s">
        <v>751</v>
      </c>
      <c r="AA128" s="119" t="s">
        <v>751</v>
      </c>
      <c r="AB128" s="119" t="s">
        <v>751</v>
      </c>
      <c r="AC128" s="119" t="s">
        <v>751</v>
      </c>
      <c r="AD128" s="120" t="s">
        <v>751</v>
      </c>
    </row>
    <row r="129" spans="1:30" ht="20" customHeight="1" thickBot="1" x14ac:dyDescent="0.4">
      <c r="A129" s="15"/>
      <c r="B129" s="25">
        <f t="shared" si="24"/>
        <v>83</v>
      </c>
      <c r="C129" s="15"/>
      <c r="D129" s="78" t="str">
        <f t="shared" si="22"/>
        <v>B.UUID.83</v>
      </c>
      <c r="E129" s="27" t="s">
        <v>920</v>
      </c>
      <c r="F129" s="27" t="s">
        <v>64</v>
      </c>
      <c r="G129" s="27" t="s">
        <v>465</v>
      </c>
      <c r="H129" s="27" t="s">
        <v>464</v>
      </c>
      <c r="I129" s="33" t="s">
        <v>218</v>
      </c>
      <c r="J129" s="29" t="s">
        <v>64</v>
      </c>
      <c r="K129" s="33" t="s">
        <v>194</v>
      </c>
      <c r="L129" s="29" t="s">
        <v>189</v>
      </c>
      <c r="M129" s="29" t="s">
        <v>150</v>
      </c>
      <c r="N129" s="34" t="str">
        <f>"Démandé si pour question " &amp;D123&amp; ", Réponse = 1.Oui."</f>
        <v>Démandé si pour question B.UUID.77, Réponse = 1.Oui.</v>
      </c>
      <c r="O129" s="29" t="s">
        <v>150</v>
      </c>
      <c r="P129" s="29" t="s">
        <v>161</v>
      </c>
      <c r="Q129" s="29" t="s">
        <v>150</v>
      </c>
      <c r="R129" s="29" t="s">
        <v>151</v>
      </c>
      <c r="S129" s="39" t="s">
        <v>152</v>
      </c>
      <c r="T129" s="39" t="str">
        <f t="shared" si="23"/>
        <v>Yes</v>
      </c>
      <c r="V129" s="118" t="s">
        <v>751</v>
      </c>
      <c r="W129" s="119" t="s">
        <v>751</v>
      </c>
      <c r="X129" s="119" t="s">
        <v>749</v>
      </c>
      <c r="Y129" s="119" t="s">
        <v>751</v>
      </c>
      <c r="Z129" s="119" t="s">
        <v>751</v>
      </c>
      <c r="AA129" s="119" t="s">
        <v>751</v>
      </c>
      <c r="AB129" s="119" t="s">
        <v>751</v>
      </c>
      <c r="AC129" s="119" t="s">
        <v>751</v>
      </c>
      <c r="AD129" s="120" t="s">
        <v>751</v>
      </c>
    </row>
    <row r="130" spans="1:30" ht="20" customHeight="1" thickBot="1" x14ac:dyDescent="0.4">
      <c r="A130" s="15"/>
      <c r="B130" s="25"/>
      <c r="C130" s="15"/>
      <c r="D130" s="51" t="s">
        <v>668</v>
      </c>
      <c r="E130" s="47"/>
      <c r="F130" s="47"/>
      <c r="G130" s="47"/>
      <c r="H130" s="47"/>
      <c r="I130" s="48"/>
      <c r="J130" s="49"/>
      <c r="K130" s="49"/>
      <c r="L130" s="47"/>
      <c r="M130" s="47"/>
      <c r="N130" s="49"/>
      <c r="O130" s="47"/>
      <c r="P130" s="47"/>
      <c r="Q130" s="47"/>
      <c r="R130" s="47"/>
      <c r="S130" s="50"/>
      <c r="T130" s="50"/>
      <c r="V130" s="115"/>
      <c r="W130" s="116"/>
      <c r="X130" s="116"/>
      <c r="Y130" s="116"/>
      <c r="Z130" s="116"/>
      <c r="AA130" s="116"/>
      <c r="AB130" s="116"/>
      <c r="AC130" s="116"/>
      <c r="AD130" s="117"/>
    </row>
    <row r="131" spans="1:30" ht="20" customHeight="1" x14ac:dyDescent="0.35">
      <c r="A131" s="15"/>
      <c r="B131" s="25">
        <f>B129+1</f>
        <v>84</v>
      </c>
      <c r="C131" s="15"/>
      <c r="D131" s="78" t="str">
        <f t="shared" ref="D131:D138" si="25">CONCATENATE(LEFT($D$33,2),"UUID.",B131)</f>
        <v>B.UUID.84</v>
      </c>
      <c r="E131" s="27" t="s">
        <v>922</v>
      </c>
      <c r="F131" s="27" t="s">
        <v>417</v>
      </c>
      <c r="G131" s="27" t="s">
        <v>465</v>
      </c>
      <c r="H131" s="27" t="s">
        <v>464</v>
      </c>
      <c r="I131" s="33" t="s">
        <v>669</v>
      </c>
      <c r="J131" s="29" t="s">
        <v>17</v>
      </c>
      <c r="K131" s="33" t="s">
        <v>191</v>
      </c>
      <c r="L131" s="29" t="s">
        <v>189</v>
      </c>
      <c r="M131" s="29" t="s">
        <v>150</v>
      </c>
      <c r="N131" s="34" t="s">
        <v>160</v>
      </c>
      <c r="O131" s="29" t="s">
        <v>150</v>
      </c>
      <c r="P131" s="29" t="s">
        <v>161</v>
      </c>
      <c r="Q131" s="29" t="s">
        <v>150</v>
      </c>
      <c r="R131" s="29" t="s">
        <v>151</v>
      </c>
      <c r="S131" s="39" t="s">
        <v>152</v>
      </c>
      <c r="T131" s="39" t="str">
        <f t="shared" ref="T131:T138" si="26">IF(OR(V131="Yes",W131="Yes",X131="Yes",Y131="Yes",Z131="Yes",AA131="Yes",AB131="Yes",AC131="Yes",AD131="Yes"),"Yes","No")</f>
        <v>Yes</v>
      </c>
      <c r="V131" s="118" t="s">
        <v>749</v>
      </c>
      <c r="W131" s="119" t="s">
        <v>749</v>
      </c>
      <c r="X131" s="119" t="s">
        <v>751</v>
      </c>
      <c r="Y131" s="119" t="s">
        <v>749</v>
      </c>
      <c r="Z131" s="119" t="s">
        <v>749</v>
      </c>
      <c r="AA131" s="119" t="s">
        <v>749</v>
      </c>
      <c r="AB131" s="119" t="s">
        <v>749</v>
      </c>
      <c r="AC131" s="119" t="s">
        <v>749</v>
      </c>
      <c r="AD131" s="120" t="s">
        <v>749</v>
      </c>
    </row>
    <row r="132" spans="1:30" ht="20" customHeight="1" x14ac:dyDescent="0.35">
      <c r="A132" s="15"/>
      <c r="B132" s="25">
        <f t="shared" ref="B132:B138" si="27">B131+1</f>
        <v>85</v>
      </c>
      <c r="C132" s="15"/>
      <c r="D132" s="78" t="str">
        <f t="shared" si="25"/>
        <v>B.UUID.85</v>
      </c>
      <c r="E132" s="27" t="s">
        <v>923</v>
      </c>
      <c r="F132" s="27" t="s">
        <v>413</v>
      </c>
      <c r="G132" s="27" t="s">
        <v>465</v>
      </c>
      <c r="H132" s="27" t="s">
        <v>464</v>
      </c>
      <c r="I132" s="33" t="s">
        <v>670</v>
      </c>
      <c r="J132" s="29" t="s">
        <v>17</v>
      </c>
      <c r="K132" s="33" t="s">
        <v>170</v>
      </c>
      <c r="L132" s="29" t="s">
        <v>189</v>
      </c>
      <c r="M132" s="29" t="s">
        <v>150</v>
      </c>
      <c r="N132" s="34" t="str">
        <f>"Démandé si pour question " &amp;D131&amp; ", Réponse =/= 3. Totalement indisponible"</f>
        <v>Démandé si pour question B.UUID.84, Réponse =/= 3. Totalement indisponible</v>
      </c>
      <c r="O132" s="29" t="s">
        <v>150</v>
      </c>
      <c r="P132" s="29" t="s">
        <v>161</v>
      </c>
      <c r="Q132" s="29" t="s">
        <v>150</v>
      </c>
      <c r="R132" s="29" t="s">
        <v>151</v>
      </c>
      <c r="S132" s="39" t="s">
        <v>152</v>
      </c>
      <c r="T132" s="39" t="str">
        <f t="shared" si="26"/>
        <v>Yes</v>
      </c>
      <c r="V132" s="118" t="s">
        <v>749</v>
      </c>
      <c r="W132" s="119" t="s">
        <v>749</v>
      </c>
      <c r="X132" s="119" t="s">
        <v>751</v>
      </c>
      <c r="Y132" s="119" t="s">
        <v>749</v>
      </c>
      <c r="Z132" s="119" t="s">
        <v>749</v>
      </c>
      <c r="AA132" s="119" t="s">
        <v>749</v>
      </c>
      <c r="AB132" s="119" t="s">
        <v>749</v>
      </c>
      <c r="AC132" s="119" t="s">
        <v>749</v>
      </c>
      <c r="AD132" s="120" t="s">
        <v>749</v>
      </c>
    </row>
    <row r="133" spans="1:30" ht="20" customHeight="1" x14ac:dyDescent="0.35">
      <c r="A133" s="15"/>
      <c r="B133" s="25">
        <f t="shared" si="27"/>
        <v>86</v>
      </c>
      <c r="C133" s="15"/>
      <c r="D133" s="78" t="str">
        <f t="shared" si="25"/>
        <v>B.UUID.86</v>
      </c>
      <c r="E133" s="27" t="s">
        <v>1399</v>
      </c>
      <c r="F133" s="27" t="s">
        <v>413</v>
      </c>
      <c r="G133" s="27" t="s">
        <v>465</v>
      </c>
      <c r="H133" s="27" t="s">
        <v>464</v>
      </c>
      <c r="I133" s="33" t="s">
        <v>772</v>
      </c>
      <c r="J133" s="29" t="s">
        <v>17</v>
      </c>
      <c r="K133" s="33" t="s">
        <v>170</v>
      </c>
      <c r="L133" s="29" t="s">
        <v>189</v>
      </c>
      <c r="M133" s="29" t="s">
        <v>150</v>
      </c>
      <c r="N133" s="34" t="str">
        <f>"Démandé si pour question " &amp;D132&amp; ", Réponse = 1.Oui."</f>
        <v>Démandé si pour question B.UUID.85, Réponse = 1.Oui.</v>
      </c>
      <c r="O133" s="29" t="s">
        <v>150</v>
      </c>
      <c r="P133" s="29" t="s">
        <v>161</v>
      </c>
      <c r="Q133" s="29" t="s">
        <v>150</v>
      </c>
      <c r="R133" s="29" t="s">
        <v>151</v>
      </c>
      <c r="S133" s="39" t="s">
        <v>152</v>
      </c>
      <c r="T133" s="39" t="str">
        <f t="shared" si="26"/>
        <v>Yes</v>
      </c>
      <c r="V133" s="118" t="s">
        <v>749</v>
      </c>
      <c r="W133" s="119" t="s">
        <v>749</v>
      </c>
      <c r="X133" s="119" t="s">
        <v>751</v>
      </c>
      <c r="Y133" s="119" t="s">
        <v>749</v>
      </c>
      <c r="Z133" s="119" t="s">
        <v>749</v>
      </c>
      <c r="AA133" s="119" t="s">
        <v>749</v>
      </c>
      <c r="AB133" s="119" t="s">
        <v>749</v>
      </c>
      <c r="AC133" s="119" t="s">
        <v>749</v>
      </c>
      <c r="AD133" s="120" t="s">
        <v>749</v>
      </c>
    </row>
    <row r="134" spans="1:30" ht="20" customHeight="1" x14ac:dyDescent="0.35">
      <c r="A134" s="15"/>
      <c r="B134" s="25">
        <f t="shared" si="27"/>
        <v>87</v>
      </c>
      <c r="C134" s="15"/>
      <c r="D134" s="78" t="str">
        <f t="shared" si="25"/>
        <v>B.UUID.87</v>
      </c>
      <c r="E134" s="27" t="s">
        <v>1110</v>
      </c>
      <c r="F134" s="27" t="s">
        <v>64</v>
      </c>
      <c r="G134" s="27" t="s">
        <v>465</v>
      </c>
      <c r="H134" s="27" t="s">
        <v>464</v>
      </c>
      <c r="I134" s="33" t="s">
        <v>1775</v>
      </c>
      <c r="J134" s="29" t="s">
        <v>64</v>
      </c>
      <c r="K134" s="33" t="s">
        <v>194</v>
      </c>
      <c r="L134" s="29" t="s">
        <v>189</v>
      </c>
      <c r="M134" s="29" t="s">
        <v>150</v>
      </c>
      <c r="N134" s="34" t="str">
        <f>"Démandé si pour question " &amp;D132&amp; ", Réponse = 1.Oui."</f>
        <v>Démandé si pour question B.UUID.85, Réponse = 1.Oui.</v>
      </c>
      <c r="O134" s="29" t="s">
        <v>150</v>
      </c>
      <c r="P134" s="29" t="s">
        <v>161</v>
      </c>
      <c r="Q134" s="29" t="s">
        <v>150</v>
      </c>
      <c r="R134" s="29" t="s">
        <v>151</v>
      </c>
      <c r="S134" s="39" t="s">
        <v>152</v>
      </c>
      <c r="T134" s="39" t="str">
        <f t="shared" si="26"/>
        <v>Yes</v>
      </c>
      <c r="V134" s="118" t="s">
        <v>749</v>
      </c>
      <c r="W134" s="119" t="s">
        <v>749</v>
      </c>
      <c r="X134" s="119" t="s">
        <v>751</v>
      </c>
      <c r="Y134" s="119" t="s">
        <v>749</v>
      </c>
      <c r="Z134" s="119" t="s">
        <v>749</v>
      </c>
      <c r="AA134" s="119" t="s">
        <v>749</v>
      </c>
      <c r="AB134" s="119" t="s">
        <v>749</v>
      </c>
      <c r="AC134" s="119" t="s">
        <v>749</v>
      </c>
      <c r="AD134" s="120" t="s">
        <v>749</v>
      </c>
    </row>
    <row r="135" spans="1:30" ht="20" customHeight="1" x14ac:dyDescent="0.35">
      <c r="A135" s="15"/>
      <c r="B135" s="25">
        <f t="shared" si="27"/>
        <v>88</v>
      </c>
      <c r="C135" s="15"/>
      <c r="D135" s="78" t="str">
        <f t="shared" si="25"/>
        <v>B.UUID.88</v>
      </c>
      <c r="E135" s="71" t="s">
        <v>921</v>
      </c>
      <c r="F135" s="27" t="s">
        <v>803</v>
      </c>
      <c r="G135" s="27" t="s">
        <v>465</v>
      </c>
      <c r="H135" s="27" t="s">
        <v>464</v>
      </c>
      <c r="I135" s="33" t="s">
        <v>839</v>
      </c>
      <c r="J135" s="29" t="s">
        <v>803</v>
      </c>
      <c r="K135" s="33"/>
      <c r="L135" s="29" t="s">
        <v>189</v>
      </c>
      <c r="M135" s="29" t="s">
        <v>150</v>
      </c>
      <c r="N135" s="34"/>
      <c r="O135" s="29" t="s">
        <v>150</v>
      </c>
      <c r="P135" s="29" t="s">
        <v>150</v>
      </c>
      <c r="Q135" s="29" t="s">
        <v>150</v>
      </c>
      <c r="R135" s="29" t="s">
        <v>151</v>
      </c>
      <c r="S135" s="39" t="s">
        <v>152</v>
      </c>
      <c r="T135" s="39" t="s">
        <v>150</v>
      </c>
      <c r="V135" s="118" t="s">
        <v>150</v>
      </c>
      <c r="W135" s="119" t="s">
        <v>150</v>
      </c>
      <c r="X135" s="119" t="s">
        <v>150</v>
      </c>
      <c r="Y135" s="119" t="s">
        <v>150</v>
      </c>
      <c r="Z135" s="119" t="s">
        <v>150</v>
      </c>
      <c r="AA135" s="119" t="s">
        <v>150</v>
      </c>
      <c r="AB135" s="119" t="s">
        <v>150</v>
      </c>
      <c r="AC135" s="119" t="s">
        <v>150</v>
      </c>
      <c r="AD135" s="120" t="s">
        <v>150</v>
      </c>
    </row>
    <row r="136" spans="1:30" ht="20" customHeight="1" x14ac:dyDescent="0.35">
      <c r="A136" s="15"/>
      <c r="B136" s="25">
        <f t="shared" si="27"/>
        <v>89</v>
      </c>
      <c r="C136" s="15"/>
      <c r="D136" s="78" t="str">
        <f t="shared" si="25"/>
        <v>B.UUID.89</v>
      </c>
      <c r="E136" s="27" t="s">
        <v>1397</v>
      </c>
      <c r="F136" s="27" t="s">
        <v>803</v>
      </c>
      <c r="G136" s="27" t="s">
        <v>465</v>
      </c>
      <c r="H136" s="27" t="s">
        <v>464</v>
      </c>
      <c r="I136" s="33" t="s">
        <v>838</v>
      </c>
      <c r="J136" s="29" t="s">
        <v>803</v>
      </c>
      <c r="K136" s="33"/>
      <c r="L136" s="29" t="s">
        <v>189</v>
      </c>
      <c r="M136" s="29" t="s">
        <v>150</v>
      </c>
      <c r="N136" s="34"/>
      <c r="O136" s="29" t="s">
        <v>150</v>
      </c>
      <c r="P136" s="29" t="s">
        <v>150</v>
      </c>
      <c r="Q136" s="29" t="s">
        <v>150</v>
      </c>
      <c r="R136" s="29" t="s">
        <v>151</v>
      </c>
      <c r="S136" s="39" t="s">
        <v>152</v>
      </c>
      <c r="T136" s="39" t="s">
        <v>150</v>
      </c>
      <c r="V136" s="118" t="s">
        <v>150</v>
      </c>
      <c r="W136" s="119" t="s">
        <v>150</v>
      </c>
      <c r="X136" s="119" t="s">
        <v>150</v>
      </c>
      <c r="Y136" s="119" t="s">
        <v>150</v>
      </c>
      <c r="Z136" s="119" t="s">
        <v>150</v>
      </c>
      <c r="AA136" s="119" t="s">
        <v>150</v>
      </c>
      <c r="AB136" s="119" t="s">
        <v>150</v>
      </c>
      <c r="AC136" s="119" t="s">
        <v>150</v>
      </c>
      <c r="AD136" s="120" t="s">
        <v>150</v>
      </c>
    </row>
    <row r="137" spans="1:30" ht="20" customHeight="1" x14ac:dyDescent="0.35">
      <c r="A137" s="15"/>
      <c r="B137" s="25">
        <f t="shared" si="27"/>
        <v>90</v>
      </c>
      <c r="C137" s="15"/>
      <c r="D137" s="78" t="str">
        <f t="shared" si="25"/>
        <v>B.UUID.90</v>
      </c>
      <c r="E137" s="27" t="s">
        <v>924</v>
      </c>
      <c r="F137" s="27" t="s">
        <v>64</v>
      </c>
      <c r="G137" s="27" t="s">
        <v>465</v>
      </c>
      <c r="H137" s="27" t="s">
        <v>464</v>
      </c>
      <c r="I137" s="33" t="s">
        <v>671</v>
      </c>
      <c r="J137" s="29" t="s">
        <v>64</v>
      </c>
      <c r="K137" s="33" t="s">
        <v>194</v>
      </c>
      <c r="L137" s="29" t="s">
        <v>189</v>
      </c>
      <c r="M137" s="29" t="s">
        <v>150</v>
      </c>
      <c r="N137" s="34" t="str">
        <f>"Démandé si pour question " &amp;D132&amp; ", Réponse = 1.Oui."</f>
        <v>Démandé si pour question B.UUID.85, Réponse = 1.Oui.</v>
      </c>
      <c r="O137" s="29" t="s">
        <v>150</v>
      </c>
      <c r="P137" s="29" t="s">
        <v>161</v>
      </c>
      <c r="Q137" s="29" t="s">
        <v>150</v>
      </c>
      <c r="R137" s="29" t="s">
        <v>151</v>
      </c>
      <c r="S137" s="39" t="s">
        <v>152</v>
      </c>
      <c r="T137" s="39" t="str">
        <f t="shared" si="26"/>
        <v>Yes</v>
      </c>
      <c r="V137" s="118" t="s">
        <v>749</v>
      </c>
      <c r="W137" s="119" t="s">
        <v>749</v>
      </c>
      <c r="X137" s="119" t="s">
        <v>751</v>
      </c>
      <c r="Y137" s="119" t="s">
        <v>749</v>
      </c>
      <c r="Z137" s="119" t="s">
        <v>749</v>
      </c>
      <c r="AA137" s="119" t="s">
        <v>749</v>
      </c>
      <c r="AB137" s="119" t="s">
        <v>749</v>
      </c>
      <c r="AC137" s="119" t="s">
        <v>749</v>
      </c>
      <c r="AD137" s="120" t="s">
        <v>749</v>
      </c>
    </row>
    <row r="138" spans="1:30" ht="20" customHeight="1" thickBot="1" x14ac:dyDescent="0.4">
      <c r="A138" s="15"/>
      <c r="B138" s="25">
        <f t="shared" si="27"/>
        <v>91</v>
      </c>
      <c r="C138" s="15"/>
      <c r="D138" s="78" t="str">
        <f t="shared" si="25"/>
        <v>B.UUID.91</v>
      </c>
      <c r="E138" s="27" t="s">
        <v>925</v>
      </c>
      <c r="F138" s="27" t="s">
        <v>64</v>
      </c>
      <c r="G138" s="27" t="s">
        <v>465</v>
      </c>
      <c r="H138" s="27" t="s">
        <v>464</v>
      </c>
      <c r="I138" s="33" t="s">
        <v>672</v>
      </c>
      <c r="J138" s="29" t="s">
        <v>64</v>
      </c>
      <c r="K138" s="33" t="s">
        <v>194</v>
      </c>
      <c r="L138" s="29" t="s">
        <v>189</v>
      </c>
      <c r="M138" s="29" t="s">
        <v>150</v>
      </c>
      <c r="N138" s="34" t="str">
        <f>"Démandé si pour question " &amp;D132&amp; ", Réponse = 1.Oui."</f>
        <v>Démandé si pour question B.UUID.85, Réponse = 1.Oui.</v>
      </c>
      <c r="O138" s="29" t="s">
        <v>150</v>
      </c>
      <c r="P138" s="29" t="s">
        <v>161</v>
      </c>
      <c r="Q138" s="29" t="s">
        <v>150</v>
      </c>
      <c r="R138" s="29" t="s">
        <v>151</v>
      </c>
      <c r="S138" s="39" t="s">
        <v>152</v>
      </c>
      <c r="T138" s="39" t="str">
        <f t="shared" si="26"/>
        <v>Yes</v>
      </c>
      <c r="V138" s="118" t="s">
        <v>749</v>
      </c>
      <c r="W138" s="119" t="s">
        <v>749</v>
      </c>
      <c r="X138" s="119" t="s">
        <v>751</v>
      </c>
      <c r="Y138" s="119" t="s">
        <v>749</v>
      </c>
      <c r="Z138" s="119" t="s">
        <v>749</v>
      </c>
      <c r="AA138" s="119" t="s">
        <v>749</v>
      </c>
      <c r="AB138" s="119" t="s">
        <v>749</v>
      </c>
      <c r="AC138" s="119" t="s">
        <v>749</v>
      </c>
      <c r="AD138" s="120" t="s">
        <v>749</v>
      </c>
    </row>
    <row r="139" spans="1:30" ht="20" customHeight="1" thickBot="1" x14ac:dyDescent="0.4">
      <c r="A139" s="15"/>
      <c r="B139" s="25"/>
      <c r="C139" s="15"/>
      <c r="D139" s="56" t="s">
        <v>212</v>
      </c>
      <c r="E139" s="52"/>
      <c r="F139" s="52"/>
      <c r="G139" s="52"/>
      <c r="H139" s="52"/>
      <c r="I139" s="53"/>
      <c r="J139" s="54"/>
      <c r="K139" s="54"/>
      <c r="L139" s="52"/>
      <c r="M139" s="52"/>
      <c r="N139" s="54"/>
      <c r="O139" s="52"/>
      <c r="P139" s="52"/>
      <c r="Q139" s="52"/>
      <c r="R139" s="52"/>
      <c r="S139" s="55"/>
      <c r="T139" s="55"/>
      <c r="V139" s="121"/>
      <c r="W139" s="122"/>
      <c r="X139" s="122"/>
      <c r="Y139" s="122"/>
      <c r="Z139" s="122"/>
      <c r="AA139" s="122"/>
      <c r="AB139" s="122"/>
      <c r="AC139" s="122"/>
      <c r="AD139" s="123"/>
    </row>
    <row r="140" spans="1:30" ht="20" customHeight="1" x14ac:dyDescent="0.35">
      <c r="A140" s="15"/>
      <c r="B140" s="25">
        <f>B138+1</f>
        <v>92</v>
      </c>
      <c r="C140" s="15"/>
      <c r="D140" s="78" t="str">
        <f t="shared" ref="D140:D144" si="28">CONCATENATE(LEFT($D$33,2),"UUID.",B140)</f>
        <v>B.UUID.92</v>
      </c>
      <c r="E140" s="27" t="s">
        <v>926</v>
      </c>
      <c r="F140" s="27" t="s">
        <v>418</v>
      </c>
      <c r="G140" s="27" t="s">
        <v>465</v>
      </c>
      <c r="H140" s="27" t="s">
        <v>464</v>
      </c>
      <c r="I140" s="33" t="s">
        <v>422</v>
      </c>
      <c r="J140" s="29" t="s">
        <v>17</v>
      </c>
      <c r="K140" s="33" t="s">
        <v>197</v>
      </c>
      <c r="L140" s="29" t="s">
        <v>189</v>
      </c>
      <c r="M140" s="29" t="s">
        <v>150</v>
      </c>
      <c r="N140" s="34" t="str">
        <f>"Démandé si pour question " &amp;D123&amp; ", Réponse = 1.Oui, OU si pour question " &amp;D132&amp; ", Réponse = 1.Oui     "</f>
        <v xml:space="preserve">Démandé si pour question B.UUID.77, Réponse = 1.Oui, OU si pour question B.UUID.85, Réponse = 1.Oui     </v>
      </c>
      <c r="O140" s="29" t="s">
        <v>150</v>
      </c>
      <c r="P140" s="29" t="s">
        <v>161</v>
      </c>
      <c r="Q140" s="29" t="s">
        <v>150</v>
      </c>
      <c r="R140" s="29" t="s">
        <v>151</v>
      </c>
      <c r="S140" s="39" t="s">
        <v>152</v>
      </c>
      <c r="T140" s="39" t="s">
        <v>150</v>
      </c>
      <c r="V140" s="118" t="s">
        <v>150</v>
      </c>
      <c r="W140" s="119" t="s">
        <v>150</v>
      </c>
      <c r="X140" s="119" t="s">
        <v>150</v>
      </c>
      <c r="Y140" s="119" t="s">
        <v>150</v>
      </c>
      <c r="Z140" s="119" t="s">
        <v>150</v>
      </c>
      <c r="AA140" s="119" t="s">
        <v>150</v>
      </c>
      <c r="AB140" s="119" t="s">
        <v>150</v>
      </c>
      <c r="AC140" s="119" t="s">
        <v>150</v>
      </c>
      <c r="AD140" s="120" t="s">
        <v>150</v>
      </c>
    </row>
    <row r="141" spans="1:30" ht="20" customHeight="1" x14ac:dyDescent="0.35">
      <c r="A141" s="15"/>
      <c r="B141" s="25">
        <f t="shared" ref="B141:B144" si="29">B140+1</f>
        <v>93</v>
      </c>
      <c r="C141" s="15"/>
      <c r="D141" s="78" t="str">
        <f t="shared" si="28"/>
        <v>B.UUID.93</v>
      </c>
      <c r="E141" s="27" t="s">
        <v>927</v>
      </c>
      <c r="F141" s="27" t="s">
        <v>419</v>
      </c>
      <c r="G141" s="27" t="s">
        <v>465</v>
      </c>
      <c r="H141" s="27" t="s">
        <v>464</v>
      </c>
      <c r="I141" s="33" t="s">
        <v>423</v>
      </c>
      <c r="J141" s="29" t="s">
        <v>37</v>
      </c>
      <c r="K141" s="33" t="s">
        <v>198</v>
      </c>
      <c r="L141" s="29" t="s">
        <v>189</v>
      </c>
      <c r="M141" s="29" t="s">
        <v>150</v>
      </c>
      <c r="N141" s="34" t="str">
        <f>"Démandé si pour question " &amp;D140&amp; ", Réponse = 2. Oui, les prix augmenteront."</f>
        <v>Démandé si pour question B.UUID.92, Réponse = 2. Oui, les prix augmenteront.</v>
      </c>
      <c r="O141" s="29" t="s">
        <v>150</v>
      </c>
      <c r="P141" s="29" t="s">
        <v>161</v>
      </c>
      <c r="Q141" s="29" t="s">
        <v>150</v>
      </c>
      <c r="R141" s="29" t="s">
        <v>151</v>
      </c>
      <c r="S141" s="39" t="s">
        <v>152</v>
      </c>
      <c r="T141" s="39" t="s">
        <v>150</v>
      </c>
      <c r="V141" s="118" t="s">
        <v>150</v>
      </c>
      <c r="W141" s="119" t="s">
        <v>150</v>
      </c>
      <c r="X141" s="119" t="s">
        <v>150</v>
      </c>
      <c r="Y141" s="119" t="s">
        <v>150</v>
      </c>
      <c r="Z141" s="119" t="s">
        <v>150</v>
      </c>
      <c r="AA141" s="119" t="s">
        <v>150</v>
      </c>
      <c r="AB141" s="119" t="s">
        <v>150</v>
      </c>
      <c r="AC141" s="119" t="s">
        <v>150</v>
      </c>
      <c r="AD141" s="120" t="s">
        <v>150</v>
      </c>
    </row>
    <row r="142" spans="1:30" ht="20" customHeight="1" x14ac:dyDescent="0.35">
      <c r="A142" s="15"/>
      <c r="B142" s="25">
        <f t="shared" si="29"/>
        <v>94</v>
      </c>
      <c r="C142" s="15"/>
      <c r="D142" s="78" t="str">
        <f t="shared" si="28"/>
        <v>B.UUID.94</v>
      </c>
      <c r="E142" s="27" t="s">
        <v>1400</v>
      </c>
      <c r="F142" s="27" t="s">
        <v>20</v>
      </c>
      <c r="G142" s="27" t="s">
        <v>465</v>
      </c>
      <c r="H142" s="27" t="s">
        <v>464</v>
      </c>
      <c r="I142" s="33" t="s">
        <v>181</v>
      </c>
      <c r="J142" s="29" t="s">
        <v>20</v>
      </c>
      <c r="K142" s="33" t="s">
        <v>20</v>
      </c>
      <c r="L142" s="29" t="s">
        <v>189</v>
      </c>
      <c r="M142" s="29" t="s">
        <v>150</v>
      </c>
      <c r="N142" s="34" t="str">
        <f>"Démandé si pour question " &amp;D141&amp; ", Réponse = 11.Autre."</f>
        <v>Démandé si pour question B.UUID.93, Réponse = 11.Autre.</v>
      </c>
      <c r="O142" s="29" t="s">
        <v>150</v>
      </c>
      <c r="P142" s="29" t="s">
        <v>161</v>
      </c>
      <c r="Q142" s="29" t="s">
        <v>150</v>
      </c>
      <c r="R142" s="29" t="s">
        <v>151</v>
      </c>
      <c r="S142" s="39" t="s">
        <v>152</v>
      </c>
      <c r="T142" s="39" t="s">
        <v>150</v>
      </c>
      <c r="V142" s="118" t="s">
        <v>150</v>
      </c>
      <c r="W142" s="119" t="s">
        <v>150</v>
      </c>
      <c r="X142" s="119" t="s">
        <v>150</v>
      </c>
      <c r="Y142" s="119" t="s">
        <v>150</v>
      </c>
      <c r="Z142" s="119" t="s">
        <v>150</v>
      </c>
      <c r="AA142" s="119" t="s">
        <v>150</v>
      </c>
      <c r="AB142" s="119" t="s">
        <v>150</v>
      </c>
      <c r="AC142" s="119" t="s">
        <v>150</v>
      </c>
      <c r="AD142" s="120" t="s">
        <v>150</v>
      </c>
    </row>
    <row r="143" spans="1:30" ht="20" customHeight="1" x14ac:dyDescent="0.35">
      <c r="A143" s="15"/>
      <c r="B143" s="25">
        <f t="shared" si="29"/>
        <v>95</v>
      </c>
      <c r="C143" s="15"/>
      <c r="D143" s="78" t="str">
        <f t="shared" si="28"/>
        <v>B.UUID.95</v>
      </c>
      <c r="E143" s="27" t="s">
        <v>928</v>
      </c>
      <c r="F143" s="27" t="s">
        <v>420</v>
      </c>
      <c r="G143" s="27" t="s">
        <v>465</v>
      </c>
      <c r="H143" s="27" t="s">
        <v>464</v>
      </c>
      <c r="I143" s="33" t="s">
        <v>424</v>
      </c>
      <c r="J143" s="29" t="s">
        <v>37</v>
      </c>
      <c r="K143" s="33" t="s">
        <v>199</v>
      </c>
      <c r="L143" s="29" t="s">
        <v>189</v>
      </c>
      <c r="M143" s="29" t="s">
        <v>150</v>
      </c>
      <c r="N143" s="34" t="str">
        <f>"Démandé si pour question " &amp;D140&amp; ", Réponse = 2. Oui, les prix augmenteront."</f>
        <v>Démandé si pour question B.UUID.92, Réponse = 2. Oui, les prix augmenteront.</v>
      </c>
      <c r="O143" s="29" t="s">
        <v>150</v>
      </c>
      <c r="P143" s="29" t="s">
        <v>161</v>
      </c>
      <c r="Q143" s="29" t="s">
        <v>150</v>
      </c>
      <c r="R143" s="29" t="s">
        <v>151</v>
      </c>
      <c r="S143" s="39" t="s">
        <v>152</v>
      </c>
      <c r="T143" s="39" t="s">
        <v>150</v>
      </c>
      <c r="V143" s="118" t="s">
        <v>150</v>
      </c>
      <c r="W143" s="119" t="s">
        <v>150</v>
      </c>
      <c r="X143" s="119" t="s">
        <v>150</v>
      </c>
      <c r="Y143" s="119" t="s">
        <v>150</v>
      </c>
      <c r="Z143" s="119" t="s">
        <v>150</v>
      </c>
      <c r="AA143" s="119" t="s">
        <v>150</v>
      </c>
      <c r="AB143" s="119" t="s">
        <v>150</v>
      </c>
      <c r="AC143" s="119" t="s">
        <v>150</v>
      </c>
      <c r="AD143" s="120" t="s">
        <v>150</v>
      </c>
    </row>
    <row r="144" spans="1:30" ht="20" customHeight="1" thickBot="1" x14ac:dyDescent="0.4">
      <c r="A144" s="15"/>
      <c r="B144" s="25">
        <f t="shared" si="29"/>
        <v>96</v>
      </c>
      <c r="C144" s="15"/>
      <c r="D144" s="78" t="str">
        <f t="shared" si="28"/>
        <v>B.UUID.96</v>
      </c>
      <c r="E144" s="27" t="s">
        <v>1401</v>
      </c>
      <c r="F144" s="27" t="s">
        <v>20</v>
      </c>
      <c r="G144" s="27" t="s">
        <v>465</v>
      </c>
      <c r="H144" s="27" t="s">
        <v>464</v>
      </c>
      <c r="I144" s="33" t="s">
        <v>181</v>
      </c>
      <c r="J144" s="29" t="s">
        <v>20</v>
      </c>
      <c r="K144" s="33" t="s">
        <v>20</v>
      </c>
      <c r="L144" s="29" t="s">
        <v>189</v>
      </c>
      <c r="M144" s="29" t="s">
        <v>150</v>
      </c>
      <c r="N144" s="34" t="str">
        <f>"Démandé si pour question " &amp;D143&amp; ", Réponse = 12.Autre."</f>
        <v>Démandé si pour question B.UUID.95, Réponse = 12.Autre.</v>
      </c>
      <c r="O144" s="29" t="s">
        <v>150</v>
      </c>
      <c r="P144" s="29" t="s">
        <v>161</v>
      </c>
      <c r="Q144" s="29" t="s">
        <v>150</v>
      </c>
      <c r="R144" s="29" t="s">
        <v>151</v>
      </c>
      <c r="S144" s="39" t="s">
        <v>152</v>
      </c>
      <c r="T144" s="39" t="s">
        <v>150</v>
      </c>
      <c r="V144" s="118" t="s">
        <v>150</v>
      </c>
      <c r="W144" s="119" t="s">
        <v>150</v>
      </c>
      <c r="X144" s="119" t="s">
        <v>150</v>
      </c>
      <c r="Y144" s="119" t="s">
        <v>150</v>
      </c>
      <c r="Z144" s="119" t="s">
        <v>150</v>
      </c>
      <c r="AA144" s="119" t="s">
        <v>150</v>
      </c>
      <c r="AB144" s="119" t="s">
        <v>150</v>
      </c>
      <c r="AC144" s="119" t="s">
        <v>150</v>
      </c>
      <c r="AD144" s="120" t="s">
        <v>150</v>
      </c>
    </row>
    <row r="145" spans="1:30" ht="20" customHeight="1" thickBot="1" x14ac:dyDescent="0.4">
      <c r="A145" s="15"/>
      <c r="B145" s="25"/>
      <c r="C145" s="15"/>
      <c r="D145" s="56" t="s">
        <v>213</v>
      </c>
      <c r="E145" s="52"/>
      <c r="F145" s="52"/>
      <c r="G145" s="52"/>
      <c r="H145" s="52"/>
      <c r="I145" s="53"/>
      <c r="J145" s="54"/>
      <c r="K145" s="54"/>
      <c r="L145" s="52"/>
      <c r="M145" s="52"/>
      <c r="N145" s="54"/>
      <c r="O145" s="52"/>
      <c r="P145" s="52"/>
      <c r="Q145" s="52"/>
      <c r="R145" s="52"/>
      <c r="S145" s="55"/>
      <c r="T145" s="55"/>
      <c r="V145" s="121"/>
      <c r="W145" s="122"/>
      <c r="X145" s="122"/>
      <c r="Y145" s="122"/>
      <c r="Z145" s="122"/>
      <c r="AA145" s="122"/>
      <c r="AB145" s="122"/>
      <c r="AC145" s="122"/>
      <c r="AD145" s="123"/>
    </row>
    <row r="146" spans="1:30" ht="20" customHeight="1" x14ac:dyDescent="0.35">
      <c r="A146" s="15"/>
      <c r="B146" s="25">
        <f>B144+1</f>
        <v>97</v>
      </c>
      <c r="C146" s="15"/>
      <c r="D146" s="78" t="str">
        <f t="shared" ref="D146:D159" si="30">CONCATENATE(LEFT($D$33,2),"UUID.",B146)</f>
        <v>B.UUID.97</v>
      </c>
      <c r="E146" s="27" t="s">
        <v>942</v>
      </c>
      <c r="F146" s="27" t="s">
        <v>421</v>
      </c>
      <c r="G146" s="27" t="s">
        <v>465</v>
      </c>
      <c r="H146" s="27" t="s">
        <v>464</v>
      </c>
      <c r="I146" s="33" t="s">
        <v>219</v>
      </c>
      <c r="J146" s="29" t="s">
        <v>17</v>
      </c>
      <c r="K146" s="33" t="s">
        <v>207</v>
      </c>
      <c r="L146" s="29" t="s">
        <v>189</v>
      </c>
      <c r="M146" s="29" t="s">
        <v>150</v>
      </c>
      <c r="N146" s="34" t="str">
        <f>N140</f>
        <v xml:space="preserve">Démandé si pour question B.UUID.77, Réponse = 1.Oui, OU si pour question B.UUID.85, Réponse = 1.Oui     </v>
      </c>
      <c r="O146" s="29" t="s">
        <v>150</v>
      </c>
      <c r="P146" s="29" t="s">
        <v>161</v>
      </c>
      <c r="Q146" s="29" t="s">
        <v>150</v>
      </c>
      <c r="R146" s="29" t="s">
        <v>151</v>
      </c>
      <c r="S146" s="39" t="s">
        <v>152</v>
      </c>
      <c r="T146" s="39" t="s">
        <v>150</v>
      </c>
      <c r="V146" s="118" t="s">
        <v>150</v>
      </c>
      <c r="W146" s="119" t="s">
        <v>150</v>
      </c>
      <c r="X146" s="119" t="s">
        <v>150</v>
      </c>
      <c r="Y146" s="119" t="s">
        <v>150</v>
      </c>
      <c r="Z146" s="119" t="s">
        <v>150</v>
      </c>
      <c r="AA146" s="119" t="s">
        <v>150</v>
      </c>
      <c r="AB146" s="119" t="s">
        <v>150</v>
      </c>
      <c r="AC146" s="119" t="s">
        <v>150</v>
      </c>
      <c r="AD146" s="120" t="s">
        <v>150</v>
      </c>
    </row>
    <row r="147" spans="1:30" ht="20" customHeight="1" x14ac:dyDescent="0.35">
      <c r="A147" s="15"/>
      <c r="B147" s="25">
        <f t="shared" ref="B147:B159" si="31">B146+1</f>
        <v>98</v>
      </c>
      <c r="C147" s="15"/>
      <c r="D147" s="78" t="str">
        <f t="shared" si="30"/>
        <v>B.UUID.98</v>
      </c>
      <c r="E147" s="27" t="s">
        <v>1462</v>
      </c>
      <c r="F147" s="27" t="s">
        <v>20</v>
      </c>
      <c r="G147" s="27" t="s">
        <v>465</v>
      </c>
      <c r="H147" s="27" t="s">
        <v>464</v>
      </c>
      <c r="I147" s="33" t="s">
        <v>181</v>
      </c>
      <c r="J147" s="29" t="s">
        <v>20</v>
      </c>
      <c r="K147" s="33" t="s">
        <v>20</v>
      </c>
      <c r="L147" s="29" t="s">
        <v>189</v>
      </c>
      <c r="M147" s="29" t="s">
        <v>150</v>
      </c>
      <c r="N147" s="34" t="str">
        <f>"Démandé si pour question " &amp;D146&amp; ", Réponse = 3.Autre."</f>
        <v>Démandé si pour question B.UUID.97, Réponse = 3.Autre.</v>
      </c>
      <c r="O147" s="29" t="s">
        <v>150</v>
      </c>
      <c r="P147" s="29" t="s">
        <v>161</v>
      </c>
      <c r="Q147" s="29" t="s">
        <v>150</v>
      </c>
      <c r="R147" s="29" t="s">
        <v>151</v>
      </c>
      <c r="S147" s="39" t="s">
        <v>152</v>
      </c>
      <c r="T147" s="39" t="s">
        <v>150</v>
      </c>
      <c r="V147" s="118" t="s">
        <v>150</v>
      </c>
      <c r="W147" s="119" t="s">
        <v>150</v>
      </c>
      <c r="X147" s="119" t="s">
        <v>150</v>
      </c>
      <c r="Y147" s="119" t="s">
        <v>150</v>
      </c>
      <c r="Z147" s="119" t="s">
        <v>150</v>
      </c>
      <c r="AA147" s="119" t="s">
        <v>150</v>
      </c>
      <c r="AB147" s="119" t="s">
        <v>150</v>
      </c>
      <c r="AC147" s="119" t="s">
        <v>150</v>
      </c>
      <c r="AD147" s="120" t="s">
        <v>150</v>
      </c>
    </row>
    <row r="148" spans="1:30" ht="20" customHeight="1" x14ac:dyDescent="0.35">
      <c r="A148" s="15"/>
      <c r="B148" s="25">
        <f t="shared" si="31"/>
        <v>99</v>
      </c>
      <c r="C148" s="15"/>
      <c r="D148" s="78" t="str">
        <f t="shared" si="30"/>
        <v>B.UUID.99</v>
      </c>
      <c r="E148" s="27" t="s">
        <v>943</v>
      </c>
      <c r="F148" s="27" t="s">
        <v>866</v>
      </c>
      <c r="G148" s="27" t="s">
        <v>465</v>
      </c>
      <c r="H148" s="27" t="s">
        <v>464</v>
      </c>
      <c r="I148" s="33" t="s">
        <v>929</v>
      </c>
      <c r="J148" s="29" t="s">
        <v>17</v>
      </c>
      <c r="K148" s="33" t="s">
        <v>865</v>
      </c>
      <c r="L148" s="29" t="s">
        <v>189</v>
      </c>
      <c r="M148" s="29" t="s">
        <v>150</v>
      </c>
      <c r="N148" s="34" t="str">
        <f>"Démandé si pour question " &amp;D146&amp; ", Réponse = 1.Oui."</f>
        <v>Démandé si pour question B.UUID.97, Réponse = 1.Oui.</v>
      </c>
      <c r="O148" s="29" t="s">
        <v>150</v>
      </c>
      <c r="P148" s="29" t="s">
        <v>161</v>
      </c>
      <c r="Q148" s="29" t="s">
        <v>150</v>
      </c>
      <c r="R148" s="29" t="s">
        <v>151</v>
      </c>
      <c r="S148" s="39" t="s">
        <v>152</v>
      </c>
      <c r="T148" s="39" t="s">
        <v>150</v>
      </c>
      <c r="V148" s="118" t="s">
        <v>150</v>
      </c>
      <c r="W148" s="119" t="s">
        <v>150</v>
      </c>
      <c r="X148" s="119" t="s">
        <v>150</v>
      </c>
      <c r="Y148" s="119" t="s">
        <v>150</v>
      </c>
      <c r="Z148" s="119" t="s">
        <v>150</v>
      </c>
      <c r="AA148" s="119" t="s">
        <v>150</v>
      </c>
      <c r="AB148" s="119" t="s">
        <v>150</v>
      </c>
      <c r="AC148" s="119" t="s">
        <v>150</v>
      </c>
      <c r="AD148" s="120" t="s">
        <v>150</v>
      </c>
    </row>
    <row r="149" spans="1:30" ht="20" customHeight="1" x14ac:dyDescent="0.35">
      <c r="A149" s="15"/>
      <c r="B149" s="25">
        <f t="shared" si="31"/>
        <v>100</v>
      </c>
      <c r="C149" s="15"/>
      <c r="D149" s="78" t="str">
        <f t="shared" si="30"/>
        <v>B.UUID.100</v>
      </c>
      <c r="E149" s="27" t="s">
        <v>1402</v>
      </c>
      <c r="F149" s="27" t="s">
        <v>20</v>
      </c>
      <c r="G149" s="27" t="s">
        <v>465</v>
      </c>
      <c r="H149" s="27" t="s">
        <v>464</v>
      </c>
      <c r="I149" s="33" t="s">
        <v>181</v>
      </c>
      <c r="J149" s="29" t="s">
        <v>20</v>
      </c>
      <c r="K149" s="33" t="s">
        <v>20</v>
      </c>
      <c r="L149" s="29" t="s">
        <v>189</v>
      </c>
      <c r="M149" s="29" t="s">
        <v>150</v>
      </c>
      <c r="N149" s="34" t="str">
        <f>"Démandé si pour question " &amp;D148&amp; ", Réponse = Autre."</f>
        <v>Démandé si pour question B.UUID.99, Réponse = Autre.</v>
      </c>
      <c r="O149" s="29" t="s">
        <v>150</v>
      </c>
      <c r="P149" s="29" t="s">
        <v>161</v>
      </c>
      <c r="Q149" s="29" t="s">
        <v>150</v>
      </c>
      <c r="R149" s="29" t="s">
        <v>151</v>
      </c>
      <c r="S149" s="39" t="s">
        <v>152</v>
      </c>
      <c r="T149" s="39" t="s">
        <v>150</v>
      </c>
      <c r="V149" s="118" t="s">
        <v>150</v>
      </c>
      <c r="W149" s="119" t="s">
        <v>150</v>
      </c>
      <c r="X149" s="119" t="s">
        <v>150</v>
      </c>
      <c r="Y149" s="119" t="s">
        <v>150</v>
      </c>
      <c r="Z149" s="119" t="s">
        <v>150</v>
      </c>
      <c r="AA149" s="119" t="s">
        <v>150</v>
      </c>
      <c r="AB149" s="119" t="s">
        <v>150</v>
      </c>
      <c r="AC149" s="119" t="s">
        <v>150</v>
      </c>
      <c r="AD149" s="120" t="s">
        <v>150</v>
      </c>
    </row>
    <row r="150" spans="1:30" ht="20" customHeight="1" x14ac:dyDescent="0.35">
      <c r="A150" s="15"/>
      <c r="B150" s="25">
        <f t="shared" si="31"/>
        <v>101</v>
      </c>
      <c r="C150" s="15"/>
      <c r="D150" s="78" t="str">
        <f t="shared" si="30"/>
        <v>B.UUID.101</v>
      </c>
      <c r="E150" s="27" t="s">
        <v>944</v>
      </c>
      <c r="F150" s="27" t="s">
        <v>866</v>
      </c>
      <c r="G150" s="27" t="s">
        <v>465</v>
      </c>
      <c r="H150" s="27" t="s">
        <v>464</v>
      </c>
      <c r="I150" s="33" t="s">
        <v>220</v>
      </c>
      <c r="J150" s="29" t="s">
        <v>17</v>
      </c>
      <c r="K150" s="33" t="s">
        <v>208</v>
      </c>
      <c r="L150" s="29" t="s">
        <v>189</v>
      </c>
      <c r="M150" s="29" t="s">
        <v>150</v>
      </c>
      <c r="N150" s="34" t="str">
        <f>"Démandé si pour question " &amp;D146&amp; ", Réponse = 2.Non."</f>
        <v>Démandé si pour question B.UUID.97, Réponse = 2.Non.</v>
      </c>
      <c r="O150" s="29" t="s">
        <v>150</v>
      </c>
      <c r="P150" s="29" t="s">
        <v>161</v>
      </c>
      <c r="Q150" s="29" t="s">
        <v>150</v>
      </c>
      <c r="R150" s="29" t="s">
        <v>151</v>
      </c>
      <c r="S150" s="39" t="s">
        <v>152</v>
      </c>
      <c r="T150" s="39" t="s">
        <v>150</v>
      </c>
      <c r="V150" s="118" t="s">
        <v>150</v>
      </c>
      <c r="W150" s="119" t="s">
        <v>150</v>
      </c>
      <c r="X150" s="119" t="s">
        <v>150</v>
      </c>
      <c r="Y150" s="119" t="s">
        <v>150</v>
      </c>
      <c r="Z150" s="119" t="s">
        <v>150</v>
      </c>
      <c r="AA150" s="119" t="s">
        <v>150</v>
      </c>
      <c r="AB150" s="119" t="s">
        <v>150</v>
      </c>
      <c r="AC150" s="119" t="s">
        <v>150</v>
      </c>
      <c r="AD150" s="120" t="s">
        <v>150</v>
      </c>
    </row>
    <row r="151" spans="1:30" ht="20" customHeight="1" x14ac:dyDescent="0.35">
      <c r="A151" s="15"/>
      <c r="B151" s="25">
        <f t="shared" si="31"/>
        <v>102</v>
      </c>
      <c r="C151" s="15"/>
      <c r="D151" s="78" t="str">
        <f t="shared" si="30"/>
        <v>B.UUID.102</v>
      </c>
      <c r="E151" s="27" t="s">
        <v>1403</v>
      </c>
      <c r="F151" s="27" t="s">
        <v>20</v>
      </c>
      <c r="G151" s="27" t="s">
        <v>465</v>
      </c>
      <c r="H151" s="27" t="s">
        <v>464</v>
      </c>
      <c r="I151" s="33" t="s">
        <v>181</v>
      </c>
      <c r="J151" s="29" t="s">
        <v>20</v>
      </c>
      <c r="K151" s="33" t="s">
        <v>20</v>
      </c>
      <c r="L151" s="29" t="s">
        <v>189</v>
      </c>
      <c r="M151" s="29" t="s">
        <v>150</v>
      </c>
      <c r="N151" s="34" t="str">
        <f>"Démandé si pour question " &amp;D150&amp; ", Réponse = Autre."</f>
        <v>Démandé si pour question B.UUID.101, Réponse = Autre.</v>
      </c>
      <c r="O151" s="29" t="s">
        <v>150</v>
      </c>
      <c r="P151" s="29" t="s">
        <v>161</v>
      </c>
      <c r="Q151" s="29" t="s">
        <v>150</v>
      </c>
      <c r="R151" s="29" t="s">
        <v>151</v>
      </c>
      <c r="S151" s="39" t="s">
        <v>152</v>
      </c>
      <c r="T151" s="39" t="s">
        <v>150</v>
      </c>
      <c r="V151" s="118" t="s">
        <v>150</v>
      </c>
      <c r="W151" s="119" t="s">
        <v>150</v>
      </c>
      <c r="X151" s="119" t="s">
        <v>150</v>
      </c>
      <c r="Y151" s="119" t="s">
        <v>150</v>
      </c>
      <c r="Z151" s="119" t="s">
        <v>150</v>
      </c>
      <c r="AA151" s="119" t="s">
        <v>150</v>
      </c>
      <c r="AB151" s="119" t="s">
        <v>150</v>
      </c>
      <c r="AC151" s="119" t="s">
        <v>150</v>
      </c>
      <c r="AD151" s="120" t="s">
        <v>150</v>
      </c>
    </row>
    <row r="152" spans="1:30" ht="20" customHeight="1" x14ac:dyDescent="0.35">
      <c r="A152" s="15"/>
      <c r="B152" s="25">
        <f t="shared" si="31"/>
        <v>103</v>
      </c>
      <c r="C152" s="15"/>
      <c r="D152" s="78" t="str">
        <f t="shared" si="30"/>
        <v>B.UUID.103</v>
      </c>
      <c r="E152" s="27" t="s">
        <v>1315</v>
      </c>
      <c r="F152" s="27" t="s">
        <v>421</v>
      </c>
      <c r="G152" s="27" t="s">
        <v>465</v>
      </c>
      <c r="H152" s="27" t="s">
        <v>464</v>
      </c>
      <c r="I152" s="33" t="s">
        <v>930</v>
      </c>
      <c r="J152" s="29" t="s">
        <v>17</v>
      </c>
      <c r="K152" s="33" t="s">
        <v>207</v>
      </c>
      <c r="L152" s="29" t="s">
        <v>189</v>
      </c>
      <c r="M152" s="29" t="s">
        <v>150</v>
      </c>
      <c r="N152" s="34" t="str">
        <f>N140</f>
        <v xml:space="preserve">Démandé si pour question B.UUID.77, Réponse = 1.Oui, OU si pour question B.UUID.85, Réponse = 1.Oui     </v>
      </c>
      <c r="O152" s="29" t="s">
        <v>150</v>
      </c>
      <c r="P152" s="29" t="s">
        <v>161</v>
      </c>
      <c r="Q152" s="29" t="s">
        <v>150</v>
      </c>
      <c r="R152" s="29" t="s">
        <v>151</v>
      </c>
      <c r="S152" s="39" t="s">
        <v>152</v>
      </c>
      <c r="T152" s="39" t="s">
        <v>150</v>
      </c>
      <c r="V152" s="118" t="s">
        <v>150</v>
      </c>
      <c r="W152" s="119" t="s">
        <v>150</v>
      </c>
      <c r="X152" s="119" t="s">
        <v>150</v>
      </c>
      <c r="Y152" s="119" t="s">
        <v>150</v>
      </c>
      <c r="Z152" s="119" t="s">
        <v>150</v>
      </c>
      <c r="AA152" s="119" t="s">
        <v>150</v>
      </c>
      <c r="AB152" s="119" t="s">
        <v>150</v>
      </c>
      <c r="AC152" s="119" t="s">
        <v>150</v>
      </c>
      <c r="AD152" s="120" t="s">
        <v>150</v>
      </c>
    </row>
    <row r="153" spans="1:30" ht="20" customHeight="1" x14ac:dyDescent="0.35">
      <c r="A153" s="15"/>
      <c r="B153" s="25">
        <f t="shared" si="31"/>
        <v>104</v>
      </c>
      <c r="C153" s="15"/>
      <c r="D153" s="78" t="str">
        <f t="shared" si="30"/>
        <v>B.UUID.104</v>
      </c>
      <c r="E153" s="27" t="s">
        <v>1405</v>
      </c>
      <c r="F153" s="27" t="s">
        <v>475</v>
      </c>
      <c r="G153" s="27" t="s">
        <v>465</v>
      </c>
      <c r="H153" s="27" t="s">
        <v>464</v>
      </c>
      <c r="I153" s="33" t="s">
        <v>833</v>
      </c>
      <c r="J153" s="29" t="s">
        <v>37</v>
      </c>
      <c r="K153" s="71" t="s">
        <v>498</v>
      </c>
      <c r="L153" s="29" t="s">
        <v>189</v>
      </c>
      <c r="M153" s="29" t="s">
        <v>209</v>
      </c>
      <c r="N153" s="29" t="s">
        <v>160</v>
      </c>
      <c r="O153" s="29" t="s">
        <v>150</v>
      </c>
      <c r="P153" s="29" t="s">
        <v>161</v>
      </c>
      <c r="Q153" s="29" t="s">
        <v>150</v>
      </c>
      <c r="R153" s="29" t="s">
        <v>151</v>
      </c>
      <c r="S153" s="39" t="s">
        <v>152</v>
      </c>
      <c r="T153" s="39" t="s">
        <v>150</v>
      </c>
      <c r="V153" s="118" t="s">
        <v>150</v>
      </c>
      <c r="W153" s="119" t="s">
        <v>150</v>
      </c>
      <c r="X153" s="119" t="s">
        <v>150</v>
      </c>
      <c r="Y153" s="119" t="s">
        <v>150</v>
      </c>
      <c r="Z153" s="119" t="s">
        <v>150</v>
      </c>
      <c r="AA153" s="119" t="s">
        <v>150</v>
      </c>
      <c r="AB153" s="119" t="s">
        <v>150</v>
      </c>
      <c r="AC153" s="119" t="s">
        <v>150</v>
      </c>
      <c r="AD153" s="120" t="s">
        <v>150</v>
      </c>
    </row>
    <row r="154" spans="1:30" ht="20" customHeight="1" x14ac:dyDescent="0.35">
      <c r="A154" s="15"/>
      <c r="B154" s="25">
        <f t="shared" si="31"/>
        <v>105</v>
      </c>
      <c r="C154" s="15"/>
      <c r="D154" s="78" t="str">
        <f t="shared" si="30"/>
        <v>B.UUID.105</v>
      </c>
      <c r="E154" s="27" t="s">
        <v>1404</v>
      </c>
      <c r="F154" s="27" t="s">
        <v>475</v>
      </c>
      <c r="G154" s="27" t="s">
        <v>465</v>
      </c>
      <c r="H154" s="27" t="s">
        <v>464</v>
      </c>
      <c r="I154" s="33" t="s">
        <v>834</v>
      </c>
      <c r="J154" s="29" t="s">
        <v>37</v>
      </c>
      <c r="K154" s="71" t="s">
        <v>498</v>
      </c>
      <c r="L154" s="29" t="s">
        <v>189</v>
      </c>
      <c r="M154" s="29" t="s">
        <v>209</v>
      </c>
      <c r="N154" s="29" t="s">
        <v>160</v>
      </c>
      <c r="O154" s="29" t="s">
        <v>150</v>
      </c>
      <c r="P154" s="29" t="s">
        <v>161</v>
      </c>
      <c r="Q154" s="29" t="s">
        <v>150</v>
      </c>
      <c r="R154" s="29" t="s">
        <v>151</v>
      </c>
      <c r="S154" s="39" t="s">
        <v>152</v>
      </c>
      <c r="T154" s="39" t="s">
        <v>150</v>
      </c>
      <c r="V154" s="118" t="s">
        <v>150</v>
      </c>
      <c r="W154" s="119" t="s">
        <v>150</v>
      </c>
      <c r="X154" s="119" t="s">
        <v>150</v>
      </c>
      <c r="Y154" s="119" t="s">
        <v>150</v>
      </c>
      <c r="Z154" s="119" t="s">
        <v>150</v>
      </c>
      <c r="AA154" s="119" t="s">
        <v>150</v>
      </c>
      <c r="AB154" s="119" t="s">
        <v>150</v>
      </c>
      <c r="AC154" s="119" t="s">
        <v>150</v>
      </c>
      <c r="AD154" s="120" t="s">
        <v>150</v>
      </c>
    </row>
    <row r="155" spans="1:30" ht="20" customHeight="1" x14ac:dyDescent="0.35">
      <c r="A155" s="15"/>
      <c r="B155" s="25">
        <f t="shared" si="31"/>
        <v>106</v>
      </c>
      <c r="C155" s="15"/>
      <c r="D155" s="78" t="str">
        <f t="shared" si="30"/>
        <v>B.UUID.106</v>
      </c>
      <c r="E155" s="27" t="s">
        <v>945</v>
      </c>
      <c r="F155" s="27" t="s">
        <v>401</v>
      </c>
      <c r="G155" s="27" t="s">
        <v>465</v>
      </c>
      <c r="H155" s="27" t="s">
        <v>464</v>
      </c>
      <c r="I155" s="33" t="s">
        <v>204</v>
      </c>
      <c r="J155" s="29" t="s">
        <v>17</v>
      </c>
      <c r="K155" s="71" t="s">
        <v>498</v>
      </c>
      <c r="L155" s="29" t="s">
        <v>189</v>
      </c>
      <c r="M155" s="29" t="s">
        <v>150</v>
      </c>
      <c r="N155" s="29" t="s">
        <v>160</v>
      </c>
      <c r="O155" s="29" t="s">
        <v>150</v>
      </c>
      <c r="P155" s="29" t="s">
        <v>161</v>
      </c>
      <c r="Q155" s="29" t="s">
        <v>150</v>
      </c>
      <c r="R155" s="29" t="s">
        <v>151</v>
      </c>
      <c r="S155" s="39" t="s">
        <v>152</v>
      </c>
      <c r="T155" s="39" t="s">
        <v>150</v>
      </c>
      <c r="V155" s="118" t="s">
        <v>150</v>
      </c>
      <c r="W155" s="119" t="s">
        <v>150</v>
      </c>
      <c r="X155" s="119" t="s">
        <v>150</v>
      </c>
      <c r="Y155" s="119" t="s">
        <v>150</v>
      </c>
      <c r="Z155" s="119" t="s">
        <v>150</v>
      </c>
      <c r="AA155" s="119" t="s">
        <v>150</v>
      </c>
      <c r="AB155" s="119" t="s">
        <v>150</v>
      </c>
      <c r="AC155" s="119" t="s">
        <v>150</v>
      </c>
      <c r="AD155" s="120" t="s">
        <v>150</v>
      </c>
    </row>
    <row r="156" spans="1:30" ht="20" customHeight="1" x14ac:dyDescent="0.35">
      <c r="A156" s="15"/>
      <c r="B156" s="25">
        <f t="shared" si="31"/>
        <v>107</v>
      </c>
      <c r="C156" s="15"/>
      <c r="D156" s="78" t="str">
        <f t="shared" si="30"/>
        <v>B.UUID.107</v>
      </c>
      <c r="E156" s="27" t="s">
        <v>946</v>
      </c>
      <c r="F156" s="27" t="s">
        <v>475</v>
      </c>
      <c r="G156" s="27" t="s">
        <v>465</v>
      </c>
      <c r="H156" s="27" t="s">
        <v>464</v>
      </c>
      <c r="I156" s="33" t="s">
        <v>205</v>
      </c>
      <c r="J156" s="29" t="s">
        <v>37</v>
      </c>
      <c r="K156" s="71" t="s">
        <v>498</v>
      </c>
      <c r="L156" s="29" t="s">
        <v>189</v>
      </c>
      <c r="M156" s="29" t="s">
        <v>209</v>
      </c>
      <c r="N156" s="34" t="str">
        <f>"Démandé si pour question " &amp;D155&amp; ", Réponse = 1.Oui."</f>
        <v>Démandé si pour question B.UUID.106, Réponse = 1.Oui.</v>
      </c>
      <c r="O156" s="29" t="s">
        <v>150</v>
      </c>
      <c r="P156" s="29" t="s">
        <v>161</v>
      </c>
      <c r="Q156" s="29" t="s">
        <v>150</v>
      </c>
      <c r="R156" s="29" t="s">
        <v>151</v>
      </c>
      <c r="S156" s="39" t="s">
        <v>152</v>
      </c>
      <c r="T156" s="39" t="s">
        <v>150</v>
      </c>
      <c r="V156" s="118" t="s">
        <v>150</v>
      </c>
      <c r="W156" s="119" t="s">
        <v>150</v>
      </c>
      <c r="X156" s="119" t="s">
        <v>150</v>
      </c>
      <c r="Y156" s="119" t="s">
        <v>150</v>
      </c>
      <c r="Z156" s="119" t="s">
        <v>150</v>
      </c>
      <c r="AA156" s="119" t="s">
        <v>150</v>
      </c>
      <c r="AB156" s="119" t="s">
        <v>150</v>
      </c>
      <c r="AC156" s="119" t="s">
        <v>150</v>
      </c>
      <c r="AD156" s="120" t="s">
        <v>150</v>
      </c>
    </row>
    <row r="157" spans="1:30" ht="20" customHeight="1" x14ac:dyDescent="0.35">
      <c r="A157" s="15"/>
      <c r="B157" s="25">
        <f t="shared" si="31"/>
        <v>108</v>
      </c>
      <c r="C157" s="15"/>
      <c r="D157" s="78" t="str">
        <f t="shared" si="30"/>
        <v>B.UUID.108</v>
      </c>
      <c r="E157" s="27" t="s">
        <v>1406</v>
      </c>
      <c r="F157" s="27" t="s">
        <v>20</v>
      </c>
      <c r="G157" s="27" t="s">
        <v>465</v>
      </c>
      <c r="H157" s="27" t="s">
        <v>464</v>
      </c>
      <c r="I157" s="33" t="s">
        <v>181</v>
      </c>
      <c r="J157" s="29" t="s">
        <v>20</v>
      </c>
      <c r="K157" s="33" t="s">
        <v>20</v>
      </c>
      <c r="L157" s="29" t="s">
        <v>189</v>
      </c>
      <c r="M157" s="29" t="s">
        <v>150</v>
      </c>
      <c r="N157" s="34" t="str">
        <f>"Démandé si pour question " &amp;D156&amp; ", Réponse = 5.Autre."</f>
        <v>Démandé si pour question B.UUID.107, Réponse = 5.Autre.</v>
      </c>
      <c r="O157" s="29" t="s">
        <v>150</v>
      </c>
      <c r="P157" s="29" t="s">
        <v>161</v>
      </c>
      <c r="Q157" s="29" t="s">
        <v>150</v>
      </c>
      <c r="R157" s="29" t="s">
        <v>151</v>
      </c>
      <c r="S157" s="39" t="s">
        <v>152</v>
      </c>
      <c r="T157" s="39" t="s">
        <v>150</v>
      </c>
      <c r="V157" s="118" t="s">
        <v>150</v>
      </c>
      <c r="W157" s="119" t="s">
        <v>150</v>
      </c>
      <c r="X157" s="119" t="s">
        <v>150</v>
      </c>
      <c r="Y157" s="119" t="s">
        <v>150</v>
      </c>
      <c r="Z157" s="119" t="s">
        <v>150</v>
      </c>
      <c r="AA157" s="119" t="s">
        <v>150</v>
      </c>
      <c r="AB157" s="119" t="s">
        <v>150</v>
      </c>
      <c r="AC157" s="119" t="s">
        <v>150</v>
      </c>
      <c r="AD157" s="120" t="s">
        <v>150</v>
      </c>
    </row>
    <row r="158" spans="1:30" ht="20" customHeight="1" x14ac:dyDescent="0.35">
      <c r="A158" s="15"/>
      <c r="B158" s="25">
        <f t="shared" si="31"/>
        <v>109</v>
      </c>
      <c r="C158" s="15"/>
      <c r="D158" s="78" t="str">
        <f t="shared" si="30"/>
        <v>B.UUID.109</v>
      </c>
      <c r="E158" s="27" t="s">
        <v>947</v>
      </c>
      <c r="F158" s="27" t="s">
        <v>462</v>
      </c>
      <c r="G158" s="27" t="s">
        <v>465</v>
      </c>
      <c r="H158" s="27" t="s">
        <v>464</v>
      </c>
      <c r="I158" s="33" t="s">
        <v>206</v>
      </c>
      <c r="J158" s="29" t="s">
        <v>37</v>
      </c>
      <c r="K158" s="33" t="s">
        <v>211</v>
      </c>
      <c r="L158" s="29" t="s">
        <v>189</v>
      </c>
      <c r="M158" s="29" t="s">
        <v>150</v>
      </c>
      <c r="N158" s="34" t="str">
        <f>"Démandé si pour question " &amp;D155&amp; ", Réponse = 1.Oui."</f>
        <v>Démandé si pour question B.UUID.106, Réponse = 1.Oui.</v>
      </c>
      <c r="O158" s="29" t="s">
        <v>150</v>
      </c>
      <c r="P158" s="29" t="s">
        <v>161</v>
      </c>
      <c r="Q158" s="29" t="s">
        <v>150</v>
      </c>
      <c r="R158" s="29" t="s">
        <v>151</v>
      </c>
      <c r="S158" s="39" t="s">
        <v>152</v>
      </c>
      <c r="T158" s="39" t="s">
        <v>150</v>
      </c>
      <c r="V158" s="118" t="s">
        <v>150</v>
      </c>
      <c r="W158" s="119" t="s">
        <v>150</v>
      </c>
      <c r="X158" s="119" t="s">
        <v>150</v>
      </c>
      <c r="Y158" s="119" t="s">
        <v>150</v>
      </c>
      <c r="Z158" s="119" t="s">
        <v>150</v>
      </c>
      <c r="AA158" s="119" t="s">
        <v>150</v>
      </c>
      <c r="AB158" s="119" t="s">
        <v>150</v>
      </c>
      <c r="AC158" s="119" t="s">
        <v>150</v>
      </c>
      <c r="AD158" s="120" t="s">
        <v>150</v>
      </c>
    </row>
    <row r="159" spans="1:30" ht="20" customHeight="1" thickBot="1" x14ac:dyDescent="0.4">
      <c r="A159" s="15"/>
      <c r="B159" s="25">
        <f t="shared" si="31"/>
        <v>110</v>
      </c>
      <c r="C159" s="15"/>
      <c r="D159" s="78" t="str">
        <f t="shared" si="30"/>
        <v>B.UUID.110</v>
      </c>
      <c r="E159" s="27" t="s">
        <v>1407</v>
      </c>
      <c r="F159" s="27" t="s">
        <v>20</v>
      </c>
      <c r="G159" s="27" t="s">
        <v>465</v>
      </c>
      <c r="H159" s="27" t="s">
        <v>464</v>
      </c>
      <c r="I159" s="33" t="s">
        <v>181</v>
      </c>
      <c r="J159" s="29" t="s">
        <v>20</v>
      </c>
      <c r="K159" s="33" t="s">
        <v>20</v>
      </c>
      <c r="L159" s="29" t="s">
        <v>189</v>
      </c>
      <c r="M159" s="29" t="s">
        <v>150</v>
      </c>
      <c r="N159" s="34" t="str">
        <f>"Démandé si pour question " &amp;D158&amp; ", Réponse = 9.Autre."</f>
        <v>Démandé si pour question B.UUID.109, Réponse = 9.Autre.</v>
      </c>
      <c r="O159" s="29" t="s">
        <v>150</v>
      </c>
      <c r="P159" s="29" t="s">
        <v>161</v>
      </c>
      <c r="Q159" s="29" t="s">
        <v>150</v>
      </c>
      <c r="R159" s="29" t="s">
        <v>151</v>
      </c>
      <c r="S159" s="39" t="s">
        <v>152</v>
      </c>
      <c r="T159" s="39" t="s">
        <v>150</v>
      </c>
      <c r="V159" s="118" t="s">
        <v>150</v>
      </c>
      <c r="W159" s="119" t="s">
        <v>150</v>
      </c>
      <c r="X159" s="119" t="s">
        <v>150</v>
      </c>
      <c r="Y159" s="119" t="s">
        <v>150</v>
      </c>
      <c r="Z159" s="119" t="s">
        <v>150</v>
      </c>
      <c r="AA159" s="119" t="s">
        <v>150</v>
      </c>
      <c r="AB159" s="119" t="s">
        <v>150</v>
      </c>
      <c r="AC159" s="119" t="s">
        <v>150</v>
      </c>
      <c r="AD159" s="120" t="s">
        <v>150</v>
      </c>
    </row>
    <row r="160" spans="1:30" ht="20" customHeight="1" thickBot="1" x14ac:dyDescent="0.4">
      <c r="A160" s="15"/>
      <c r="B160" s="25"/>
      <c r="C160" s="15"/>
      <c r="D160" s="46" t="s">
        <v>221</v>
      </c>
      <c r="E160" s="35"/>
      <c r="F160" s="35"/>
      <c r="G160" s="35"/>
      <c r="H160" s="35"/>
      <c r="I160" s="36"/>
      <c r="J160" s="37"/>
      <c r="K160" s="37"/>
      <c r="L160" s="35"/>
      <c r="M160" s="35"/>
      <c r="N160" s="37"/>
      <c r="O160" s="35"/>
      <c r="P160" s="35"/>
      <c r="Q160" s="35"/>
      <c r="R160" s="35"/>
      <c r="S160" s="38"/>
      <c r="T160" s="38"/>
      <c r="V160" s="112"/>
      <c r="W160" s="113"/>
      <c r="X160" s="113"/>
      <c r="Y160" s="113"/>
      <c r="Z160" s="113"/>
      <c r="AA160" s="113"/>
      <c r="AB160" s="113"/>
      <c r="AC160" s="113"/>
      <c r="AD160" s="114"/>
    </row>
    <row r="161" spans="1:30" ht="20" customHeight="1" thickBot="1" x14ac:dyDescent="0.4">
      <c r="A161" s="15"/>
      <c r="B161" s="25"/>
      <c r="C161" s="15"/>
      <c r="D161" s="51" t="s">
        <v>224</v>
      </c>
      <c r="E161" s="47"/>
      <c r="F161" s="47"/>
      <c r="G161" s="75"/>
      <c r="H161" s="47"/>
      <c r="I161" s="48"/>
      <c r="J161" s="49"/>
      <c r="K161" s="49"/>
      <c r="L161" s="47"/>
      <c r="M161" s="47"/>
      <c r="N161" s="49"/>
      <c r="O161" s="47"/>
      <c r="P161" s="47"/>
      <c r="Q161" s="47"/>
      <c r="R161" s="47"/>
      <c r="S161" s="50"/>
      <c r="T161" s="50"/>
      <c r="V161" s="115"/>
      <c r="W161" s="116"/>
      <c r="X161" s="116"/>
      <c r="Y161" s="116"/>
      <c r="Z161" s="116"/>
      <c r="AA161" s="116"/>
      <c r="AB161" s="116"/>
      <c r="AC161" s="116"/>
      <c r="AD161" s="117"/>
    </row>
    <row r="162" spans="1:30" ht="20" customHeight="1" x14ac:dyDescent="0.35">
      <c r="A162" s="15"/>
      <c r="B162" s="25">
        <f>B159+1</f>
        <v>111</v>
      </c>
      <c r="C162" s="15"/>
      <c r="D162" s="135" t="str">
        <f t="shared" ref="D162:D169" si="32">CONCATENATE(LEFT($D$33,2),"UUID.",B162)</f>
        <v>B.UUID.111</v>
      </c>
      <c r="E162" s="27" t="s">
        <v>948</v>
      </c>
      <c r="F162" s="27" t="s">
        <v>417</v>
      </c>
      <c r="G162" s="27" t="s">
        <v>465</v>
      </c>
      <c r="H162" s="27" t="s">
        <v>464</v>
      </c>
      <c r="I162" s="33" t="s">
        <v>226</v>
      </c>
      <c r="J162" s="29" t="s">
        <v>17</v>
      </c>
      <c r="K162" s="33" t="s">
        <v>191</v>
      </c>
      <c r="L162" s="29" t="s">
        <v>221</v>
      </c>
      <c r="M162" s="29" t="s">
        <v>150</v>
      </c>
      <c r="N162" s="34" t="s">
        <v>160</v>
      </c>
      <c r="O162" s="29" t="s">
        <v>150</v>
      </c>
      <c r="P162" s="29" t="s">
        <v>161</v>
      </c>
      <c r="Q162" s="29" t="s">
        <v>150</v>
      </c>
      <c r="R162" s="29" t="s">
        <v>151</v>
      </c>
      <c r="S162" s="39" t="s">
        <v>152</v>
      </c>
      <c r="T162" s="39" t="str">
        <f t="shared" ref="T162:T169" si="33">IF(OR(V162="Yes",W162="Yes",X162="Yes",Y162="Yes",Z162="Yes",AA162="Yes",AB162="Yes",AC162="Yes",AD162="Yes"),"Yes","No")</f>
        <v>Yes</v>
      </c>
      <c r="V162" s="118" t="s">
        <v>749</v>
      </c>
      <c r="W162" s="119" t="s">
        <v>749</v>
      </c>
      <c r="X162" s="119" t="s">
        <v>749</v>
      </c>
      <c r="Y162" s="119" t="s">
        <v>749</v>
      </c>
      <c r="Z162" s="119" t="s">
        <v>749</v>
      </c>
      <c r="AA162" s="119" t="s">
        <v>749</v>
      </c>
      <c r="AB162" s="119" t="s">
        <v>749</v>
      </c>
      <c r="AC162" s="119" t="s">
        <v>749</v>
      </c>
      <c r="AD162" s="120" t="s">
        <v>749</v>
      </c>
    </row>
    <row r="163" spans="1:30" ht="20" customHeight="1" x14ac:dyDescent="0.35">
      <c r="A163" s="15"/>
      <c r="B163" s="25">
        <f t="shared" ref="B163:B169" si="34">B162+1</f>
        <v>112</v>
      </c>
      <c r="C163" s="15"/>
      <c r="D163" s="135" t="str">
        <f t="shared" si="32"/>
        <v>B.UUID.112</v>
      </c>
      <c r="E163" s="27" t="s">
        <v>949</v>
      </c>
      <c r="F163" s="27" t="s">
        <v>413</v>
      </c>
      <c r="G163" s="27" t="s">
        <v>465</v>
      </c>
      <c r="H163" s="27" t="s">
        <v>464</v>
      </c>
      <c r="I163" s="33" t="s">
        <v>227</v>
      </c>
      <c r="J163" s="29" t="s">
        <v>17</v>
      </c>
      <c r="K163" s="33" t="s">
        <v>170</v>
      </c>
      <c r="L163" s="29" t="s">
        <v>221</v>
      </c>
      <c r="M163" s="29" t="s">
        <v>150</v>
      </c>
      <c r="N163" s="34" t="str">
        <f>"Démandé si pour question " &amp;D162&amp; ", Réponse =/= 3. Totalement indisponible"</f>
        <v>Démandé si pour question B.UUID.111, Réponse =/= 3. Totalement indisponible</v>
      </c>
      <c r="O163" s="29" t="s">
        <v>150</v>
      </c>
      <c r="P163" s="29" t="s">
        <v>161</v>
      </c>
      <c r="Q163" s="29" t="s">
        <v>150</v>
      </c>
      <c r="R163" s="29" t="s">
        <v>151</v>
      </c>
      <c r="S163" s="39" t="s">
        <v>152</v>
      </c>
      <c r="T163" s="39" t="str">
        <f t="shared" si="33"/>
        <v>Yes</v>
      </c>
      <c r="V163" s="118" t="s">
        <v>749</v>
      </c>
      <c r="W163" s="119" t="s">
        <v>749</v>
      </c>
      <c r="X163" s="119" t="s">
        <v>749</v>
      </c>
      <c r="Y163" s="119" t="s">
        <v>749</v>
      </c>
      <c r="Z163" s="119" t="s">
        <v>749</v>
      </c>
      <c r="AA163" s="119" t="s">
        <v>749</v>
      </c>
      <c r="AB163" s="119" t="s">
        <v>749</v>
      </c>
      <c r="AC163" s="119" t="s">
        <v>749</v>
      </c>
      <c r="AD163" s="120" t="s">
        <v>749</v>
      </c>
    </row>
    <row r="164" spans="1:30" ht="20" customHeight="1" x14ac:dyDescent="0.35">
      <c r="A164" s="15"/>
      <c r="B164" s="25">
        <f t="shared" si="34"/>
        <v>113</v>
      </c>
      <c r="C164" s="15"/>
      <c r="D164" s="135" t="str">
        <f t="shared" si="32"/>
        <v>B.UUID.113</v>
      </c>
      <c r="E164" s="27" t="s">
        <v>1408</v>
      </c>
      <c r="F164" s="27" t="s">
        <v>413</v>
      </c>
      <c r="G164" s="27" t="s">
        <v>465</v>
      </c>
      <c r="H164" s="27" t="s">
        <v>464</v>
      </c>
      <c r="I164" s="33" t="s">
        <v>1818</v>
      </c>
      <c r="J164" s="29" t="s">
        <v>17</v>
      </c>
      <c r="K164" s="33" t="s">
        <v>170</v>
      </c>
      <c r="L164" s="29" t="s">
        <v>221</v>
      </c>
      <c r="M164" s="29" t="s">
        <v>150</v>
      </c>
      <c r="N164" s="34" t="str">
        <f>"Démandé si pour question " &amp;D163&amp; ", Réponse = 1.Oui."</f>
        <v>Démandé si pour question B.UUID.112, Réponse = 1.Oui.</v>
      </c>
      <c r="O164" s="29" t="s">
        <v>150</v>
      </c>
      <c r="P164" s="29" t="s">
        <v>161</v>
      </c>
      <c r="Q164" s="29" t="s">
        <v>150</v>
      </c>
      <c r="R164" s="29" t="s">
        <v>151</v>
      </c>
      <c r="S164" s="39" t="s">
        <v>152</v>
      </c>
      <c r="T164" s="39" t="str">
        <f t="shared" si="33"/>
        <v>Yes</v>
      </c>
      <c r="V164" s="118" t="s">
        <v>749</v>
      </c>
      <c r="W164" s="119" t="s">
        <v>749</v>
      </c>
      <c r="X164" s="119" t="s">
        <v>749</v>
      </c>
      <c r="Y164" s="119" t="s">
        <v>749</v>
      </c>
      <c r="Z164" s="119" t="s">
        <v>749</v>
      </c>
      <c r="AA164" s="119" t="s">
        <v>749</v>
      </c>
      <c r="AB164" s="119" t="s">
        <v>749</v>
      </c>
      <c r="AC164" s="119" t="s">
        <v>749</v>
      </c>
      <c r="AD164" s="120" t="s">
        <v>749</v>
      </c>
    </row>
    <row r="165" spans="1:30" ht="20" customHeight="1" x14ac:dyDescent="0.35">
      <c r="A165" s="15"/>
      <c r="B165" s="25">
        <f t="shared" si="34"/>
        <v>114</v>
      </c>
      <c r="C165" s="15"/>
      <c r="D165" s="135" t="str">
        <f t="shared" si="32"/>
        <v>B.UUID.114</v>
      </c>
      <c r="E165" s="27" t="s">
        <v>1111</v>
      </c>
      <c r="F165" s="27" t="s">
        <v>64</v>
      </c>
      <c r="G165" s="27" t="s">
        <v>465</v>
      </c>
      <c r="H165" s="27" t="s">
        <v>464</v>
      </c>
      <c r="I165" s="33" t="s">
        <v>1776</v>
      </c>
      <c r="J165" s="29" t="s">
        <v>64</v>
      </c>
      <c r="K165" s="33" t="s">
        <v>194</v>
      </c>
      <c r="L165" s="29" t="s">
        <v>221</v>
      </c>
      <c r="M165" s="29" t="s">
        <v>150</v>
      </c>
      <c r="N165" s="34" t="str">
        <f>"Démandé si pour question " &amp;D163&amp; ", Réponse = 1.Oui."</f>
        <v>Démandé si pour question B.UUID.112, Réponse = 1.Oui.</v>
      </c>
      <c r="O165" s="29" t="s">
        <v>150</v>
      </c>
      <c r="P165" s="29" t="s">
        <v>161</v>
      </c>
      <c r="Q165" s="29" t="s">
        <v>150</v>
      </c>
      <c r="R165" s="29" t="s">
        <v>151</v>
      </c>
      <c r="S165" s="39" t="s">
        <v>152</v>
      </c>
      <c r="T165" s="39" t="str">
        <f t="shared" si="33"/>
        <v>Yes</v>
      </c>
      <c r="V165" s="118" t="s">
        <v>749</v>
      </c>
      <c r="W165" s="119" t="s">
        <v>749</v>
      </c>
      <c r="X165" s="119" t="s">
        <v>749</v>
      </c>
      <c r="Y165" s="119" t="s">
        <v>749</v>
      </c>
      <c r="Z165" s="119" t="s">
        <v>749</v>
      </c>
      <c r="AA165" s="119" t="s">
        <v>749</v>
      </c>
      <c r="AB165" s="119" t="s">
        <v>749</v>
      </c>
      <c r="AC165" s="119" t="s">
        <v>749</v>
      </c>
      <c r="AD165" s="120" t="s">
        <v>749</v>
      </c>
    </row>
    <row r="166" spans="1:30" ht="20" customHeight="1" x14ac:dyDescent="0.35">
      <c r="A166" s="15"/>
      <c r="B166" s="25">
        <f t="shared" si="34"/>
        <v>115</v>
      </c>
      <c r="C166" s="15"/>
      <c r="D166" s="135" t="str">
        <f t="shared" si="32"/>
        <v>B.UUID.115</v>
      </c>
      <c r="E166" s="71" t="s">
        <v>950</v>
      </c>
      <c r="F166" s="27" t="s">
        <v>803</v>
      </c>
      <c r="G166" s="27" t="s">
        <v>465</v>
      </c>
      <c r="H166" s="27" t="s">
        <v>464</v>
      </c>
      <c r="I166" s="33" t="s">
        <v>839</v>
      </c>
      <c r="J166" s="29" t="s">
        <v>803</v>
      </c>
      <c r="K166" s="33"/>
      <c r="L166" s="29" t="s">
        <v>221</v>
      </c>
      <c r="M166" s="29" t="s">
        <v>150</v>
      </c>
      <c r="N166" s="34"/>
      <c r="O166" s="29" t="s">
        <v>150</v>
      </c>
      <c r="P166" s="29" t="s">
        <v>150</v>
      </c>
      <c r="Q166" s="29" t="s">
        <v>150</v>
      </c>
      <c r="R166" s="29" t="s">
        <v>151</v>
      </c>
      <c r="S166" s="39" t="s">
        <v>152</v>
      </c>
      <c r="T166" s="39" t="s">
        <v>150</v>
      </c>
      <c r="V166" s="118" t="s">
        <v>150</v>
      </c>
      <c r="W166" s="119" t="s">
        <v>150</v>
      </c>
      <c r="X166" s="119" t="s">
        <v>150</v>
      </c>
      <c r="Y166" s="119" t="s">
        <v>150</v>
      </c>
      <c r="Z166" s="119" t="s">
        <v>150</v>
      </c>
      <c r="AA166" s="119" t="s">
        <v>150</v>
      </c>
      <c r="AB166" s="119" t="s">
        <v>150</v>
      </c>
      <c r="AC166" s="119" t="s">
        <v>150</v>
      </c>
      <c r="AD166" s="120" t="s">
        <v>150</v>
      </c>
    </row>
    <row r="167" spans="1:30" ht="20" customHeight="1" x14ac:dyDescent="0.35">
      <c r="A167" s="15"/>
      <c r="B167" s="25">
        <f t="shared" si="34"/>
        <v>116</v>
      </c>
      <c r="C167" s="15"/>
      <c r="D167" s="135" t="str">
        <f t="shared" si="32"/>
        <v>B.UUID.116</v>
      </c>
      <c r="E167" s="27" t="s">
        <v>1417</v>
      </c>
      <c r="F167" s="27" t="s">
        <v>803</v>
      </c>
      <c r="G167" s="27" t="s">
        <v>465</v>
      </c>
      <c r="H167" s="27" t="s">
        <v>464</v>
      </c>
      <c r="I167" s="33" t="s">
        <v>838</v>
      </c>
      <c r="J167" s="29" t="s">
        <v>803</v>
      </c>
      <c r="K167" s="33"/>
      <c r="L167" s="29" t="s">
        <v>221</v>
      </c>
      <c r="M167" s="29" t="s">
        <v>150</v>
      </c>
      <c r="N167" s="34"/>
      <c r="O167" s="29" t="s">
        <v>150</v>
      </c>
      <c r="P167" s="29" t="s">
        <v>150</v>
      </c>
      <c r="Q167" s="29" t="s">
        <v>150</v>
      </c>
      <c r="R167" s="29" t="s">
        <v>151</v>
      </c>
      <c r="S167" s="39" t="s">
        <v>152</v>
      </c>
      <c r="T167" s="39" t="s">
        <v>150</v>
      </c>
      <c r="V167" s="118" t="s">
        <v>150</v>
      </c>
      <c r="W167" s="119" t="s">
        <v>150</v>
      </c>
      <c r="X167" s="119" t="s">
        <v>150</v>
      </c>
      <c r="Y167" s="119" t="s">
        <v>150</v>
      </c>
      <c r="Z167" s="119" t="s">
        <v>150</v>
      </c>
      <c r="AA167" s="119" t="s">
        <v>150</v>
      </c>
      <c r="AB167" s="119" t="s">
        <v>150</v>
      </c>
      <c r="AC167" s="119" t="s">
        <v>150</v>
      </c>
      <c r="AD167" s="120" t="s">
        <v>150</v>
      </c>
    </row>
    <row r="168" spans="1:30" ht="20" customHeight="1" x14ac:dyDescent="0.35">
      <c r="A168" s="15"/>
      <c r="B168" s="25">
        <f t="shared" si="34"/>
        <v>117</v>
      </c>
      <c r="C168" s="15"/>
      <c r="D168" s="135" t="str">
        <f t="shared" si="32"/>
        <v>B.UUID.117</v>
      </c>
      <c r="E168" s="27" t="s">
        <v>951</v>
      </c>
      <c r="F168" s="27" t="s">
        <v>64</v>
      </c>
      <c r="G168" s="27" t="s">
        <v>465</v>
      </c>
      <c r="H168" s="27" t="s">
        <v>464</v>
      </c>
      <c r="I168" s="33" t="s">
        <v>228</v>
      </c>
      <c r="J168" s="29" t="s">
        <v>64</v>
      </c>
      <c r="K168" s="33" t="s">
        <v>194</v>
      </c>
      <c r="L168" s="29" t="s">
        <v>221</v>
      </c>
      <c r="M168" s="29" t="s">
        <v>150</v>
      </c>
      <c r="N168" s="34" t="str">
        <f>"Démandé si pour question " &amp;D163&amp; ", Réponse = 1.Oui."</f>
        <v>Démandé si pour question B.UUID.112, Réponse = 1.Oui.</v>
      </c>
      <c r="O168" s="29" t="s">
        <v>150</v>
      </c>
      <c r="P168" s="29" t="s">
        <v>161</v>
      </c>
      <c r="Q168" s="29" t="s">
        <v>150</v>
      </c>
      <c r="R168" s="29" t="s">
        <v>151</v>
      </c>
      <c r="S168" s="39" t="s">
        <v>152</v>
      </c>
      <c r="T168" s="39" t="str">
        <f t="shared" si="33"/>
        <v>Yes</v>
      </c>
      <c r="V168" s="118" t="s">
        <v>749</v>
      </c>
      <c r="W168" s="119" t="s">
        <v>749</v>
      </c>
      <c r="X168" s="119" t="s">
        <v>749</v>
      </c>
      <c r="Y168" s="119" t="s">
        <v>749</v>
      </c>
      <c r="Z168" s="119" t="s">
        <v>749</v>
      </c>
      <c r="AA168" s="119" t="s">
        <v>749</v>
      </c>
      <c r="AB168" s="119" t="s">
        <v>749</v>
      </c>
      <c r="AC168" s="119" t="s">
        <v>749</v>
      </c>
      <c r="AD168" s="120" t="s">
        <v>749</v>
      </c>
    </row>
    <row r="169" spans="1:30" ht="20" customHeight="1" thickBot="1" x14ac:dyDescent="0.4">
      <c r="A169" s="15"/>
      <c r="B169" s="25">
        <f t="shared" si="34"/>
        <v>118</v>
      </c>
      <c r="C169" s="15"/>
      <c r="D169" s="135" t="str">
        <f t="shared" si="32"/>
        <v>B.UUID.118</v>
      </c>
      <c r="E169" s="27" t="s">
        <v>952</v>
      </c>
      <c r="F169" s="27" t="s">
        <v>64</v>
      </c>
      <c r="G169" s="27" t="s">
        <v>465</v>
      </c>
      <c r="H169" s="27" t="s">
        <v>464</v>
      </c>
      <c r="I169" s="33" t="s">
        <v>229</v>
      </c>
      <c r="J169" s="29" t="s">
        <v>64</v>
      </c>
      <c r="K169" s="33" t="s">
        <v>194</v>
      </c>
      <c r="L169" s="29" t="s">
        <v>221</v>
      </c>
      <c r="M169" s="29" t="s">
        <v>150</v>
      </c>
      <c r="N169" s="34" t="str">
        <f>"Démandé si pour question " &amp;D163&amp; ", Réponse = 1.Oui."</f>
        <v>Démandé si pour question B.UUID.112, Réponse = 1.Oui.</v>
      </c>
      <c r="O169" s="29" t="s">
        <v>150</v>
      </c>
      <c r="P169" s="29" t="s">
        <v>161</v>
      </c>
      <c r="Q169" s="29" t="s">
        <v>150</v>
      </c>
      <c r="R169" s="29" t="s">
        <v>151</v>
      </c>
      <c r="S169" s="39" t="s">
        <v>152</v>
      </c>
      <c r="T169" s="39" t="str">
        <f t="shared" si="33"/>
        <v>Yes</v>
      </c>
      <c r="V169" s="118" t="s">
        <v>749</v>
      </c>
      <c r="W169" s="119" t="s">
        <v>749</v>
      </c>
      <c r="X169" s="119" t="s">
        <v>749</v>
      </c>
      <c r="Y169" s="119" t="s">
        <v>749</v>
      </c>
      <c r="Z169" s="119" t="s">
        <v>749</v>
      </c>
      <c r="AA169" s="119" t="s">
        <v>749</v>
      </c>
      <c r="AB169" s="119" t="s">
        <v>749</v>
      </c>
      <c r="AC169" s="119" t="s">
        <v>749</v>
      </c>
      <c r="AD169" s="120" t="s">
        <v>749</v>
      </c>
    </row>
    <row r="170" spans="1:30" ht="20" customHeight="1" thickBot="1" x14ac:dyDescent="0.4">
      <c r="A170" s="15"/>
      <c r="B170" s="25"/>
      <c r="C170" s="15"/>
      <c r="D170" s="51" t="s">
        <v>225</v>
      </c>
      <c r="E170" s="47"/>
      <c r="F170" s="47"/>
      <c r="G170" s="47"/>
      <c r="H170" s="47"/>
      <c r="I170" s="48"/>
      <c r="J170" s="49"/>
      <c r="K170" s="49"/>
      <c r="L170" s="47"/>
      <c r="M170" s="47"/>
      <c r="N170" s="49"/>
      <c r="O170" s="47"/>
      <c r="P170" s="47"/>
      <c r="Q170" s="47"/>
      <c r="R170" s="47"/>
      <c r="S170" s="50"/>
      <c r="T170" s="50"/>
      <c r="V170" s="115"/>
      <c r="W170" s="116"/>
      <c r="X170" s="116"/>
      <c r="Y170" s="116"/>
      <c r="Z170" s="116"/>
      <c r="AA170" s="116"/>
      <c r="AB170" s="116"/>
      <c r="AC170" s="116"/>
      <c r="AD170" s="117"/>
    </row>
    <row r="171" spans="1:30" ht="20" customHeight="1" x14ac:dyDescent="0.35">
      <c r="A171" s="15"/>
      <c r="B171" s="25">
        <f>B169+1</f>
        <v>119</v>
      </c>
      <c r="C171" s="15"/>
      <c r="D171" s="135" t="str">
        <f t="shared" ref="D171:D178" si="35">CONCATENATE(LEFT($D$33,2),"UUID.",B171)</f>
        <v>B.UUID.119</v>
      </c>
      <c r="E171" s="27" t="s">
        <v>953</v>
      </c>
      <c r="F171" s="27" t="s">
        <v>417</v>
      </c>
      <c r="G171" s="27" t="s">
        <v>465</v>
      </c>
      <c r="H171" s="27" t="s">
        <v>464</v>
      </c>
      <c r="I171" s="33" t="s">
        <v>230</v>
      </c>
      <c r="J171" s="29" t="s">
        <v>17</v>
      </c>
      <c r="K171" s="33" t="s">
        <v>191</v>
      </c>
      <c r="L171" s="29" t="s">
        <v>221</v>
      </c>
      <c r="M171" s="29" t="s">
        <v>150</v>
      </c>
      <c r="N171" s="34" t="s">
        <v>160</v>
      </c>
      <c r="O171" s="29" t="s">
        <v>150</v>
      </c>
      <c r="P171" s="29" t="s">
        <v>161</v>
      </c>
      <c r="Q171" s="29" t="s">
        <v>150</v>
      </c>
      <c r="R171" s="29" t="s">
        <v>151</v>
      </c>
      <c r="S171" s="39" t="s">
        <v>152</v>
      </c>
      <c r="T171" s="39" t="str">
        <f t="shared" ref="T171:T178" si="36">IF(OR(V171="Yes",W171="Yes",X171="Yes",Y171="Yes",Z171="Yes",AA171="Yes",AB171="Yes",AC171="Yes",AD171="Yes"),"Yes","No")</f>
        <v>Yes</v>
      </c>
      <c r="V171" s="118" t="s">
        <v>749</v>
      </c>
      <c r="W171" s="119" t="s">
        <v>749</v>
      </c>
      <c r="X171" s="119" t="s">
        <v>749</v>
      </c>
      <c r="Y171" s="119" t="s">
        <v>749</v>
      </c>
      <c r="Z171" s="119" t="s">
        <v>749</v>
      </c>
      <c r="AA171" s="119" t="s">
        <v>749</v>
      </c>
      <c r="AB171" s="119" t="s">
        <v>749</v>
      </c>
      <c r="AC171" s="119" t="s">
        <v>749</v>
      </c>
      <c r="AD171" s="120" t="s">
        <v>749</v>
      </c>
    </row>
    <row r="172" spans="1:30" ht="20" customHeight="1" x14ac:dyDescent="0.35">
      <c r="A172" s="15"/>
      <c r="B172" s="25">
        <f t="shared" ref="B172:B178" si="37">B171+1</f>
        <v>120</v>
      </c>
      <c r="C172" s="15"/>
      <c r="D172" s="135" t="str">
        <f t="shared" si="35"/>
        <v>B.UUID.120</v>
      </c>
      <c r="E172" s="27" t="s">
        <v>954</v>
      </c>
      <c r="F172" s="27" t="s">
        <v>413</v>
      </c>
      <c r="G172" s="27" t="s">
        <v>465</v>
      </c>
      <c r="H172" s="27" t="s">
        <v>464</v>
      </c>
      <c r="I172" s="33" t="s">
        <v>231</v>
      </c>
      <c r="J172" s="29" t="s">
        <v>17</v>
      </c>
      <c r="K172" s="33" t="s">
        <v>170</v>
      </c>
      <c r="L172" s="29" t="s">
        <v>221</v>
      </c>
      <c r="M172" s="29" t="s">
        <v>150</v>
      </c>
      <c r="N172" s="34" t="str">
        <f>"Démandé si pour question " &amp;D171&amp; ", Réponse =/= 3. Totalement indisponible"</f>
        <v>Démandé si pour question B.UUID.119, Réponse =/= 3. Totalement indisponible</v>
      </c>
      <c r="O172" s="29" t="s">
        <v>150</v>
      </c>
      <c r="P172" s="29" t="s">
        <v>161</v>
      </c>
      <c r="Q172" s="29" t="s">
        <v>150</v>
      </c>
      <c r="R172" s="29" t="s">
        <v>151</v>
      </c>
      <c r="S172" s="39" t="s">
        <v>152</v>
      </c>
      <c r="T172" s="39" t="str">
        <f t="shared" si="36"/>
        <v>Yes</v>
      </c>
      <c r="V172" s="118" t="s">
        <v>749</v>
      </c>
      <c r="W172" s="119" t="s">
        <v>749</v>
      </c>
      <c r="X172" s="119" t="s">
        <v>749</v>
      </c>
      <c r="Y172" s="119" t="s">
        <v>749</v>
      </c>
      <c r="Z172" s="119" t="s">
        <v>749</v>
      </c>
      <c r="AA172" s="119" t="s">
        <v>749</v>
      </c>
      <c r="AB172" s="119" t="s">
        <v>749</v>
      </c>
      <c r="AC172" s="119" t="s">
        <v>749</v>
      </c>
      <c r="AD172" s="120" t="s">
        <v>749</v>
      </c>
    </row>
    <row r="173" spans="1:30" ht="20" customHeight="1" x14ac:dyDescent="0.35">
      <c r="A173" s="15"/>
      <c r="B173" s="25">
        <f t="shared" si="37"/>
        <v>121</v>
      </c>
      <c r="C173" s="15"/>
      <c r="D173" s="135" t="str">
        <f t="shared" si="35"/>
        <v>B.UUID.121</v>
      </c>
      <c r="E173" s="27" t="s">
        <v>1409</v>
      </c>
      <c r="F173" s="27" t="s">
        <v>413</v>
      </c>
      <c r="G173" s="27" t="s">
        <v>465</v>
      </c>
      <c r="H173" s="27" t="s">
        <v>464</v>
      </c>
      <c r="I173" s="33" t="s">
        <v>1777</v>
      </c>
      <c r="J173" s="29" t="s">
        <v>17</v>
      </c>
      <c r="K173" s="33" t="s">
        <v>170</v>
      </c>
      <c r="L173" s="29" t="s">
        <v>221</v>
      </c>
      <c r="M173" s="29" t="s">
        <v>150</v>
      </c>
      <c r="N173" s="34" t="str">
        <f>"Démandé si pour question " &amp;D172&amp; ", Réponse = 1.Oui."</f>
        <v>Démandé si pour question B.UUID.120, Réponse = 1.Oui.</v>
      </c>
      <c r="O173" s="29" t="s">
        <v>150</v>
      </c>
      <c r="P173" s="29" t="s">
        <v>161</v>
      </c>
      <c r="Q173" s="29" t="s">
        <v>150</v>
      </c>
      <c r="R173" s="29" t="s">
        <v>151</v>
      </c>
      <c r="S173" s="39" t="s">
        <v>152</v>
      </c>
      <c r="T173" s="39" t="str">
        <f t="shared" si="36"/>
        <v>Yes</v>
      </c>
      <c r="V173" s="118" t="s">
        <v>749</v>
      </c>
      <c r="W173" s="119" t="s">
        <v>749</v>
      </c>
      <c r="X173" s="119" t="s">
        <v>749</v>
      </c>
      <c r="Y173" s="119" t="s">
        <v>749</v>
      </c>
      <c r="Z173" s="119" t="s">
        <v>749</v>
      </c>
      <c r="AA173" s="119" t="s">
        <v>749</v>
      </c>
      <c r="AB173" s="119" t="s">
        <v>749</v>
      </c>
      <c r="AC173" s="119" t="s">
        <v>749</v>
      </c>
      <c r="AD173" s="120" t="s">
        <v>749</v>
      </c>
    </row>
    <row r="174" spans="1:30" ht="20" customHeight="1" x14ac:dyDescent="0.35">
      <c r="A174" s="15"/>
      <c r="B174" s="25">
        <f t="shared" si="37"/>
        <v>122</v>
      </c>
      <c r="C174" s="15"/>
      <c r="D174" s="135" t="str">
        <f t="shared" si="35"/>
        <v>B.UUID.122</v>
      </c>
      <c r="E174" s="27" t="s">
        <v>1112</v>
      </c>
      <c r="F174" s="27" t="s">
        <v>64</v>
      </c>
      <c r="G174" s="27" t="s">
        <v>465</v>
      </c>
      <c r="H174" s="27" t="s">
        <v>464</v>
      </c>
      <c r="I174" s="33" t="s">
        <v>1778</v>
      </c>
      <c r="J174" s="29" t="s">
        <v>64</v>
      </c>
      <c r="K174" s="33" t="s">
        <v>194</v>
      </c>
      <c r="L174" s="29" t="s">
        <v>221</v>
      </c>
      <c r="M174" s="29" t="s">
        <v>150</v>
      </c>
      <c r="N174" s="34" t="str">
        <f>"Démandé si pour question " &amp;D172&amp; ", Réponse = 1.Oui."</f>
        <v>Démandé si pour question B.UUID.120, Réponse = 1.Oui.</v>
      </c>
      <c r="O174" s="29" t="s">
        <v>150</v>
      </c>
      <c r="P174" s="29" t="s">
        <v>161</v>
      </c>
      <c r="Q174" s="29" t="s">
        <v>150</v>
      </c>
      <c r="R174" s="29" t="s">
        <v>151</v>
      </c>
      <c r="S174" s="39" t="s">
        <v>152</v>
      </c>
      <c r="T174" s="39" t="str">
        <f t="shared" si="36"/>
        <v>Yes</v>
      </c>
      <c r="V174" s="118" t="s">
        <v>749</v>
      </c>
      <c r="W174" s="119" t="s">
        <v>749</v>
      </c>
      <c r="X174" s="119" t="s">
        <v>749</v>
      </c>
      <c r="Y174" s="119" t="s">
        <v>749</v>
      </c>
      <c r="Z174" s="119" t="s">
        <v>749</v>
      </c>
      <c r="AA174" s="119" t="s">
        <v>749</v>
      </c>
      <c r="AB174" s="119" t="s">
        <v>749</v>
      </c>
      <c r="AC174" s="119" t="s">
        <v>749</v>
      </c>
      <c r="AD174" s="120" t="s">
        <v>749</v>
      </c>
    </row>
    <row r="175" spans="1:30" ht="20" customHeight="1" x14ac:dyDescent="0.35">
      <c r="A175" s="15"/>
      <c r="B175" s="25">
        <f t="shared" si="37"/>
        <v>123</v>
      </c>
      <c r="C175" s="15"/>
      <c r="D175" s="78" t="str">
        <f t="shared" si="35"/>
        <v>B.UUID.123</v>
      </c>
      <c r="E175" s="71" t="s">
        <v>955</v>
      </c>
      <c r="F175" s="27" t="s">
        <v>803</v>
      </c>
      <c r="G175" s="27" t="s">
        <v>465</v>
      </c>
      <c r="H175" s="27" t="s">
        <v>464</v>
      </c>
      <c r="I175" s="33" t="s">
        <v>839</v>
      </c>
      <c r="J175" s="29" t="s">
        <v>803</v>
      </c>
      <c r="K175" s="33"/>
      <c r="L175" s="29" t="s">
        <v>221</v>
      </c>
      <c r="M175" s="29" t="s">
        <v>150</v>
      </c>
      <c r="N175" s="34"/>
      <c r="O175" s="29" t="s">
        <v>150</v>
      </c>
      <c r="P175" s="29" t="s">
        <v>150</v>
      </c>
      <c r="Q175" s="29" t="s">
        <v>150</v>
      </c>
      <c r="R175" s="29" t="s">
        <v>151</v>
      </c>
      <c r="S175" s="39" t="s">
        <v>152</v>
      </c>
      <c r="T175" s="39" t="s">
        <v>150</v>
      </c>
      <c r="V175" s="118" t="s">
        <v>150</v>
      </c>
      <c r="W175" s="119" t="s">
        <v>150</v>
      </c>
      <c r="X175" s="119" t="s">
        <v>150</v>
      </c>
      <c r="Y175" s="119" t="s">
        <v>150</v>
      </c>
      <c r="Z175" s="119" t="s">
        <v>150</v>
      </c>
      <c r="AA175" s="119" t="s">
        <v>150</v>
      </c>
      <c r="AB175" s="119" t="s">
        <v>150</v>
      </c>
      <c r="AC175" s="119" t="s">
        <v>150</v>
      </c>
      <c r="AD175" s="120" t="s">
        <v>150</v>
      </c>
    </row>
    <row r="176" spans="1:30" ht="20" customHeight="1" x14ac:dyDescent="0.35">
      <c r="A176" s="15"/>
      <c r="B176" s="25">
        <f t="shared" si="37"/>
        <v>124</v>
      </c>
      <c r="C176" s="15"/>
      <c r="D176" s="78" t="str">
        <f t="shared" si="35"/>
        <v>B.UUID.124</v>
      </c>
      <c r="E176" s="27" t="s">
        <v>1418</v>
      </c>
      <c r="F176" s="27" t="s">
        <v>803</v>
      </c>
      <c r="G176" s="27" t="s">
        <v>465</v>
      </c>
      <c r="H176" s="27" t="s">
        <v>464</v>
      </c>
      <c r="I176" s="33" t="s">
        <v>838</v>
      </c>
      <c r="J176" s="29" t="s">
        <v>803</v>
      </c>
      <c r="K176" s="33"/>
      <c r="L176" s="29" t="s">
        <v>221</v>
      </c>
      <c r="M176" s="29" t="s">
        <v>150</v>
      </c>
      <c r="N176" s="34"/>
      <c r="O176" s="29" t="s">
        <v>150</v>
      </c>
      <c r="P176" s="29" t="s">
        <v>150</v>
      </c>
      <c r="Q176" s="29" t="s">
        <v>150</v>
      </c>
      <c r="R176" s="29" t="s">
        <v>151</v>
      </c>
      <c r="S176" s="39" t="s">
        <v>152</v>
      </c>
      <c r="T176" s="39" t="s">
        <v>150</v>
      </c>
      <c r="V176" s="118" t="s">
        <v>150</v>
      </c>
      <c r="W176" s="119" t="s">
        <v>150</v>
      </c>
      <c r="X176" s="119" t="s">
        <v>150</v>
      </c>
      <c r="Y176" s="119" t="s">
        <v>150</v>
      </c>
      <c r="Z176" s="119" t="s">
        <v>150</v>
      </c>
      <c r="AA176" s="119" t="s">
        <v>150</v>
      </c>
      <c r="AB176" s="119" t="s">
        <v>150</v>
      </c>
      <c r="AC176" s="119" t="s">
        <v>150</v>
      </c>
      <c r="AD176" s="120" t="s">
        <v>150</v>
      </c>
    </row>
    <row r="177" spans="1:30" ht="20" customHeight="1" x14ac:dyDescent="0.35">
      <c r="A177" s="15"/>
      <c r="B177" s="25">
        <f t="shared" si="37"/>
        <v>125</v>
      </c>
      <c r="C177" s="15"/>
      <c r="D177" s="135" t="str">
        <f t="shared" si="35"/>
        <v>B.UUID.125</v>
      </c>
      <c r="E177" s="27" t="s">
        <v>956</v>
      </c>
      <c r="F177" s="27" t="s">
        <v>64</v>
      </c>
      <c r="G177" s="27" t="s">
        <v>465</v>
      </c>
      <c r="H177" s="27" t="s">
        <v>464</v>
      </c>
      <c r="I177" s="33" t="s">
        <v>232</v>
      </c>
      <c r="J177" s="29" t="s">
        <v>64</v>
      </c>
      <c r="K177" s="33" t="s">
        <v>194</v>
      </c>
      <c r="L177" s="29" t="s">
        <v>221</v>
      </c>
      <c r="M177" s="29" t="s">
        <v>150</v>
      </c>
      <c r="N177" s="34" t="str">
        <f>"Démandé si pour question " &amp;D172&amp; ", Réponse = 1.Oui."</f>
        <v>Démandé si pour question B.UUID.120, Réponse = 1.Oui.</v>
      </c>
      <c r="O177" s="29" t="s">
        <v>150</v>
      </c>
      <c r="P177" s="29" t="s">
        <v>161</v>
      </c>
      <c r="Q177" s="29" t="s">
        <v>150</v>
      </c>
      <c r="R177" s="29" t="s">
        <v>151</v>
      </c>
      <c r="S177" s="39" t="s">
        <v>152</v>
      </c>
      <c r="T177" s="39" t="str">
        <f t="shared" si="36"/>
        <v>Yes</v>
      </c>
      <c r="V177" s="118" t="s">
        <v>749</v>
      </c>
      <c r="W177" s="119" t="s">
        <v>749</v>
      </c>
      <c r="X177" s="119" t="s">
        <v>749</v>
      </c>
      <c r="Y177" s="119" t="s">
        <v>749</v>
      </c>
      <c r="Z177" s="119" t="s">
        <v>749</v>
      </c>
      <c r="AA177" s="119" t="s">
        <v>749</v>
      </c>
      <c r="AB177" s="119" t="s">
        <v>749</v>
      </c>
      <c r="AC177" s="119" t="s">
        <v>749</v>
      </c>
      <c r="AD177" s="120" t="s">
        <v>749</v>
      </c>
    </row>
    <row r="178" spans="1:30" ht="20" customHeight="1" thickBot="1" x14ac:dyDescent="0.4">
      <c r="A178" s="15"/>
      <c r="B178" s="25">
        <f t="shared" si="37"/>
        <v>126</v>
      </c>
      <c r="C178" s="15"/>
      <c r="D178" s="135" t="str">
        <f t="shared" si="35"/>
        <v>B.UUID.126</v>
      </c>
      <c r="E178" s="27" t="s">
        <v>957</v>
      </c>
      <c r="F178" s="27" t="s">
        <v>64</v>
      </c>
      <c r="G178" s="27" t="s">
        <v>465</v>
      </c>
      <c r="H178" s="27" t="s">
        <v>464</v>
      </c>
      <c r="I178" s="33" t="s">
        <v>233</v>
      </c>
      <c r="J178" s="29" t="s">
        <v>64</v>
      </c>
      <c r="K178" s="33" t="s">
        <v>194</v>
      </c>
      <c r="L178" s="29" t="s">
        <v>221</v>
      </c>
      <c r="M178" s="29" t="s">
        <v>150</v>
      </c>
      <c r="N178" s="34" t="str">
        <f>"Démandé si pour question " &amp;D172&amp; ", Réponse = 1.Oui."</f>
        <v>Démandé si pour question B.UUID.120, Réponse = 1.Oui.</v>
      </c>
      <c r="O178" s="29" t="s">
        <v>150</v>
      </c>
      <c r="P178" s="29" t="s">
        <v>161</v>
      </c>
      <c r="Q178" s="29" t="s">
        <v>150</v>
      </c>
      <c r="R178" s="29" t="s">
        <v>151</v>
      </c>
      <c r="S178" s="39" t="s">
        <v>152</v>
      </c>
      <c r="T178" s="39" t="str">
        <f t="shared" si="36"/>
        <v>Yes</v>
      </c>
      <c r="V178" s="118" t="s">
        <v>749</v>
      </c>
      <c r="W178" s="119" t="s">
        <v>749</v>
      </c>
      <c r="X178" s="119" t="s">
        <v>749</v>
      </c>
      <c r="Y178" s="119" t="s">
        <v>749</v>
      </c>
      <c r="Z178" s="119" t="s">
        <v>749</v>
      </c>
      <c r="AA178" s="119" t="s">
        <v>749</v>
      </c>
      <c r="AB178" s="119" t="s">
        <v>749</v>
      </c>
      <c r="AC178" s="119" t="s">
        <v>749</v>
      </c>
      <c r="AD178" s="120" t="s">
        <v>749</v>
      </c>
    </row>
    <row r="179" spans="1:30" ht="20" customHeight="1" thickBot="1" x14ac:dyDescent="0.4">
      <c r="A179" s="15"/>
      <c r="B179" s="25"/>
      <c r="C179" s="15"/>
      <c r="D179" s="51" t="s">
        <v>674</v>
      </c>
      <c r="E179" s="47"/>
      <c r="F179" s="47"/>
      <c r="G179" s="47"/>
      <c r="H179" s="47"/>
      <c r="I179" s="48"/>
      <c r="J179" s="49"/>
      <c r="K179" s="49"/>
      <c r="L179" s="47"/>
      <c r="M179" s="47"/>
      <c r="N179" s="49"/>
      <c r="O179" s="47"/>
      <c r="P179" s="47"/>
      <c r="Q179" s="47"/>
      <c r="R179" s="47"/>
      <c r="S179" s="50"/>
      <c r="T179" s="50"/>
      <c r="V179" s="115"/>
      <c r="W179" s="116"/>
      <c r="X179" s="116"/>
      <c r="Y179" s="116"/>
      <c r="Z179" s="116"/>
      <c r="AA179" s="116"/>
      <c r="AB179" s="116"/>
      <c r="AC179" s="116"/>
      <c r="AD179" s="117"/>
    </row>
    <row r="180" spans="1:30" ht="20" customHeight="1" x14ac:dyDescent="0.35">
      <c r="A180" s="15"/>
      <c r="B180" s="25">
        <f>B178+1</f>
        <v>127</v>
      </c>
      <c r="C180" s="15"/>
      <c r="D180" s="135" t="str">
        <f t="shared" ref="D180:D187" si="38">CONCATENATE(LEFT($D$33,2),"UUID.",B180)</f>
        <v>B.UUID.127</v>
      </c>
      <c r="E180" s="27" t="s">
        <v>958</v>
      </c>
      <c r="F180" s="27" t="s">
        <v>417</v>
      </c>
      <c r="G180" s="27" t="s">
        <v>465</v>
      </c>
      <c r="H180" s="27" t="s">
        <v>464</v>
      </c>
      <c r="I180" s="33" t="s">
        <v>675</v>
      </c>
      <c r="J180" s="29" t="s">
        <v>17</v>
      </c>
      <c r="K180" s="33" t="s">
        <v>191</v>
      </c>
      <c r="L180" s="29" t="s">
        <v>221</v>
      </c>
      <c r="M180" s="29" t="s">
        <v>150</v>
      </c>
      <c r="N180" s="34" t="s">
        <v>160</v>
      </c>
      <c r="O180" s="29" t="s">
        <v>150</v>
      </c>
      <c r="P180" s="29" t="s">
        <v>161</v>
      </c>
      <c r="Q180" s="29" t="s">
        <v>150</v>
      </c>
      <c r="R180" s="29" t="s">
        <v>151</v>
      </c>
      <c r="S180" s="39" t="s">
        <v>152</v>
      </c>
      <c r="T180" s="39" t="str">
        <f t="shared" ref="T180:T187" si="39">IF(OR(V180="Yes",W180="Yes",X180="Yes",Y180="Yes",Z180="Yes",AA180="Yes",AB180="Yes",AC180="Yes",AD180="Yes"),"Yes","No")</f>
        <v>Yes</v>
      </c>
      <c r="V180" s="118" t="s">
        <v>749</v>
      </c>
      <c r="W180" s="119" t="s">
        <v>749</v>
      </c>
      <c r="X180" s="119" t="s">
        <v>749</v>
      </c>
      <c r="Y180" s="119" t="s">
        <v>749</v>
      </c>
      <c r="Z180" s="119" t="s">
        <v>749</v>
      </c>
      <c r="AA180" s="119" t="s">
        <v>749</v>
      </c>
      <c r="AB180" s="119" t="s">
        <v>749</v>
      </c>
      <c r="AC180" s="119" t="s">
        <v>749</v>
      </c>
      <c r="AD180" s="120" t="s">
        <v>749</v>
      </c>
    </row>
    <row r="181" spans="1:30" ht="20" customHeight="1" x14ac:dyDescent="0.35">
      <c r="A181" s="15"/>
      <c r="B181" s="25">
        <f t="shared" ref="B181:B187" si="40">B180+1</f>
        <v>128</v>
      </c>
      <c r="C181" s="15"/>
      <c r="D181" s="135" t="str">
        <f t="shared" si="38"/>
        <v>B.UUID.128</v>
      </c>
      <c r="E181" s="27" t="s">
        <v>959</v>
      </c>
      <c r="F181" s="27" t="s">
        <v>413</v>
      </c>
      <c r="G181" s="27" t="s">
        <v>465</v>
      </c>
      <c r="H181" s="27" t="s">
        <v>464</v>
      </c>
      <c r="I181" s="33" t="s">
        <v>676</v>
      </c>
      <c r="J181" s="29" t="s">
        <v>17</v>
      </c>
      <c r="K181" s="33" t="s">
        <v>170</v>
      </c>
      <c r="L181" s="29" t="s">
        <v>221</v>
      </c>
      <c r="M181" s="29" t="s">
        <v>150</v>
      </c>
      <c r="N181" s="34" t="str">
        <f>"Démandé si pour question " &amp;D180&amp; ", Réponse =/= 3. Totalement indisponible"</f>
        <v>Démandé si pour question B.UUID.127, Réponse =/= 3. Totalement indisponible</v>
      </c>
      <c r="O181" s="29" t="s">
        <v>150</v>
      </c>
      <c r="P181" s="29" t="s">
        <v>161</v>
      </c>
      <c r="Q181" s="29" t="s">
        <v>150</v>
      </c>
      <c r="R181" s="29" t="s">
        <v>151</v>
      </c>
      <c r="S181" s="39" t="s">
        <v>152</v>
      </c>
      <c r="T181" s="39" t="str">
        <f t="shared" si="39"/>
        <v>Yes</v>
      </c>
      <c r="V181" s="118" t="s">
        <v>749</v>
      </c>
      <c r="W181" s="119" t="s">
        <v>749</v>
      </c>
      <c r="X181" s="119" t="s">
        <v>749</v>
      </c>
      <c r="Y181" s="119" t="s">
        <v>749</v>
      </c>
      <c r="Z181" s="119" t="s">
        <v>749</v>
      </c>
      <c r="AA181" s="119" t="s">
        <v>749</v>
      </c>
      <c r="AB181" s="119" t="s">
        <v>749</v>
      </c>
      <c r="AC181" s="119" t="s">
        <v>749</v>
      </c>
      <c r="AD181" s="120" t="s">
        <v>749</v>
      </c>
    </row>
    <row r="182" spans="1:30" ht="20" customHeight="1" x14ac:dyDescent="0.35">
      <c r="A182" s="15"/>
      <c r="B182" s="25">
        <f t="shared" si="40"/>
        <v>129</v>
      </c>
      <c r="C182" s="15"/>
      <c r="D182" s="135" t="str">
        <f t="shared" si="38"/>
        <v>B.UUID.129</v>
      </c>
      <c r="E182" s="27" t="s">
        <v>1410</v>
      </c>
      <c r="F182" s="27" t="s">
        <v>413</v>
      </c>
      <c r="G182" s="27" t="s">
        <v>465</v>
      </c>
      <c r="H182" s="27" t="s">
        <v>464</v>
      </c>
      <c r="I182" s="33" t="s">
        <v>1779</v>
      </c>
      <c r="J182" s="29" t="s">
        <v>17</v>
      </c>
      <c r="K182" s="33" t="s">
        <v>170</v>
      </c>
      <c r="L182" s="29" t="s">
        <v>221</v>
      </c>
      <c r="M182" s="29" t="s">
        <v>150</v>
      </c>
      <c r="N182" s="34" t="str">
        <f>"Démandé si pour question " &amp;D181&amp; ", Réponse = 1.Oui."</f>
        <v>Démandé si pour question B.UUID.128, Réponse = 1.Oui.</v>
      </c>
      <c r="O182" s="29" t="s">
        <v>150</v>
      </c>
      <c r="P182" s="29" t="s">
        <v>161</v>
      </c>
      <c r="Q182" s="29" t="s">
        <v>150</v>
      </c>
      <c r="R182" s="29" t="s">
        <v>151</v>
      </c>
      <c r="S182" s="39" t="s">
        <v>152</v>
      </c>
      <c r="T182" s="39" t="str">
        <f t="shared" si="39"/>
        <v>Yes</v>
      </c>
      <c r="V182" s="118" t="s">
        <v>749</v>
      </c>
      <c r="W182" s="119" t="s">
        <v>749</v>
      </c>
      <c r="X182" s="119" t="s">
        <v>749</v>
      </c>
      <c r="Y182" s="119" t="s">
        <v>749</v>
      </c>
      <c r="Z182" s="119" t="s">
        <v>749</v>
      </c>
      <c r="AA182" s="119" t="s">
        <v>749</v>
      </c>
      <c r="AB182" s="119" t="s">
        <v>749</v>
      </c>
      <c r="AC182" s="119" t="s">
        <v>749</v>
      </c>
      <c r="AD182" s="120" t="s">
        <v>749</v>
      </c>
    </row>
    <row r="183" spans="1:30" ht="20" customHeight="1" x14ac:dyDescent="0.35">
      <c r="A183" s="15"/>
      <c r="B183" s="25">
        <f t="shared" si="40"/>
        <v>130</v>
      </c>
      <c r="C183" s="15"/>
      <c r="D183" s="135" t="str">
        <f t="shared" si="38"/>
        <v>B.UUID.130</v>
      </c>
      <c r="E183" s="27" t="s">
        <v>1113</v>
      </c>
      <c r="F183" s="27" t="s">
        <v>64</v>
      </c>
      <c r="G183" s="27" t="s">
        <v>465</v>
      </c>
      <c r="H183" s="27" t="s">
        <v>464</v>
      </c>
      <c r="I183" s="33" t="s">
        <v>1780</v>
      </c>
      <c r="J183" s="29" t="s">
        <v>64</v>
      </c>
      <c r="K183" s="33" t="s">
        <v>194</v>
      </c>
      <c r="L183" s="29" t="s">
        <v>221</v>
      </c>
      <c r="M183" s="29" t="s">
        <v>150</v>
      </c>
      <c r="N183" s="34" t="str">
        <f>"Démandé si pour question " &amp;D181&amp; ", Réponse = 1.Oui."</f>
        <v>Démandé si pour question B.UUID.128, Réponse = 1.Oui.</v>
      </c>
      <c r="O183" s="29" t="s">
        <v>150</v>
      </c>
      <c r="P183" s="29" t="s">
        <v>161</v>
      </c>
      <c r="Q183" s="29" t="s">
        <v>150</v>
      </c>
      <c r="R183" s="29" t="s">
        <v>151</v>
      </c>
      <c r="S183" s="39" t="s">
        <v>152</v>
      </c>
      <c r="T183" s="39" t="str">
        <f t="shared" si="39"/>
        <v>Yes</v>
      </c>
      <c r="V183" s="118" t="s">
        <v>749</v>
      </c>
      <c r="W183" s="119" t="s">
        <v>749</v>
      </c>
      <c r="X183" s="119" t="s">
        <v>749</v>
      </c>
      <c r="Y183" s="119" t="s">
        <v>749</v>
      </c>
      <c r="Z183" s="119" t="s">
        <v>749</v>
      </c>
      <c r="AA183" s="119" t="s">
        <v>749</v>
      </c>
      <c r="AB183" s="119" t="s">
        <v>749</v>
      </c>
      <c r="AC183" s="119" t="s">
        <v>749</v>
      </c>
      <c r="AD183" s="120" t="s">
        <v>749</v>
      </c>
    </row>
    <row r="184" spans="1:30" ht="20" customHeight="1" x14ac:dyDescent="0.35">
      <c r="A184" s="15"/>
      <c r="B184" s="25">
        <f t="shared" si="40"/>
        <v>131</v>
      </c>
      <c r="C184" s="15"/>
      <c r="D184" s="135" t="str">
        <f t="shared" si="38"/>
        <v>B.UUID.131</v>
      </c>
      <c r="E184" s="71" t="s">
        <v>960</v>
      </c>
      <c r="F184" s="27" t="s">
        <v>803</v>
      </c>
      <c r="G184" s="27" t="s">
        <v>465</v>
      </c>
      <c r="H184" s="27" t="s">
        <v>464</v>
      </c>
      <c r="I184" s="33" t="s">
        <v>839</v>
      </c>
      <c r="J184" s="29" t="s">
        <v>803</v>
      </c>
      <c r="K184" s="33"/>
      <c r="L184" s="29" t="s">
        <v>221</v>
      </c>
      <c r="M184" s="29" t="s">
        <v>150</v>
      </c>
      <c r="N184" s="34"/>
      <c r="O184" s="29" t="s">
        <v>150</v>
      </c>
      <c r="P184" s="29" t="s">
        <v>150</v>
      </c>
      <c r="Q184" s="29" t="s">
        <v>150</v>
      </c>
      <c r="R184" s="29" t="s">
        <v>151</v>
      </c>
      <c r="S184" s="39" t="s">
        <v>152</v>
      </c>
      <c r="T184" s="39" t="s">
        <v>150</v>
      </c>
      <c r="V184" s="118" t="s">
        <v>150</v>
      </c>
      <c r="W184" s="119" t="s">
        <v>150</v>
      </c>
      <c r="X184" s="119" t="s">
        <v>150</v>
      </c>
      <c r="Y184" s="119" t="s">
        <v>150</v>
      </c>
      <c r="Z184" s="119" t="s">
        <v>150</v>
      </c>
      <c r="AA184" s="119" t="s">
        <v>150</v>
      </c>
      <c r="AB184" s="119" t="s">
        <v>150</v>
      </c>
      <c r="AC184" s="119" t="s">
        <v>150</v>
      </c>
      <c r="AD184" s="120" t="s">
        <v>150</v>
      </c>
    </row>
    <row r="185" spans="1:30" ht="20" customHeight="1" x14ac:dyDescent="0.35">
      <c r="A185" s="15"/>
      <c r="B185" s="25">
        <f t="shared" si="40"/>
        <v>132</v>
      </c>
      <c r="C185" s="15"/>
      <c r="D185" s="135" t="str">
        <f t="shared" si="38"/>
        <v>B.UUID.132</v>
      </c>
      <c r="E185" s="27" t="s">
        <v>1419</v>
      </c>
      <c r="F185" s="27" t="s">
        <v>803</v>
      </c>
      <c r="G185" s="27" t="s">
        <v>465</v>
      </c>
      <c r="H185" s="27" t="s">
        <v>464</v>
      </c>
      <c r="I185" s="33" t="s">
        <v>838</v>
      </c>
      <c r="J185" s="29" t="s">
        <v>803</v>
      </c>
      <c r="K185" s="33"/>
      <c r="L185" s="29" t="s">
        <v>221</v>
      </c>
      <c r="M185" s="29" t="s">
        <v>150</v>
      </c>
      <c r="N185" s="34"/>
      <c r="O185" s="29" t="s">
        <v>150</v>
      </c>
      <c r="P185" s="29" t="s">
        <v>150</v>
      </c>
      <c r="Q185" s="29" t="s">
        <v>150</v>
      </c>
      <c r="R185" s="29" t="s">
        <v>151</v>
      </c>
      <c r="S185" s="39" t="s">
        <v>152</v>
      </c>
      <c r="T185" s="39" t="s">
        <v>150</v>
      </c>
      <c r="V185" s="118" t="s">
        <v>150</v>
      </c>
      <c r="W185" s="119" t="s">
        <v>150</v>
      </c>
      <c r="X185" s="119" t="s">
        <v>150</v>
      </c>
      <c r="Y185" s="119" t="s">
        <v>150</v>
      </c>
      <c r="Z185" s="119" t="s">
        <v>150</v>
      </c>
      <c r="AA185" s="119" t="s">
        <v>150</v>
      </c>
      <c r="AB185" s="119" t="s">
        <v>150</v>
      </c>
      <c r="AC185" s="119" t="s">
        <v>150</v>
      </c>
      <c r="AD185" s="120" t="s">
        <v>150</v>
      </c>
    </row>
    <row r="186" spans="1:30" ht="20" customHeight="1" x14ac:dyDescent="0.35">
      <c r="A186" s="15"/>
      <c r="B186" s="25">
        <f t="shared" si="40"/>
        <v>133</v>
      </c>
      <c r="C186" s="15"/>
      <c r="D186" s="135" t="str">
        <f t="shared" si="38"/>
        <v>B.UUID.133</v>
      </c>
      <c r="E186" s="27" t="s">
        <v>961</v>
      </c>
      <c r="F186" s="27" t="s">
        <v>64</v>
      </c>
      <c r="G186" s="27" t="s">
        <v>465</v>
      </c>
      <c r="H186" s="27" t="s">
        <v>464</v>
      </c>
      <c r="I186" s="33" t="s">
        <v>677</v>
      </c>
      <c r="J186" s="29" t="s">
        <v>64</v>
      </c>
      <c r="K186" s="33" t="s">
        <v>194</v>
      </c>
      <c r="L186" s="29" t="s">
        <v>221</v>
      </c>
      <c r="M186" s="29" t="s">
        <v>150</v>
      </c>
      <c r="N186" s="34" t="str">
        <f>"Démandé si pour question " &amp;D181&amp; ", Réponse = 1.Oui."</f>
        <v>Démandé si pour question B.UUID.128, Réponse = 1.Oui.</v>
      </c>
      <c r="O186" s="29" t="s">
        <v>150</v>
      </c>
      <c r="P186" s="29" t="s">
        <v>161</v>
      </c>
      <c r="Q186" s="29" t="s">
        <v>150</v>
      </c>
      <c r="R186" s="29" t="s">
        <v>151</v>
      </c>
      <c r="S186" s="39" t="s">
        <v>152</v>
      </c>
      <c r="T186" s="39" t="str">
        <f t="shared" si="39"/>
        <v>Yes</v>
      </c>
      <c r="V186" s="118" t="s">
        <v>749</v>
      </c>
      <c r="W186" s="119" t="s">
        <v>749</v>
      </c>
      <c r="X186" s="119" t="s">
        <v>749</v>
      </c>
      <c r="Y186" s="119" t="s">
        <v>749</v>
      </c>
      <c r="Z186" s="119" t="s">
        <v>749</v>
      </c>
      <c r="AA186" s="119" t="s">
        <v>749</v>
      </c>
      <c r="AB186" s="119" t="s">
        <v>749</v>
      </c>
      <c r="AC186" s="119" t="s">
        <v>749</v>
      </c>
      <c r="AD186" s="120" t="s">
        <v>749</v>
      </c>
    </row>
    <row r="187" spans="1:30" ht="20" customHeight="1" thickBot="1" x14ac:dyDescent="0.4">
      <c r="A187" s="15"/>
      <c r="B187" s="25">
        <f t="shared" si="40"/>
        <v>134</v>
      </c>
      <c r="C187" s="15"/>
      <c r="D187" s="135" t="str">
        <f t="shared" si="38"/>
        <v>B.UUID.134</v>
      </c>
      <c r="E187" s="27" t="s">
        <v>962</v>
      </c>
      <c r="F187" s="27" t="s">
        <v>64</v>
      </c>
      <c r="G187" s="27" t="s">
        <v>465</v>
      </c>
      <c r="H187" s="27" t="s">
        <v>464</v>
      </c>
      <c r="I187" s="33" t="s">
        <v>678</v>
      </c>
      <c r="J187" s="29" t="s">
        <v>64</v>
      </c>
      <c r="K187" s="33" t="s">
        <v>194</v>
      </c>
      <c r="L187" s="29" t="s">
        <v>221</v>
      </c>
      <c r="M187" s="29" t="s">
        <v>150</v>
      </c>
      <c r="N187" s="34" t="str">
        <f>"Démandé si pour question " &amp;D181&amp; ", Réponse = 1.Oui."</f>
        <v>Démandé si pour question B.UUID.128, Réponse = 1.Oui.</v>
      </c>
      <c r="O187" s="29" t="s">
        <v>150</v>
      </c>
      <c r="P187" s="29" t="s">
        <v>161</v>
      </c>
      <c r="Q187" s="29" t="s">
        <v>150</v>
      </c>
      <c r="R187" s="29" t="s">
        <v>151</v>
      </c>
      <c r="S187" s="39" t="s">
        <v>152</v>
      </c>
      <c r="T187" s="39" t="str">
        <f t="shared" si="39"/>
        <v>Yes</v>
      </c>
      <c r="V187" s="118" t="s">
        <v>749</v>
      </c>
      <c r="W187" s="119" t="s">
        <v>749</v>
      </c>
      <c r="X187" s="119" t="s">
        <v>749</v>
      </c>
      <c r="Y187" s="119" t="s">
        <v>749</v>
      </c>
      <c r="Z187" s="119" t="s">
        <v>749</v>
      </c>
      <c r="AA187" s="119" t="s">
        <v>749</v>
      </c>
      <c r="AB187" s="119" t="s">
        <v>749</v>
      </c>
      <c r="AC187" s="119" t="s">
        <v>749</v>
      </c>
      <c r="AD187" s="120" t="s">
        <v>749</v>
      </c>
    </row>
    <row r="188" spans="1:30" ht="20" customHeight="1" thickBot="1" x14ac:dyDescent="0.4">
      <c r="A188" s="15"/>
      <c r="B188" s="25"/>
      <c r="C188" s="15"/>
      <c r="D188" s="51" t="s">
        <v>715</v>
      </c>
      <c r="E188" s="47"/>
      <c r="F188" s="47"/>
      <c r="G188" s="47"/>
      <c r="H188" s="47"/>
      <c r="I188" s="48"/>
      <c r="J188" s="49"/>
      <c r="K188" s="49"/>
      <c r="L188" s="47"/>
      <c r="M188" s="47"/>
      <c r="N188" s="49"/>
      <c r="O188" s="47"/>
      <c r="P188" s="47"/>
      <c r="Q188" s="47"/>
      <c r="R188" s="47"/>
      <c r="S188" s="50"/>
      <c r="T188" s="50"/>
      <c r="V188" s="115"/>
      <c r="W188" s="116"/>
      <c r="X188" s="116"/>
      <c r="Y188" s="116"/>
      <c r="Z188" s="116"/>
      <c r="AA188" s="116"/>
      <c r="AB188" s="116"/>
      <c r="AC188" s="116"/>
      <c r="AD188" s="117"/>
    </row>
    <row r="189" spans="1:30" ht="20" customHeight="1" x14ac:dyDescent="0.35">
      <c r="A189" s="15"/>
      <c r="B189" s="25">
        <f>B187+1</f>
        <v>135</v>
      </c>
      <c r="C189" s="15"/>
      <c r="D189" s="135" t="str">
        <f t="shared" ref="D189:D196" si="41">CONCATENATE(LEFT($D$33,2),"UUID.",B189)</f>
        <v>B.UUID.135</v>
      </c>
      <c r="E189" s="27" t="s">
        <v>963</v>
      </c>
      <c r="F189" s="27" t="s">
        <v>417</v>
      </c>
      <c r="G189" s="27" t="s">
        <v>465</v>
      </c>
      <c r="H189" s="27" t="s">
        <v>464</v>
      </c>
      <c r="I189" s="33" t="s">
        <v>679</v>
      </c>
      <c r="J189" s="29" t="s">
        <v>17</v>
      </c>
      <c r="K189" s="33" t="s">
        <v>191</v>
      </c>
      <c r="L189" s="29" t="s">
        <v>221</v>
      </c>
      <c r="M189" s="29" t="s">
        <v>150</v>
      </c>
      <c r="N189" s="34" t="s">
        <v>160</v>
      </c>
      <c r="O189" s="29" t="s">
        <v>150</v>
      </c>
      <c r="P189" s="29" t="s">
        <v>161</v>
      </c>
      <c r="Q189" s="29" t="s">
        <v>150</v>
      </c>
      <c r="R189" s="29" t="s">
        <v>151</v>
      </c>
      <c r="S189" s="39" t="s">
        <v>152</v>
      </c>
      <c r="T189" s="39" t="str">
        <f t="shared" ref="T189:T196" si="42">IF(OR(V189="Yes",W189="Yes",X189="Yes",Y189="Yes",Z189="Yes",AA189="Yes",AB189="Yes",AC189="Yes",AD189="Yes"),"Yes","No")</f>
        <v>Yes</v>
      </c>
      <c r="V189" s="118" t="s">
        <v>749</v>
      </c>
      <c r="W189" s="119" t="s">
        <v>749</v>
      </c>
      <c r="X189" s="119" t="s">
        <v>749</v>
      </c>
      <c r="Y189" s="119" t="s">
        <v>749</v>
      </c>
      <c r="Z189" s="119" t="s">
        <v>749</v>
      </c>
      <c r="AA189" s="119" t="s">
        <v>749</v>
      </c>
      <c r="AB189" s="119" t="s">
        <v>749</v>
      </c>
      <c r="AC189" s="119" t="s">
        <v>749</v>
      </c>
      <c r="AD189" s="120" t="s">
        <v>749</v>
      </c>
    </row>
    <row r="190" spans="1:30" ht="20" customHeight="1" x14ac:dyDescent="0.35">
      <c r="A190" s="15"/>
      <c r="B190" s="25">
        <f t="shared" ref="B190:B196" si="43">B189+1</f>
        <v>136</v>
      </c>
      <c r="C190" s="15"/>
      <c r="D190" s="135" t="str">
        <f t="shared" si="41"/>
        <v>B.UUID.136</v>
      </c>
      <c r="E190" s="27" t="s">
        <v>964</v>
      </c>
      <c r="F190" s="27" t="s">
        <v>413</v>
      </c>
      <c r="G190" s="27" t="s">
        <v>465</v>
      </c>
      <c r="H190" s="27" t="s">
        <v>464</v>
      </c>
      <c r="I190" s="33" t="s">
        <v>680</v>
      </c>
      <c r="J190" s="29" t="s">
        <v>17</v>
      </c>
      <c r="K190" s="33" t="s">
        <v>170</v>
      </c>
      <c r="L190" s="29" t="s">
        <v>221</v>
      </c>
      <c r="M190" s="29" t="s">
        <v>150</v>
      </c>
      <c r="N190" s="34" t="str">
        <f>"Démandé si pour question " &amp;D189&amp; ", Réponse =/= 3. Totalement indisponible"</f>
        <v>Démandé si pour question B.UUID.135, Réponse =/= 3. Totalement indisponible</v>
      </c>
      <c r="O190" s="29" t="s">
        <v>150</v>
      </c>
      <c r="P190" s="29" t="s">
        <v>161</v>
      </c>
      <c r="Q190" s="29" t="s">
        <v>150</v>
      </c>
      <c r="R190" s="29" t="s">
        <v>151</v>
      </c>
      <c r="S190" s="39" t="s">
        <v>152</v>
      </c>
      <c r="T190" s="39" t="str">
        <f t="shared" si="42"/>
        <v>Yes</v>
      </c>
      <c r="V190" s="118" t="s">
        <v>749</v>
      </c>
      <c r="W190" s="119" t="s">
        <v>749</v>
      </c>
      <c r="X190" s="119" t="s">
        <v>749</v>
      </c>
      <c r="Y190" s="119" t="s">
        <v>749</v>
      </c>
      <c r="Z190" s="119" t="s">
        <v>749</v>
      </c>
      <c r="AA190" s="119" t="s">
        <v>749</v>
      </c>
      <c r="AB190" s="119" t="s">
        <v>749</v>
      </c>
      <c r="AC190" s="119" t="s">
        <v>749</v>
      </c>
      <c r="AD190" s="120" t="s">
        <v>749</v>
      </c>
    </row>
    <row r="191" spans="1:30" ht="20" customHeight="1" x14ac:dyDescent="0.35">
      <c r="A191" s="15"/>
      <c r="B191" s="25">
        <f t="shared" si="43"/>
        <v>137</v>
      </c>
      <c r="C191" s="15"/>
      <c r="D191" s="135" t="str">
        <f t="shared" si="41"/>
        <v>B.UUID.137</v>
      </c>
      <c r="E191" s="27" t="s">
        <v>1411</v>
      </c>
      <c r="F191" s="27" t="s">
        <v>413</v>
      </c>
      <c r="G191" s="27" t="s">
        <v>465</v>
      </c>
      <c r="H191" s="27" t="s">
        <v>464</v>
      </c>
      <c r="I191" s="33" t="s">
        <v>1782</v>
      </c>
      <c r="J191" s="29" t="s">
        <v>17</v>
      </c>
      <c r="K191" s="33" t="s">
        <v>170</v>
      </c>
      <c r="L191" s="29" t="s">
        <v>221</v>
      </c>
      <c r="M191" s="29" t="s">
        <v>150</v>
      </c>
      <c r="N191" s="34" t="str">
        <f>"Démandé si pour question " &amp;D190&amp; ", Réponse = 1.Oui."</f>
        <v>Démandé si pour question B.UUID.136, Réponse = 1.Oui.</v>
      </c>
      <c r="O191" s="29" t="s">
        <v>150</v>
      </c>
      <c r="P191" s="29" t="s">
        <v>161</v>
      </c>
      <c r="Q191" s="29" t="s">
        <v>150</v>
      </c>
      <c r="R191" s="29" t="s">
        <v>151</v>
      </c>
      <c r="S191" s="39" t="s">
        <v>152</v>
      </c>
      <c r="T191" s="39" t="str">
        <f t="shared" si="42"/>
        <v>Yes</v>
      </c>
      <c r="V191" s="118" t="s">
        <v>749</v>
      </c>
      <c r="W191" s="119" t="s">
        <v>749</v>
      </c>
      <c r="X191" s="119" t="s">
        <v>749</v>
      </c>
      <c r="Y191" s="119" t="s">
        <v>749</v>
      </c>
      <c r="Z191" s="119" t="s">
        <v>749</v>
      </c>
      <c r="AA191" s="119" t="s">
        <v>749</v>
      </c>
      <c r="AB191" s="119" t="s">
        <v>749</v>
      </c>
      <c r="AC191" s="119" t="s">
        <v>749</v>
      </c>
      <c r="AD191" s="120" t="s">
        <v>749</v>
      </c>
    </row>
    <row r="192" spans="1:30" ht="20" customHeight="1" x14ac:dyDescent="0.35">
      <c r="A192" s="15"/>
      <c r="B192" s="25">
        <f t="shared" si="43"/>
        <v>138</v>
      </c>
      <c r="C192" s="15"/>
      <c r="D192" s="135" t="str">
        <f t="shared" si="41"/>
        <v>B.UUID.138</v>
      </c>
      <c r="E192" s="27" t="s">
        <v>1114</v>
      </c>
      <c r="F192" s="27" t="s">
        <v>64</v>
      </c>
      <c r="G192" s="27" t="s">
        <v>465</v>
      </c>
      <c r="H192" s="27" t="s">
        <v>464</v>
      </c>
      <c r="I192" s="33" t="s">
        <v>1781</v>
      </c>
      <c r="J192" s="29" t="s">
        <v>64</v>
      </c>
      <c r="K192" s="33" t="s">
        <v>194</v>
      </c>
      <c r="L192" s="29" t="s">
        <v>221</v>
      </c>
      <c r="M192" s="29" t="s">
        <v>150</v>
      </c>
      <c r="N192" s="34" t="str">
        <f>"Démandé si pour question " &amp;D190&amp; ", Réponse = 1.Oui."</f>
        <v>Démandé si pour question B.UUID.136, Réponse = 1.Oui.</v>
      </c>
      <c r="O192" s="29" t="s">
        <v>150</v>
      </c>
      <c r="P192" s="29" t="s">
        <v>161</v>
      </c>
      <c r="Q192" s="29" t="s">
        <v>150</v>
      </c>
      <c r="R192" s="29" t="s">
        <v>151</v>
      </c>
      <c r="S192" s="39" t="s">
        <v>152</v>
      </c>
      <c r="T192" s="39" t="str">
        <f t="shared" si="42"/>
        <v>Yes</v>
      </c>
      <c r="V192" s="118" t="s">
        <v>749</v>
      </c>
      <c r="W192" s="119" t="s">
        <v>749</v>
      </c>
      <c r="X192" s="119" t="s">
        <v>749</v>
      </c>
      <c r="Y192" s="119" t="s">
        <v>749</v>
      </c>
      <c r="Z192" s="119" t="s">
        <v>749</v>
      </c>
      <c r="AA192" s="119" t="s">
        <v>749</v>
      </c>
      <c r="AB192" s="119" t="s">
        <v>749</v>
      </c>
      <c r="AC192" s="119" t="s">
        <v>749</v>
      </c>
      <c r="AD192" s="120" t="s">
        <v>749</v>
      </c>
    </row>
    <row r="193" spans="1:30" ht="20" customHeight="1" x14ac:dyDescent="0.35">
      <c r="A193" s="15"/>
      <c r="B193" s="25">
        <f t="shared" si="43"/>
        <v>139</v>
      </c>
      <c r="C193" s="15"/>
      <c r="D193" s="135" t="str">
        <f t="shared" si="41"/>
        <v>B.UUID.139</v>
      </c>
      <c r="E193" s="71" t="s">
        <v>965</v>
      </c>
      <c r="F193" s="27" t="s">
        <v>803</v>
      </c>
      <c r="G193" s="27" t="s">
        <v>465</v>
      </c>
      <c r="H193" s="27" t="s">
        <v>464</v>
      </c>
      <c r="I193" s="33" t="s">
        <v>839</v>
      </c>
      <c r="J193" s="29" t="s">
        <v>803</v>
      </c>
      <c r="K193" s="33"/>
      <c r="L193" s="29" t="s">
        <v>221</v>
      </c>
      <c r="M193" s="29" t="s">
        <v>150</v>
      </c>
      <c r="N193" s="34"/>
      <c r="O193" s="29" t="s">
        <v>150</v>
      </c>
      <c r="P193" s="29" t="s">
        <v>150</v>
      </c>
      <c r="Q193" s="29" t="s">
        <v>150</v>
      </c>
      <c r="R193" s="29" t="s">
        <v>151</v>
      </c>
      <c r="S193" s="39" t="s">
        <v>152</v>
      </c>
      <c r="T193" s="39" t="s">
        <v>150</v>
      </c>
      <c r="V193" s="118" t="s">
        <v>150</v>
      </c>
      <c r="W193" s="119" t="s">
        <v>150</v>
      </c>
      <c r="X193" s="119" t="s">
        <v>150</v>
      </c>
      <c r="Y193" s="119" t="s">
        <v>150</v>
      </c>
      <c r="Z193" s="119" t="s">
        <v>150</v>
      </c>
      <c r="AA193" s="119" t="s">
        <v>150</v>
      </c>
      <c r="AB193" s="119" t="s">
        <v>150</v>
      </c>
      <c r="AC193" s="119" t="s">
        <v>150</v>
      </c>
      <c r="AD193" s="120" t="s">
        <v>150</v>
      </c>
    </row>
    <row r="194" spans="1:30" ht="20" customHeight="1" x14ac:dyDescent="0.35">
      <c r="A194" s="15"/>
      <c r="B194" s="25">
        <f t="shared" si="43"/>
        <v>140</v>
      </c>
      <c r="C194" s="15"/>
      <c r="D194" s="78" t="str">
        <f t="shared" si="41"/>
        <v>B.UUID.140</v>
      </c>
      <c r="E194" s="27" t="s">
        <v>1420</v>
      </c>
      <c r="F194" s="27" t="s">
        <v>803</v>
      </c>
      <c r="G194" s="27" t="s">
        <v>465</v>
      </c>
      <c r="H194" s="27" t="s">
        <v>464</v>
      </c>
      <c r="I194" s="33" t="s">
        <v>838</v>
      </c>
      <c r="J194" s="29" t="s">
        <v>803</v>
      </c>
      <c r="K194" s="33"/>
      <c r="L194" s="29" t="s">
        <v>221</v>
      </c>
      <c r="M194" s="29" t="s">
        <v>150</v>
      </c>
      <c r="N194" s="34"/>
      <c r="O194" s="29" t="s">
        <v>150</v>
      </c>
      <c r="P194" s="29" t="s">
        <v>150</v>
      </c>
      <c r="Q194" s="29" t="s">
        <v>150</v>
      </c>
      <c r="R194" s="29" t="s">
        <v>151</v>
      </c>
      <c r="S194" s="39" t="s">
        <v>152</v>
      </c>
      <c r="T194" s="39" t="s">
        <v>150</v>
      </c>
      <c r="V194" s="118" t="s">
        <v>150</v>
      </c>
      <c r="W194" s="119" t="s">
        <v>150</v>
      </c>
      <c r="X194" s="119" t="s">
        <v>150</v>
      </c>
      <c r="Y194" s="119" t="s">
        <v>150</v>
      </c>
      <c r="Z194" s="119" t="s">
        <v>150</v>
      </c>
      <c r="AA194" s="119" t="s">
        <v>150</v>
      </c>
      <c r="AB194" s="119" t="s">
        <v>150</v>
      </c>
      <c r="AC194" s="119" t="s">
        <v>150</v>
      </c>
      <c r="AD194" s="120" t="s">
        <v>150</v>
      </c>
    </row>
    <row r="195" spans="1:30" ht="20" customHeight="1" x14ac:dyDescent="0.35">
      <c r="A195" s="15"/>
      <c r="B195" s="25">
        <f t="shared" si="43"/>
        <v>141</v>
      </c>
      <c r="C195" s="15"/>
      <c r="D195" s="135" t="str">
        <f t="shared" si="41"/>
        <v>B.UUID.141</v>
      </c>
      <c r="E195" s="27" t="s">
        <v>966</v>
      </c>
      <c r="F195" s="27" t="s">
        <v>64</v>
      </c>
      <c r="G195" s="27" t="s">
        <v>465</v>
      </c>
      <c r="H195" s="27" t="s">
        <v>464</v>
      </c>
      <c r="I195" s="33" t="s">
        <v>681</v>
      </c>
      <c r="J195" s="29" t="s">
        <v>64</v>
      </c>
      <c r="K195" s="33" t="s">
        <v>194</v>
      </c>
      <c r="L195" s="29" t="s">
        <v>221</v>
      </c>
      <c r="M195" s="29" t="s">
        <v>150</v>
      </c>
      <c r="N195" s="34" t="str">
        <f>"Démandé si pour question " &amp;D190&amp; ", Réponse = 1.Oui."</f>
        <v>Démandé si pour question B.UUID.136, Réponse = 1.Oui.</v>
      </c>
      <c r="O195" s="29" t="s">
        <v>150</v>
      </c>
      <c r="P195" s="29" t="s">
        <v>161</v>
      </c>
      <c r="Q195" s="29" t="s">
        <v>150</v>
      </c>
      <c r="R195" s="29" t="s">
        <v>151</v>
      </c>
      <c r="S195" s="39" t="s">
        <v>152</v>
      </c>
      <c r="T195" s="39" t="str">
        <f t="shared" si="42"/>
        <v>Yes</v>
      </c>
      <c r="V195" s="118" t="s">
        <v>749</v>
      </c>
      <c r="W195" s="119" t="s">
        <v>749</v>
      </c>
      <c r="X195" s="119" t="s">
        <v>749</v>
      </c>
      <c r="Y195" s="119" t="s">
        <v>749</v>
      </c>
      <c r="Z195" s="119" t="s">
        <v>749</v>
      </c>
      <c r="AA195" s="119" t="s">
        <v>749</v>
      </c>
      <c r="AB195" s="119" t="s">
        <v>749</v>
      </c>
      <c r="AC195" s="119" t="s">
        <v>749</v>
      </c>
      <c r="AD195" s="120" t="s">
        <v>749</v>
      </c>
    </row>
    <row r="196" spans="1:30" ht="20" customHeight="1" thickBot="1" x14ac:dyDescent="0.4">
      <c r="A196" s="15"/>
      <c r="B196" s="25">
        <f t="shared" si="43"/>
        <v>142</v>
      </c>
      <c r="C196" s="15"/>
      <c r="D196" s="135" t="str">
        <f t="shared" si="41"/>
        <v>B.UUID.142</v>
      </c>
      <c r="E196" s="27" t="s">
        <v>967</v>
      </c>
      <c r="F196" s="27" t="s">
        <v>64</v>
      </c>
      <c r="G196" s="27" t="s">
        <v>465</v>
      </c>
      <c r="H196" s="27" t="s">
        <v>464</v>
      </c>
      <c r="I196" s="33" t="s">
        <v>682</v>
      </c>
      <c r="J196" s="29" t="s">
        <v>64</v>
      </c>
      <c r="K196" s="33" t="s">
        <v>194</v>
      </c>
      <c r="L196" s="29" t="s">
        <v>221</v>
      </c>
      <c r="M196" s="29" t="s">
        <v>150</v>
      </c>
      <c r="N196" s="34" t="str">
        <f>"Démandé si pour question " &amp;D190&amp; ", Réponse = 1.Oui."</f>
        <v>Démandé si pour question B.UUID.136, Réponse = 1.Oui.</v>
      </c>
      <c r="O196" s="29" t="s">
        <v>150</v>
      </c>
      <c r="P196" s="29" t="s">
        <v>161</v>
      </c>
      <c r="Q196" s="29" t="s">
        <v>150</v>
      </c>
      <c r="R196" s="29" t="s">
        <v>151</v>
      </c>
      <c r="S196" s="39" t="s">
        <v>152</v>
      </c>
      <c r="T196" s="39" t="str">
        <f t="shared" si="42"/>
        <v>Yes</v>
      </c>
      <c r="V196" s="118" t="s">
        <v>749</v>
      </c>
      <c r="W196" s="119" t="s">
        <v>749</v>
      </c>
      <c r="X196" s="119" t="s">
        <v>749</v>
      </c>
      <c r="Y196" s="119" t="s">
        <v>749</v>
      </c>
      <c r="Z196" s="119" t="s">
        <v>749</v>
      </c>
      <c r="AA196" s="119" t="s">
        <v>749</v>
      </c>
      <c r="AB196" s="119" t="s">
        <v>749</v>
      </c>
      <c r="AC196" s="119" t="s">
        <v>749</v>
      </c>
      <c r="AD196" s="120" t="s">
        <v>749</v>
      </c>
    </row>
    <row r="197" spans="1:30" ht="20" customHeight="1" thickBot="1" x14ac:dyDescent="0.4">
      <c r="A197" s="15"/>
      <c r="B197" s="25"/>
      <c r="C197" s="15"/>
      <c r="D197" s="51" t="s">
        <v>683</v>
      </c>
      <c r="E197" s="47"/>
      <c r="F197" s="47"/>
      <c r="G197" s="47"/>
      <c r="H197" s="47"/>
      <c r="I197" s="48"/>
      <c r="J197" s="49"/>
      <c r="K197" s="49"/>
      <c r="L197" s="47"/>
      <c r="M197" s="47"/>
      <c r="N197" s="49"/>
      <c r="O197" s="47"/>
      <c r="P197" s="47"/>
      <c r="Q197" s="47"/>
      <c r="R197" s="47"/>
      <c r="S197" s="50"/>
      <c r="T197" s="50"/>
      <c r="V197" s="115"/>
      <c r="W197" s="116"/>
      <c r="X197" s="116"/>
      <c r="Y197" s="116"/>
      <c r="Z197" s="116"/>
      <c r="AA197" s="116"/>
      <c r="AB197" s="116"/>
      <c r="AC197" s="116"/>
      <c r="AD197" s="117"/>
    </row>
    <row r="198" spans="1:30" ht="20" customHeight="1" x14ac:dyDescent="0.35">
      <c r="A198" s="15"/>
      <c r="B198" s="25">
        <f>B196+1</f>
        <v>143</v>
      </c>
      <c r="C198" s="15"/>
      <c r="D198" s="135" t="str">
        <f t="shared" ref="D198:D205" si="44">CONCATENATE(LEFT($D$33,2),"UUID.",B198)</f>
        <v>B.UUID.143</v>
      </c>
      <c r="E198" s="27" t="s">
        <v>968</v>
      </c>
      <c r="F198" s="27" t="s">
        <v>417</v>
      </c>
      <c r="G198" s="27" t="s">
        <v>465</v>
      </c>
      <c r="H198" s="27" t="s">
        <v>464</v>
      </c>
      <c r="I198" s="33" t="s">
        <v>686</v>
      </c>
      <c r="J198" s="29" t="s">
        <v>17</v>
      </c>
      <c r="K198" s="33" t="s">
        <v>191</v>
      </c>
      <c r="L198" s="29" t="s">
        <v>221</v>
      </c>
      <c r="M198" s="29" t="s">
        <v>150</v>
      </c>
      <c r="N198" s="34" t="s">
        <v>160</v>
      </c>
      <c r="O198" s="29" t="s">
        <v>150</v>
      </c>
      <c r="P198" s="29" t="s">
        <v>161</v>
      </c>
      <c r="Q198" s="29" t="s">
        <v>150</v>
      </c>
      <c r="R198" s="29" t="s">
        <v>151</v>
      </c>
      <c r="S198" s="39" t="s">
        <v>152</v>
      </c>
      <c r="T198" s="39" t="str">
        <f t="shared" ref="T198:T205" si="45">IF(OR(V198="Yes",W198="Yes",X198="Yes",Y198="Yes",Z198="Yes",AA198="Yes",AB198="Yes",AC198="Yes",AD198="Yes"),"Yes","No")</f>
        <v>Yes</v>
      </c>
      <c r="V198" s="118" t="s">
        <v>749</v>
      </c>
      <c r="W198" s="119" t="s">
        <v>749</v>
      </c>
      <c r="X198" s="119" t="s">
        <v>749</v>
      </c>
      <c r="Y198" s="119" t="s">
        <v>749</v>
      </c>
      <c r="Z198" s="119" t="s">
        <v>749</v>
      </c>
      <c r="AA198" s="119" t="s">
        <v>749</v>
      </c>
      <c r="AB198" s="119" t="s">
        <v>749</v>
      </c>
      <c r="AC198" s="119" t="s">
        <v>749</v>
      </c>
      <c r="AD198" s="120" t="s">
        <v>749</v>
      </c>
    </row>
    <row r="199" spans="1:30" ht="20" customHeight="1" x14ac:dyDescent="0.35">
      <c r="A199" s="15"/>
      <c r="B199" s="25">
        <f t="shared" ref="B199:B205" si="46">B198+1</f>
        <v>144</v>
      </c>
      <c r="C199" s="15"/>
      <c r="D199" s="135" t="str">
        <f t="shared" si="44"/>
        <v>B.UUID.144</v>
      </c>
      <c r="E199" s="27" t="s">
        <v>969</v>
      </c>
      <c r="F199" s="27" t="s">
        <v>413</v>
      </c>
      <c r="G199" s="27" t="s">
        <v>465</v>
      </c>
      <c r="H199" s="27" t="s">
        <v>464</v>
      </c>
      <c r="I199" s="33" t="s">
        <v>687</v>
      </c>
      <c r="J199" s="29" t="s">
        <v>17</v>
      </c>
      <c r="K199" s="33" t="s">
        <v>170</v>
      </c>
      <c r="L199" s="29" t="s">
        <v>221</v>
      </c>
      <c r="M199" s="29" t="s">
        <v>150</v>
      </c>
      <c r="N199" s="34" t="str">
        <f>"Démandé si pour question " &amp;D198&amp; ", Réponse =/= 3. Totalement indisponible"</f>
        <v>Démandé si pour question B.UUID.143, Réponse =/= 3. Totalement indisponible</v>
      </c>
      <c r="O199" s="29" t="s">
        <v>150</v>
      </c>
      <c r="P199" s="29" t="s">
        <v>161</v>
      </c>
      <c r="Q199" s="29" t="s">
        <v>150</v>
      </c>
      <c r="R199" s="29" t="s">
        <v>151</v>
      </c>
      <c r="S199" s="39" t="s">
        <v>152</v>
      </c>
      <c r="T199" s="39" t="str">
        <f t="shared" si="45"/>
        <v>Yes</v>
      </c>
      <c r="V199" s="118" t="s">
        <v>749</v>
      </c>
      <c r="W199" s="119" t="s">
        <v>749</v>
      </c>
      <c r="X199" s="119" t="s">
        <v>749</v>
      </c>
      <c r="Y199" s="119" t="s">
        <v>749</v>
      </c>
      <c r="Z199" s="119" t="s">
        <v>749</v>
      </c>
      <c r="AA199" s="119" t="s">
        <v>749</v>
      </c>
      <c r="AB199" s="119" t="s">
        <v>749</v>
      </c>
      <c r="AC199" s="119" t="s">
        <v>749</v>
      </c>
      <c r="AD199" s="120" t="s">
        <v>749</v>
      </c>
    </row>
    <row r="200" spans="1:30" ht="20" customHeight="1" x14ac:dyDescent="0.35">
      <c r="A200" s="15"/>
      <c r="B200" s="25">
        <f t="shared" si="46"/>
        <v>145</v>
      </c>
      <c r="C200" s="15"/>
      <c r="D200" s="135" t="str">
        <f t="shared" si="44"/>
        <v>B.UUID.145</v>
      </c>
      <c r="E200" s="27" t="s">
        <v>1412</v>
      </c>
      <c r="F200" s="27" t="s">
        <v>413</v>
      </c>
      <c r="G200" s="27" t="s">
        <v>465</v>
      </c>
      <c r="H200" s="27" t="s">
        <v>464</v>
      </c>
      <c r="I200" s="33" t="s">
        <v>1783</v>
      </c>
      <c r="J200" s="29" t="s">
        <v>17</v>
      </c>
      <c r="K200" s="33" t="s">
        <v>170</v>
      </c>
      <c r="L200" s="29" t="s">
        <v>221</v>
      </c>
      <c r="M200" s="29" t="s">
        <v>150</v>
      </c>
      <c r="N200" s="34" t="str">
        <f>"Démandé si pour question " &amp;D199&amp; ", Réponse = 1.Oui."</f>
        <v>Démandé si pour question B.UUID.144, Réponse = 1.Oui.</v>
      </c>
      <c r="O200" s="29" t="s">
        <v>150</v>
      </c>
      <c r="P200" s="29" t="s">
        <v>161</v>
      </c>
      <c r="Q200" s="29" t="s">
        <v>150</v>
      </c>
      <c r="R200" s="29" t="s">
        <v>151</v>
      </c>
      <c r="S200" s="39" t="s">
        <v>152</v>
      </c>
      <c r="T200" s="39" t="str">
        <f t="shared" si="45"/>
        <v>Yes</v>
      </c>
      <c r="V200" s="118" t="s">
        <v>749</v>
      </c>
      <c r="W200" s="119" t="s">
        <v>749</v>
      </c>
      <c r="X200" s="119" t="s">
        <v>749</v>
      </c>
      <c r="Y200" s="119" t="s">
        <v>749</v>
      </c>
      <c r="Z200" s="119" t="s">
        <v>749</v>
      </c>
      <c r="AA200" s="119" t="s">
        <v>749</v>
      </c>
      <c r="AB200" s="119" t="s">
        <v>749</v>
      </c>
      <c r="AC200" s="119" t="s">
        <v>749</v>
      </c>
      <c r="AD200" s="120" t="s">
        <v>749</v>
      </c>
    </row>
    <row r="201" spans="1:30" ht="20" customHeight="1" x14ac:dyDescent="0.35">
      <c r="A201" s="15"/>
      <c r="B201" s="25">
        <f t="shared" si="46"/>
        <v>146</v>
      </c>
      <c r="C201" s="15"/>
      <c r="D201" s="135" t="str">
        <f t="shared" si="44"/>
        <v>B.UUID.146</v>
      </c>
      <c r="E201" s="27" t="s">
        <v>1115</v>
      </c>
      <c r="F201" s="27" t="s">
        <v>64</v>
      </c>
      <c r="G201" s="27" t="s">
        <v>465</v>
      </c>
      <c r="H201" s="27" t="s">
        <v>464</v>
      </c>
      <c r="I201" s="33" t="s">
        <v>1784</v>
      </c>
      <c r="J201" s="29" t="s">
        <v>64</v>
      </c>
      <c r="K201" s="33" t="s">
        <v>194</v>
      </c>
      <c r="L201" s="29" t="s">
        <v>221</v>
      </c>
      <c r="M201" s="29" t="s">
        <v>150</v>
      </c>
      <c r="N201" s="34" t="str">
        <f>"Démandé si pour question " &amp;D199&amp; ", Réponse = 1.Oui."</f>
        <v>Démandé si pour question B.UUID.144, Réponse = 1.Oui.</v>
      </c>
      <c r="O201" s="29" t="s">
        <v>150</v>
      </c>
      <c r="P201" s="29" t="s">
        <v>161</v>
      </c>
      <c r="Q201" s="29" t="s">
        <v>150</v>
      </c>
      <c r="R201" s="29" t="s">
        <v>151</v>
      </c>
      <c r="S201" s="39" t="s">
        <v>152</v>
      </c>
      <c r="T201" s="39" t="str">
        <f t="shared" si="45"/>
        <v>Yes</v>
      </c>
      <c r="V201" s="118" t="s">
        <v>749</v>
      </c>
      <c r="W201" s="119" t="s">
        <v>749</v>
      </c>
      <c r="X201" s="119" t="s">
        <v>749</v>
      </c>
      <c r="Y201" s="119" t="s">
        <v>749</v>
      </c>
      <c r="Z201" s="119" t="s">
        <v>749</v>
      </c>
      <c r="AA201" s="119" t="s">
        <v>749</v>
      </c>
      <c r="AB201" s="119" t="s">
        <v>749</v>
      </c>
      <c r="AC201" s="119" t="s">
        <v>749</v>
      </c>
      <c r="AD201" s="120" t="s">
        <v>749</v>
      </c>
    </row>
    <row r="202" spans="1:30" ht="20" customHeight="1" x14ac:dyDescent="0.35">
      <c r="A202" s="15"/>
      <c r="B202" s="25">
        <f t="shared" si="46"/>
        <v>147</v>
      </c>
      <c r="C202" s="15"/>
      <c r="D202" s="135" t="str">
        <f t="shared" si="44"/>
        <v>B.UUID.147</v>
      </c>
      <c r="E202" s="71" t="s">
        <v>970</v>
      </c>
      <c r="F202" s="27" t="s">
        <v>803</v>
      </c>
      <c r="G202" s="27" t="s">
        <v>465</v>
      </c>
      <c r="H202" s="27" t="s">
        <v>464</v>
      </c>
      <c r="I202" s="33" t="s">
        <v>839</v>
      </c>
      <c r="J202" s="29" t="s">
        <v>803</v>
      </c>
      <c r="K202" s="33"/>
      <c r="L202" s="29" t="s">
        <v>221</v>
      </c>
      <c r="M202" s="29" t="s">
        <v>150</v>
      </c>
      <c r="N202" s="34"/>
      <c r="O202" s="29" t="s">
        <v>150</v>
      </c>
      <c r="P202" s="29" t="s">
        <v>150</v>
      </c>
      <c r="Q202" s="29" t="s">
        <v>150</v>
      </c>
      <c r="R202" s="29" t="s">
        <v>151</v>
      </c>
      <c r="S202" s="39" t="s">
        <v>152</v>
      </c>
      <c r="T202" s="39" t="s">
        <v>150</v>
      </c>
      <c r="V202" s="118" t="s">
        <v>150</v>
      </c>
      <c r="W202" s="119" t="s">
        <v>150</v>
      </c>
      <c r="X202" s="119" t="s">
        <v>150</v>
      </c>
      <c r="Y202" s="119" t="s">
        <v>150</v>
      </c>
      <c r="Z202" s="119" t="s">
        <v>150</v>
      </c>
      <c r="AA202" s="119" t="s">
        <v>150</v>
      </c>
      <c r="AB202" s="119" t="s">
        <v>150</v>
      </c>
      <c r="AC202" s="119" t="s">
        <v>150</v>
      </c>
      <c r="AD202" s="120" t="s">
        <v>150</v>
      </c>
    </row>
    <row r="203" spans="1:30" ht="20" customHeight="1" x14ac:dyDescent="0.35">
      <c r="A203" s="15"/>
      <c r="B203" s="25">
        <f t="shared" si="46"/>
        <v>148</v>
      </c>
      <c r="C203" s="15"/>
      <c r="D203" s="78" t="str">
        <f t="shared" si="44"/>
        <v>B.UUID.148</v>
      </c>
      <c r="E203" s="27" t="s">
        <v>1820</v>
      </c>
      <c r="F203" s="27" t="s">
        <v>803</v>
      </c>
      <c r="G203" s="27" t="s">
        <v>465</v>
      </c>
      <c r="H203" s="27" t="s">
        <v>464</v>
      </c>
      <c r="I203" s="33" t="s">
        <v>838</v>
      </c>
      <c r="J203" s="29" t="s">
        <v>803</v>
      </c>
      <c r="K203" s="33"/>
      <c r="L203" s="29" t="s">
        <v>221</v>
      </c>
      <c r="M203" s="29" t="s">
        <v>150</v>
      </c>
      <c r="N203" s="34"/>
      <c r="O203" s="29" t="s">
        <v>150</v>
      </c>
      <c r="P203" s="29" t="s">
        <v>150</v>
      </c>
      <c r="Q203" s="29" t="s">
        <v>150</v>
      </c>
      <c r="R203" s="29" t="s">
        <v>151</v>
      </c>
      <c r="S203" s="39" t="s">
        <v>152</v>
      </c>
      <c r="T203" s="39" t="s">
        <v>150</v>
      </c>
      <c r="V203" s="118" t="s">
        <v>150</v>
      </c>
      <c r="W203" s="119" t="s">
        <v>150</v>
      </c>
      <c r="X203" s="119" t="s">
        <v>150</v>
      </c>
      <c r="Y203" s="119" t="s">
        <v>150</v>
      </c>
      <c r="Z203" s="119" t="s">
        <v>150</v>
      </c>
      <c r="AA203" s="119" t="s">
        <v>150</v>
      </c>
      <c r="AB203" s="119" t="s">
        <v>150</v>
      </c>
      <c r="AC203" s="119" t="s">
        <v>150</v>
      </c>
      <c r="AD203" s="120" t="s">
        <v>150</v>
      </c>
    </row>
    <row r="204" spans="1:30" ht="20" customHeight="1" x14ac:dyDescent="0.35">
      <c r="A204" s="15"/>
      <c r="B204" s="25">
        <f t="shared" si="46"/>
        <v>149</v>
      </c>
      <c r="C204" s="15"/>
      <c r="D204" s="135" t="str">
        <f t="shared" si="44"/>
        <v>B.UUID.149</v>
      </c>
      <c r="E204" s="27" t="s">
        <v>971</v>
      </c>
      <c r="F204" s="27" t="s">
        <v>64</v>
      </c>
      <c r="G204" s="27" t="s">
        <v>465</v>
      </c>
      <c r="H204" s="27" t="s">
        <v>464</v>
      </c>
      <c r="I204" s="33" t="s">
        <v>685</v>
      </c>
      <c r="J204" s="29" t="s">
        <v>64</v>
      </c>
      <c r="K204" s="33" t="s">
        <v>194</v>
      </c>
      <c r="L204" s="29" t="s">
        <v>221</v>
      </c>
      <c r="M204" s="29" t="s">
        <v>150</v>
      </c>
      <c r="N204" s="34" t="str">
        <f>"Démandé si pour question " &amp;D199&amp; ", Réponse = 1.Oui."</f>
        <v>Démandé si pour question B.UUID.144, Réponse = 1.Oui.</v>
      </c>
      <c r="O204" s="29" t="s">
        <v>150</v>
      </c>
      <c r="P204" s="29" t="s">
        <v>161</v>
      </c>
      <c r="Q204" s="29" t="s">
        <v>150</v>
      </c>
      <c r="R204" s="29" t="s">
        <v>151</v>
      </c>
      <c r="S204" s="39" t="s">
        <v>152</v>
      </c>
      <c r="T204" s="39" t="str">
        <f t="shared" si="45"/>
        <v>Yes</v>
      </c>
      <c r="V204" s="118" t="s">
        <v>749</v>
      </c>
      <c r="W204" s="119" t="s">
        <v>749</v>
      </c>
      <c r="X204" s="119" t="s">
        <v>749</v>
      </c>
      <c r="Y204" s="119" t="s">
        <v>749</v>
      </c>
      <c r="Z204" s="119" t="s">
        <v>749</v>
      </c>
      <c r="AA204" s="119" t="s">
        <v>749</v>
      </c>
      <c r="AB204" s="119" t="s">
        <v>749</v>
      </c>
      <c r="AC204" s="119" t="s">
        <v>749</v>
      </c>
      <c r="AD204" s="120" t="s">
        <v>749</v>
      </c>
    </row>
    <row r="205" spans="1:30" ht="20" customHeight="1" thickBot="1" x14ac:dyDescent="0.4">
      <c r="A205" s="15"/>
      <c r="B205" s="25">
        <f t="shared" si="46"/>
        <v>150</v>
      </c>
      <c r="C205" s="15"/>
      <c r="D205" s="135" t="str">
        <f t="shared" si="44"/>
        <v>B.UUID.150</v>
      </c>
      <c r="E205" s="27" t="s">
        <v>972</v>
      </c>
      <c r="F205" s="27" t="s">
        <v>64</v>
      </c>
      <c r="G205" s="27" t="s">
        <v>465</v>
      </c>
      <c r="H205" s="27" t="s">
        <v>464</v>
      </c>
      <c r="I205" s="33" t="s">
        <v>684</v>
      </c>
      <c r="J205" s="29" t="s">
        <v>64</v>
      </c>
      <c r="K205" s="33" t="s">
        <v>194</v>
      </c>
      <c r="L205" s="29" t="s">
        <v>221</v>
      </c>
      <c r="M205" s="29" t="s">
        <v>150</v>
      </c>
      <c r="N205" s="34" t="str">
        <f>"Démandé si pour question " &amp;D199&amp; ", Réponse = 1.Oui."</f>
        <v>Démandé si pour question B.UUID.144, Réponse = 1.Oui.</v>
      </c>
      <c r="O205" s="29" t="s">
        <v>150</v>
      </c>
      <c r="P205" s="29" t="s">
        <v>161</v>
      </c>
      <c r="Q205" s="29" t="s">
        <v>150</v>
      </c>
      <c r="R205" s="29" t="s">
        <v>151</v>
      </c>
      <c r="S205" s="39" t="s">
        <v>152</v>
      </c>
      <c r="T205" s="39" t="str">
        <f t="shared" si="45"/>
        <v>Yes</v>
      </c>
      <c r="V205" s="118" t="s">
        <v>749</v>
      </c>
      <c r="W205" s="119" t="s">
        <v>749</v>
      </c>
      <c r="X205" s="119" t="s">
        <v>749</v>
      </c>
      <c r="Y205" s="119" t="s">
        <v>749</v>
      </c>
      <c r="Z205" s="119" t="s">
        <v>749</v>
      </c>
      <c r="AA205" s="119" t="s">
        <v>749</v>
      </c>
      <c r="AB205" s="119" t="s">
        <v>749</v>
      </c>
      <c r="AC205" s="119" t="s">
        <v>749</v>
      </c>
      <c r="AD205" s="120" t="s">
        <v>749</v>
      </c>
    </row>
    <row r="206" spans="1:30" ht="20" customHeight="1" thickBot="1" x14ac:dyDescent="0.4">
      <c r="A206" s="15"/>
      <c r="B206" s="25"/>
      <c r="C206" s="15"/>
      <c r="D206" s="51" t="s">
        <v>688</v>
      </c>
      <c r="E206" s="47"/>
      <c r="F206" s="47"/>
      <c r="G206" s="47"/>
      <c r="H206" s="47"/>
      <c r="I206" s="48"/>
      <c r="J206" s="49"/>
      <c r="K206" s="49"/>
      <c r="L206" s="47"/>
      <c r="M206" s="47"/>
      <c r="N206" s="49"/>
      <c r="O206" s="47"/>
      <c r="P206" s="47"/>
      <c r="Q206" s="47"/>
      <c r="R206" s="47"/>
      <c r="S206" s="50"/>
      <c r="T206" s="50"/>
      <c r="V206" s="115"/>
      <c r="W206" s="116"/>
      <c r="X206" s="116"/>
      <c r="Y206" s="116"/>
      <c r="Z206" s="116"/>
      <c r="AA206" s="116"/>
      <c r="AB206" s="116"/>
      <c r="AC206" s="116"/>
      <c r="AD206" s="117"/>
    </row>
    <row r="207" spans="1:30" ht="20" customHeight="1" x14ac:dyDescent="0.35">
      <c r="A207" s="15"/>
      <c r="B207" s="25">
        <f>B205+1</f>
        <v>151</v>
      </c>
      <c r="C207" s="15"/>
      <c r="D207" s="135" t="str">
        <f t="shared" ref="D207:D214" si="47">CONCATENATE(LEFT($D$33,2),"UUID.",B207)</f>
        <v>B.UUID.151</v>
      </c>
      <c r="E207" s="27" t="s">
        <v>973</v>
      </c>
      <c r="F207" s="27" t="s">
        <v>417</v>
      </c>
      <c r="G207" s="27" t="s">
        <v>465</v>
      </c>
      <c r="H207" s="27" t="s">
        <v>464</v>
      </c>
      <c r="I207" s="33" t="s">
        <v>689</v>
      </c>
      <c r="J207" s="29" t="s">
        <v>17</v>
      </c>
      <c r="K207" s="33" t="s">
        <v>191</v>
      </c>
      <c r="L207" s="29" t="s">
        <v>221</v>
      </c>
      <c r="M207" s="29" t="s">
        <v>150</v>
      </c>
      <c r="N207" s="34" t="s">
        <v>160</v>
      </c>
      <c r="O207" s="29" t="s">
        <v>150</v>
      </c>
      <c r="P207" s="29" t="s">
        <v>161</v>
      </c>
      <c r="Q207" s="29" t="s">
        <v>150</v>
      </c>
      <c r="R207" s="29" t="s">
        <v>151</v>
      </c>
      <c r="S207" s="39" t="s">
        <v>152</v>
      </c>
      <c r="T207" s="39" t="str">
        <f t="shared" ref="T207:T214" si="48">IF(OR(V207="Yes",W207="Yes",X207="Yes",Y207="Yes",Z207="Yes",AA207="Yes",AB207="Yes",AC207="Yes",AD207="Yes"),"Yes","No")</f>
        <v>Yes</v>
      </c>
      <c r="V207" s="118" t="s">
        <v>749</v>
      </c>
      <c r="W207" s="119" t="s">
        <v>749</v>
      </c>
      <c r="X207" s="119" t="s">
        <v>749</v>
      </c>
      <c r="Y207" s="119" t="s">
        <v>749</v>
      </c>
      <c r="Z207" s="119" t="s">
        <v>749</v>
      </c>
      <c r="AA207" s="119" t="s">
        <v>749</v>
      </c>
      <c r="AB207" s="119" t="s">
        <v>749</v>
      </c>
      <c r="AC207" s="119" t="s">
        <v>749</v>
      </c>
      <c r="AD207" s="120" t="s">
        <v>749</v>
      </c>
    </row>
    <row r="208" spans="1:30" ht="20" customHeight="1" x14ac:dyDescent="0.35">
      <c r="A208" s="15"/>
      <c r="B208" s="25">
        <f t="shared" ref="B208:B214" si="49">B207+1</f>
        <v>152</v>
      </c>
      <c r="C208" s="15"/>
      <c r="D208" s="135" t="str">
        <f t="shared" si="47"/>
        <v>B.UUID.152</v>
      </c>
      <c r="E208" s="27" t="s">
        <v>974</v>
      </c>
      <c r="F208" s="27" t="s">
        <v>413</v>
      </c>
      <c r="G208" s="27" t="s">
        <v>465</v>
      </c>
      <c r="H208" s="27" t="s">
        <v>464</v>
      </c>
      <c r="I208" s="33" t="s">
        <v>690</v>
      </c>
      <c r="J208" s="29" t="s">
        <v>17</v>
      </c>
      <c r="K208" s="33" t="s">
        <v>170</v>
      </c>
      <c r="L208" s="29" t="s">
        <v>221</v>
      </c>
      <c r="M208" s="29" t="s">
        <v>150</v>
      </c>
      <c r="N208" s="34" t="str">
        <f>"Démandé si pour question " &amp;D207&amp; ", Réponse =/= 3. Totalement indisponible"</f>
        <v>Démandé si pour question B.UUID.151, Réponse =/= 3. Totalement indisponible</v>
      </c>
      <c r="O208" s="29" t="s">
        <v>150</v>
      </c>
      <c r="P208" s="29" t="s">
        <v>161</v>
      </c>
      <c r="Q208" s="29" t="s">
        <v>150</v>
      </c>
      <c r="R208" s="29" t="s">
        <v>151</v>
      </c>
      <c r="S208" s="39" t="s">
        <v>152</v>
      </c>
      <c r="T208" s="39" t="str">
        <f t="shared" si="48"/>
        <v>Yes</v>
      </c>
      <c r="V208" s="118" t="s">
        <v>749</v>
      </c>
      <c r="W208" s="119" t="s">
        <v>749</v>
      </c>
      <c r="X208" s="119" t="s">
        <v>749</v>
      </c>
      <c r="Y208" s="119" t="s">
        <v>749</v>
      </c>
      <c r="Z208" s="119" t="s">
        <v>749</v>
      </c>
      <c r="AA208" s="119" t="s">
        <v>749</v>
      </c>
      <c r="AB208" s="119" t="s">
        <v>749</v>
      </c>
      <c r="AC208" s="119" t="s">
        <v>749</v>
      </c>
      <c r="AD208" s="120" t="s">
        <v>749</v>
      </c>
    </row>
    <row r="209" spans="1:30" ht="20" customHeight="1" x14ac:dyDescent="0.35">
      <c r="A209" s="15"/>
      <c r="B209" s="25">
        <f t="shared" si="49"/>
        <v>153</v>
      </c>
      <c r="C209" s="15"/>
      <c r="D209" s="135" t="str">
        <f t="shared" si="47"/>
        <v>B.UUID.153</v>
      </c>
      <c r="E209" s="27" t="s">
        <v>1413</v>
      </c>
      <c r="F209" s="27" t="s">
        <v>413</v>
      </c>
      <c r="G209" s="27" t="s">
        <v>465</v>
      </c>
      <c r="H209" s="27" t="s">
        <v>464</v>
      </c>
      <c r="I209" s="33" t="s">
        <v>1786</v>
      </c>
      <c r="J209" s="29" t="s">
        <v>17</v>
      </c>
      <c r="K209" s="33" t="s">
        <v>170</v>
      </c>
      <c r="L209" s="29" t="s">
        <v>221</v>
      </c>
      <c r="M209" s="29" t="s">
        <v>150</v>
      </c>
      <c r="N209" s="34" t="str">
        <f>"Démandé si pour question " &amp;D208&amp; ", Réponse = 1.Oui."</f>
        <v>Démandé si pour question B.UUID.152, Réponse = 1.Oui.</v>
      </c>
      <c r="O209" s="29" t="s">
        <v>150</v>
      </c>
      <c r="P209" s="29" t="s">
        <v>161</v>
      </c>
      <c r="Q209" s="29" t="s">
        <v>150</v>
      </c>
      <c r="R209" s="29" t="s">
        <v>151</v>
      </c>
      <c r="S209" s="39" t="s">
        <v>152</v>
      </c>
      <c r="T209" s="39" t="str">
        <f t="shared" si="48"/>
        <v>Yes</v>
      </c>
      <c r="V209" s="118" t="s">
        <v>749</v>
      </c>
      <c r="W209" s="119" t="s">
        <v>749</v>
      </c>
      <c r="X209" s="119" t="s">
        <v>749</v>
      </c>
      <c r="Y209" s="119" t="s">
        <v>749</v>
      </c>
      <c r="Z209" s="119" t="s">
        <v>749</v>
      </c>
      <c r="AA209" s="119" t="s">
        <v>749</v>
      </c>
      <c r="AB209" s="119" t="s">
        <v>749</v>
      </c>
      <c r="AC209" s="119" t="s">
        <v>749</v>
      </c>
      <c r="AD209" s="120" t="s">
        <v>749</v>
      </c>
    </row>
    <row r="210" spans="1:30" ht="20" customHeight="1" x14ac:dyDescent="0.35">
      <c r="A210" s="15"/>
      <c r="B210" s="25">
        <f t="shared" si="49"/>
        <v>154</v>
      </c>
      <c r="C210" s="15"/>
      <c r="D210" s="135" t="str">
        <f t="shared" si="47"/>
        <v>B.UUID.154</v>
      </c>
      <c r="E210" s="27" t="s">
        <v>1116</v>
      </c>
      <c r="F210" s="27" t="s">
        <v>64</v>
      </c>
      <c r="G210" s="27" t="s">
        <v>465</v>
      </c>
      <c r="H210" s="27" t="s">
        <v>464</v>
      </c>
      <c r="I210" s="33" t="s">
        <v>1785</v>
      </c>
      <c r="J210" s="29" t="s">
        <v>64</v>
      </c>
      <c r="K210" s="33" t="s">
        <v>194</v>
      </c>
      <c r="L210" s="29" t="s">
        <v>221</v>
      </c>
      <c r="M210" s="29" t="s">
        <v>150</v>
      </c>
      <c r="N210" s="34" t="str">
        <f>"Démandé si pour question " &amp;D208&amp; ", Réponse = 1.Oui."</f>
        <v>Démandé si pour question B.UUID.152, Réponse = 1.Oui.</v>
      </c>
      <c r="O210" s="29" t="s">
        <v>150</v>
      </c>
      <c r="P210" s="29" t="s">
        <v>161</v>
      </c>
      <c r="Q210" s="29" t="s">
        <v>150</v>
      </c>
      <c r="R210" s="29" t="s">
        <v>151</v>
      </c>
      <c r="S210" s="39" t="s">
        <v>152</v>
      </c>
      <c r="T210" s="39" t="str">
        <f t="shared" si="48"/>
        <v>Yes</v>
      </c>
      <c r="V210" s="118" t="s">
        <v>749</v>
      </c>
      <c r="W210" s="119" t="s">
        <v>749</v>
      </c>
      <c r="X210" s="119" t="s">
        <v>749</v>
      </c>
      <c r="Y210" s="119" t="s">
        <v>749</v>
      </c>
      <c r="Z210" s="119" t="s">
        <v>749</v>
      </c>
      <c r="AA210" s="119" t="s">
        <v>749</v>
      </c>
      <c r="AB210" s="119" t="s">
        <v>749</v>
      </c>
      <c r="AC210" s="119" t="s">
        <v>749</v>
      </c>
      <c r="AD210" s="120" t="s">
        <v>749</v>
      </c>
    </row>
    <row r="211" spans="1:30" ht="20" customHeight="1" x14ac:dyDescent="0.35">
      <c r="A211" s="15"/>
      <c r="B211" s="25">
        <f t="shared" si="49"/>
        <v>155</v>
      </c>
      <c r="C211" s="15"/>
      <c r="D211" s="135" t="str">
        <f t="shared" si="47"/>
        <v>B.UUID.155</v>
      </c>
      <c r="E211" s="71" t="s">
        <v>975</v>
      </c>
      <c r="F211" s="27" t="s">
        <v>803</v>
      </c>
      <c r="G211" s="27" t="s">
        <v>465</v>
      </c>
      <c r="H211" s="27" t="s">
        <v>464</v>
      </c>
      <c r="I211" s="33" t="s">
        <v>839</v>
      </c>
      <c r="J211" s="29" t="s">
        <v>803</v>
      </c>
      <c r="K211" s="33"/>
      <c r="L211" s="29" t="s">
        <v>221</v>
      </c>
      <c r="M211" s="29" t="s">
        <v>150</v>
      </c>
      <c r="N211" s="34"/>
      <c r="O211" s="29" t="s">
        <v>150</v>
      </c>
      <c r="P211" s="29" t="s">
        <v>150</v>
      </c>
      <c r="Q211" s="29" t="s">
        <v>150</v>
      </c>
      <c r="R211" s="29" t="s">
        <v>151</v>
      </c>
      <c r="S211" s="39" t="s">
        <v>152</v>
      </c>
      <c r="T211" s="39" t="s">
        <v>150</v>
      </c>
      <c r="V211" s="118" t="s">
        <v>150</v>
      </c>
      <c r="W211" s="119" t="s">
        <v>150</v>
      </c>
      <c r="X211" s="119" t="s">
        <v>150</v>
      </c>
      <c r="Y211" s="119" t="s">
        <v>150</v>
      </c>
      <c r="Z211" s="119" t="s">
        <v>150</v>
      </c>
      <c r="AA211" s="119" t="s">
        <v>150</v>
      </c>
      <c r="AB211" s="119" t="s">
        <v>150</v>
      </c>
      <c r="AC211" s="119" t="s">
        <v>150</v>
      </c>
      <c r="AD211" s="120" t="s">
        <v>150</v>
      </c>
    </row>
    <row r="212" spans="1:30" ht="20" customHeight="1" x14ac:dyDescent="0.35">
      <c r="A212" s="15"/>
      <c r="B212" s="25">
        <f t="shared" si="49"/>
        <v>156</v>
      </c>
      <c r="C212" s="15"/>
      <c r="D212" s="135" t="str">
        <f t="shared" si="47"/>
        <v>B.UUID.156</v>
      </c>
      <c r="E212" s="27" t="s">
        <v>1421</v>
      </c>
      <c r="F212" s="27" t="s">
        <v>803</v>
      </c>
      <c r="G212" s="27" t="s">
        <v>465</v>
      </c>
      <c r="H212" s="27" t="s">
        <v>464</v>
      </c>
      <c r="I212" s="33" t="s">
        <v>838</v>
      </c>
      <c r="J212" s="29" t="s">
        <v>803</v>
      </c>
      <c r="K212" s="33"/>
      <c r="L212" s="29" t="s">
        <v>221</v>
      </c>
      <c r="M212" s="29" t="s">
        <v>150</v>
      </c>
      <c r="N212" s="34"/>
      <c r="O212" s="29" t="s">
        <v>150</v>
      </c>
      <c r="P212" s="29" t="s">
        <v>150</v>
      </c>
      <c r="Q212" s="29" t="s">
        <v>150</v>
      </c>
      <c r="R212" s="29" t="s">
        <v>151</v>
      </c>
      <c r="S212" s="39" t="s">
        <v>152</v>
      </c>
      <c r="T212" s="39" t="s">
        <v>150</v>
      </c>
      <c r="V212" s="118" t="s">
        <v>150</v>
      </c>
      <c r="W212" s="119" t="s">
        <v>150</v>
      </c>
      <c r="X212" s="119" t="s">
        <v>150</v>
      </c>
      <c r="Y212" s="119" t="s">
        <v>150</v>
      </c>
      <c r="Z212" s="119" t="s">
        <v>150</v>
      </c>
      <c r="AA212" s="119" t="s">
        <v>150</v>
      </c>
      <c r="AB212" s="119" t="s">
        <v>150</v>
      </c>
      <c r="AC212" s="119" t="s">
        <v>150</v>
      </c>
      <c r="AD212" s="120" t="s">
        <v>150</v>
      </c>
    </row>
    <row r="213" spans="1:30" ht="20" customHeight="1" x14ac:dyDescent="0.35">
      <c r="A213" s="15"/>
      <c r="B213" s="25">
        <f t="shared" si="49"/>
        <v>157</v>
      </c>
      <c r="C213" s="15"/>
      <c r="D213" s="135" t="str">
        <f t="shared" si="47"/>
        <v>B.UUID.157</v>
      </c>
      <c r="E213" s="27" t="s">
        <v>976</v>
      </c>
      <c r="F213" s="27" t="s">
        <v>64</v>
      </c>
      <c r="G213" s="27" t="s">
        <v>465</v>
      </c>
      <c r="H213" s="27" t="s">
        <v>464</v>
      </c>
      <c r="I213" s="33" t="s">
        <v>691</v>
      </c>
      <c r="J213" s="29" t="s">
        <v>64</v>
      </c>
      <c r="K213" s="33" t="s">
        <v>194</v>
      </c>
      <c r="L213" s="29" t="s">
        <v>221</v>
      </c>
      <c r="M213" s="29" t="s">
        <v>150</v>
      </c>
      <c r="N213" s="34" t="str">
        <f>"Démandé si pour question " &amp;D208&amp; ", Réponse = 1.Oui."</f>
        <v>Démandé si pour question B.UUID.152, Réponse = 1.Oui.</v>
      </c>
      <c r="O213" s="29" t="s">
        <v>150</v>
      </c>
      <c r="P213" s="29" t="s">
        <v>161</v>
      </c>
      <c r="Q213" s="29" t="s">
        <v>150</v>
      </c>
      <c r="R213" s="29" t="s">
        <v>151</v>
      </c>
      <c r="S213" s="39" t="s">
        <v>152</v>
      </c>
      <c r="T213" s="39" t="str">
        <f t="shared" si="48"/>
        <v>Yes</v>
      </c>
      <c r="V213" s="118" t="s">
        <v>749</v>
      </c>
      <c r="W213" s="119" t="s">
        <v>749</v>
      </c>
      <c r="X213" s="119" t="s">
        <v>749</v>
      </c>
      <c r="Y213" s="119" t="s">
        <v>749</v>
      </c>
      <c r="Z213" s="119" t="s">
        <v>749</v>
      </c>
      <c r="AA213" s="119" t="s">
        <v>749</v>
      </c>
      <c r="AB213" s="119" t="s">
        <v>749</v>
      </c>
      <c r="AC213" s="119" t="s">
        <v>749</v>
      </c>
      <c r="AD213" s="120" t="s">
        <v>749</v>
      </c>
    </row>
    <row r="214" spans="1:30" ht="20" customHeight="1" thickBot="1" x14ac:dyDescent="0.4">
      <c r="A214" s="15"/>
      <c r="B214" s="25">
        <f t="shared" si="49"/>
        <v>158</v>
      </c>
      <c r="C214" s="15"/>
      <c r="D214" s="135" t="str">
        <f t="shared" si="47"/>
        <v>B.UUID.158</v>
      </c>
      <c r="E214" s="27" t="s">
        <v>977</v>
      </c>
      <c r="F214" s="27" t="s">
        <v>64</v>
      </c>
      <c r="G214" s="27" t="s">
        <v>465</v>
      </c>
      <c r="H214" s="27" t="s">
        <v>464</v>
      </c>
      <c r="I214" s="33" t="s">
        <v>692</v>
      </c>
      <c r="J214" s="29" t="s">
        <v>64</v>
      </c>
      <c r="K214" s="33" t="s">
        <v>194</v>
      </c>
      <c r="L214" s="29" t="s">
        <v>221</v>
      </c>
      <c r="M214" s="29" t="s">
        <v>150</v>
      </c>
      <c r="N214" s="34" t="str">
        <f>"Démandé si pour question " &amp;D208&amp; ", Réponse = 1.Oui."</f>
        <v>Démandé si pour question B.UUID.152, Réponse = 1.Oui.</v>
      </c>
      <c r="O214" s="29" t="s">
        <v>150</v>
      </c>
      <c r="P214" s="29" t="s">
        <v>161</v>
      </c>
      <c r="Q214" s="29" t="s">
        <v>150</v>
      </c>
      <c r="R214" s="29" t="s">
        <v>151</v>
      </c>
      <c r="S214" s="39" t="s">
        <v>152</v>
      </c>
      <c r="T214" s="39" t="str">
        <f t="shared" si="48"/>
        <v>Yes</v>
      </c>
      <c r="V214" s="118" t="s">
        <v>749</v>
      </c>
      <c r="W214" s="119" t="s">
        <v>749</v>
      </c>
      <c r="X214" s="119" t="s">
        <v>749</v>
      </c>
      <c r="Y214" s="119" t="s">
        <v>749</v>
      </c>
      <c r="Z214" s="119" t="s">
        <v>749</v>
      </c>
      <c r="AA214" s="119" t="s">
        <v>749</v>
      </c>
      <c r="AB214" s="119" t="s">
        <v>749</v>
      </c>
      <c r="AC214" s="119" t="s">
        <v>749</v>
      </c>
      <c r="AD214" s="120" t="s">
        <v>749</v>
      </c>
    </row>
    <row r="215" spans="1:30" ht="20" customHeight="1" thickBot="1" x14ac:dyDescent="0.4">
      <c r="A215" s="15"/>
      <c r="B215" s="25"/>
      <c r="C215" s="15"/>
      <c r="D215" s="51" t="s">
        <v>697</v>
      </c>
      <c r="E215" s="47"/>
      <c r="F215" s="47"/>
      <c r="G215" s="47"/>
      <c r="H215" s="47"/>
      <c r="I215" s="48"/>
      <c r="J215" s="49"/>
      <c r="K215" s="49"/>
      <c r="L215" s="47"/>
      <c r="M215" s="47"/>
      <c r="N215" s="49"/>
      <c r="O215" s="47"/>
      <c r="P215" s="47"/>
      <c r="Q215" s="47"/>
      <c r="R215" s="47"/>
      <c r="S215" s="50"/>
      <c r="T215" s="50"/>
      <c r="V215" s="115"/>
      <c r="W215" s="116"/>
      <c r="X215" s="116"/>
      <c r="Y215" s="116"/>
      <c r="Z215" s="116"/>
      <c r="AA215" s="116"/>
      <c r="AB215" s="116"/>
      <c r="AC215" s="116"/>
      <c r="AD215" s="117"/>
    </row>
    <row r="216" spans="1:30" ht="20" customHeight="1" x14ac:dyDescent="0.35">
      <c r="A216" s="15"/>
      <c r="B216" s="25">
        <f>B214+1</f>
        <v>159</v>
      </c>
      <c r="C216" s="15"/>
      <c r="D216" s="135" t="str">
        <f t="shared" ref="D216:D223" si="50">CONCATENATE(LEFT($D$33,2),"UUID.",B216)</f>
        <v>B.UUID.159</v>
      </c>
      <c r="E216" s="27" t="s">
        <v>988</v>
      </c>
      <c r="F216" s="27" t="s">
        <v>417</v>
      </c>
      <c r="G216" s="27" t="s">
        <v>465</v>
      </c>
      <c r="H216" s="27" t="s">
        <v>464</v>
      </c>
      <c r="I216" s="33" t="s">
        <v>693</v>
      </c>
      <c r="J216" s="29" t="s">
        <v>17</v>
      </c>
      <c r="K216" s="33" t="s">
        <v>191</v>
      </c>
      <c r="L216" s="29" t="s">
        <v>221</v>
      </c>
      <c r="M216" s="29" t="s">
        <v>150</v>
      </c>
      <c r="N216" s="34" t="s">
        <v>160</v>
      </c>
      <c r="O216" s="29" t="s">
        <v>150</v>
      </c>
      <c r="P216" s="29" t="s">
        <v>161</v>
      </c>
      <c r="Q216" s="29" t="s">
        <v>150</v>
      </c>
      <c r="R216" s="29" t="s">
        <v>151</v>
      </c>
      <c r="S216" s="39" t="s">
        <v>152</v>
      </c>
      <c r="T216" s="39" t="str">
        <f t="shared" ref="T216:T223" si="51">IF(OR(V216="Yes",W216="Yes",X216="Yes",Y216="Yes",Z216="Yes",AA216="Yes",AB216="Yes",AC216="Yes",AD216="Yes"),"Yes","No")</f>
        <v>Yes</v>
      </c>
      <c r="V216" s="118" t="s">
        <v>749</v>
      </c>
      <c r="W216" s="119" t="s">
        <v>749</v>
      </c>
      <c r="X216" s="119" t="s">
        <v>749</v>
      </c>
      <c r="Y216" s="119" t="s">
        <v>749</v>
      </c>
      <c r="Z216" s="119" t="s">
        <v>749</v>
      </c>
      <c r="AA216" s="119" t="s">
        <v>749</v>
      </c>
      <c r="AB216" s="119" t="s">
        <v>749</v>
      </c>
      <c r="AC216" s="119" t="s">
        <v>749</v>
      </c>
      <c r="AD216" s="120" t="s">
        <v>749</v>
      </c>
    </row>
    <row r="217" spans="1:30" ht="20" customHeight="1" x14ac:dyDescent="0.35">
      <c r="A217" s="15"/>
      <c r="B217" s="25">
        <f t="shared" ref="B217:B223" si="52">B216+1</f>
        <v>160</v>
      </c>
      <c r="C217" s="15"/>
      <c r="D217" s="135" t="str">
        <f t="shared" si="50"/>
        <v>B.UUID.160</v>
      </c>
      <c r="E217" s="27" t="s">
        <v>989</v>
      </c>
      <c r="F217" s="27" t="s">
        <v>413</v>
      </c>
      <c r="G217" s="27" t="s">
        <v>465</v>
      </c>
      <c r="H217" s="27" t="s">
        <v>464</v>
      </c>
      <c r="I217" s="33" t="s">
        <v>694</v>
      </c>
      <c r="J217" s="29" t="s">
        <v>17</v>
      </c>
      <c r="K217" s="33" t="s">
        <v>170</v>
      </c>
      <c r="L217" s="29" t="s">
        <v>221</v>
      </c>
      <c r="M217" s="29" t="s">
        <v>150</v>
      </c>
      <c r="N217" s="34" t="str">
        <f>"Démandé si pour question " &amp;D216&amp; ", Réponse =/= 3. Totalement indisponible"</f>
        <v>Démandé si pour question B.UUID.159, Réponse =/= 3. Totalement indisponible</v>
      </c>
      <c r="O217" s="29" t="s">
        <v>150</v>
      </c>
      <c r="P217" s="29" t="s">
        <v>161</v>
      </c>
      <c r="Q217" s="29" t="s">
        <v>150</v>
      </c>
      <c r="R217" s="29" t="s">
        <v>151</v>
      </c>
      <c r="S217" s="39" t="s">
        <v>152</v>
      </c>
      <c r="T217" s="39" t="str">
        <f t="shared" si="51"/>
        <v>Yes</v>
      </c>
      <c r="V217" s="118" t="s">
        <v>749</v>
      </c>
      <c r="W217" s="119" t="s">
        <v>749</v>
      </c>
      <c r="X217" s="119" t="s">
        <v>749</v>
      </c>
      <c r="Y217" s="119" t="s">
        <v>749</v>
      </c>
      <c r="Z217" s="119" t="s">
        <v>749</v>
      </c>
      <c r="AA217" s="119" t="s">
        <v>749</v>
      </c>
      <c r="AB217" s="119" t="s">
        <v>749</v>
      </c>
      <c r="AC217" s="119" t="s">
        <v>749</v>
      </c>
      <c r="AD217" s="120" t="s">
        <v>749</v>
      </c>
    </row>
    <row r="218" spans="1:30" ht="20" customHeight="1" x14ac:dyDescent="0.35">
      <c r="A218" s="15"/>
      <c r="B218" s="25">
        <f t="shared" si="52"/>
        <v>161</v>
      </c>
      <c r="C218" s="15"/>
      <c r="D218" s="135" t="str">
        <f t="shared" si="50"/>
        <v>B.UUID.161</v>
      </c>
      <c r="E218" s="27" t="s">
        <v>1414</v>
      </c>
      <c r="F218" s="27" t="s">
        <v>413</v>
      </c>
      <c r="G218" s="27" t="s">
        <v>465</v>
      </c>
      <c r="H218" s="27" t="s">
        <v>464</v>
      </c>
      <c r="I218" s="33" t="s">
        <v>1788</v>
      </c>
      <c r="J218" s="29" t="s">
        <v>17</v>
      </c>
      <c r="K218" s="33" t="s">
        <v>170</v>
      </c>
      <c r="L218" s="29" t="s">
        <v>221</v>
      </c>
      <c r="M218" s="29" t="s">
        <v>150</v>
      </c>
      <c r="N218" s="34" t="str">
        <f>"Démandé si pour question " &amp;D217&amp; ", Réponse = 1.Oui."</f>
        <v>Démandé si pour question B.UUID.160, Réponse = 1.Oui.</v>
      </c>
      <c r="O218" s="29" t="s">
        <v>150</v>
      </c>
      <c r="P218" s="29" t="s">
        <v>161</v>
      </c>
      <c r="Q218" s="29" t="s">
        <v>150</v>
      </c>
      <c r="R218" s="29" t="s">
        <v>151</v>
      </c>
      <c r="S218" s="39" t="s">
        <v>152</v>
      </c>
      <c r="T218" s="39" t="str">
        <f t="shared" si="51"/>
        <v>Yes</v>
      </c>
      <c r="V218" s="118" t="s">
        <v>749</v>
      </c>
      <c r="W218" s="119" t="s">
        <v>749</v>
      </c>
      <c r="X218" s="119" t="s">
        <v>749</v>
      </c>
      <c r="Y218" s="119" t="s">
        <v>749</v>
      </c>
      <c r="Z218" s="119" t="s">
        <v>749</v>
      </c>
      <c r="AA218" s="119" t="s">
        <v>749</v>
      </c>
      <c r="AB218" s="119" t="s">
        <v>749</v>
      </c>
      <c r="AC218" s="119" t="s">
        <v>749</v>
      </c>
      <c r="AD218" s="120" t="s">
        <v>749</v>
      </c>
    </row>
    <row r="219" spans="1:30" ht="20" customHeight="1" x14ac:dyDescent="0.35">
      <c r="A219" s="15"/>
      <c r="B219" s="25">
        <f t="shared" si="52"/>
        <v>162</v>
      </c>
      <c r="C219" s="15"/>
      <c r="D219" s="135" t="str">
        <f t="shared" si="50"/>
        <v>B.UUID.162</v>
      </c>
      <c r="E219" s="27" t="s">
        <v>1117</v>
      </c>
      <c r="F219" s="27" t="s">
        <v>64</v>
      </c>
      <c r="G219" s="27" t="s">
        <v>465</v>
      </c>
      <c r="H219" s="27" t="s">
        <v>464</v>
      </c>
      <c r="I219" s="33" t="s">
        <v>1787</v>
      </c>
      <c r="J219" s="29" t="s">
        <v>64</v>
      </c>
      <c r="K219" s="33" t="s">
        <v>194</v>
      </c>
      <c r="L219" s="29" t="s">
        <v>221</v>
      </c>
      <c r="M219" s="29" t="s">
        <v>150</v>
      </c>
      <c r="N219" s="34" t="str">
        <f>"Démandé si pour question " &amp;D217&amp; ", Réponse = 1.Oui."</f>
        <v>Démandé si pour question B.UUID.160, Réponse = 1.Oui.</v>
      </c>
      <c r="O219" s="29" t="s">
        <v>150</v>
      </c>
      <c r="P219" s="29" t="s">
        <v>161</v>
      </c>
      <c r="Q219" s="29" t="s">
        <v>150</v>
      </c>
      <c r="R219" s="29" t="s">
        <v>151</v>
      </c>
      <c r="S219" s="39" t="s">
        <v>152</v>
      </c>
      <c r="T219" s="39" t="str">
        <f t="shared" si="51"/>
        <v>Yes</v>
      </c>
      <c r="V219" s="118" t="s">
        <v>749</v>
      </c>
      <c r="W219" s="119" t="s">
        <v>749</v>
      </c>
      <c r="X219" s="119" t="s">
        <v>749</v>
      </c>
      <c r="Y219" s="119" t="s">
        <v>749</v>
      </c>
      <c r="Z219" s="119" t="s">
        <v>749</v>
      </c>
      <c r="AA219" s="119" t="s">
        <v>749</v>
      </c>
      <c r="AB219" s="119" t="s">
        <v>749</v>
      </c>
      <c r="AC219" s="119" t="s">
        <v>749</v>
      </c>
      <c r="AD219" s="120" t="s">
        <v>749</v>
      </c>
    </row>
    <row r="220" spans="1:30" ht="20" customHeight="1" x14ac:dyDescent="0.35">
      <c r="A220" s="15"/>
      <c r="B220" s="25">
        <f t="shared" si="52"/>
        <v>163</v>
      </c>
      <c r="C220" s="15"/>
      <c r="D220" s="78" t="str">
        <f t="shared" si="50"/>
        <v>B.UUID.163</v>
      </c>
      <c r="E220" s="71" t="s">
        <v>990</v>
      </c>
      <c r="F220" s="27" t="s">
        <v>803</v>
      </c>
      <c r="G220" s="27" t="s">
        <v>465</v>
      </c>
      <c r="H220" s="27" t="s">
        <v>464</v>
      </c>
      <c r="I220" s="33" t="s">
        <v>839</v>
      </c>
      <c r="J220" s="29" t="s">
        <v>803</v>
      </c>
      <c r="K220" s="33"/>
      <c r="L220" s="29" t="s">
        <v>221</v>
      </c>
      <c r="M220" s="29" t="s">
        <v>150</v>
      </c>
      <c r="N220" s="34"/>
      <c r="O220" s="29" t="s">
        <v>150</v>
      </c>
      <c r="P220" s="29" t="s">
        <v>150</v>
      </c>
      <c r="Q220" s="29" t="s">
        <v>150</v>
      </c>
      <c r="R220" s="29" t="s">
        <v>151</v>
      </c>
      <c r="S220" s="39" t="s">
        <v>152</v>
      </c>
      <c r="T220" s="39" t="s">
        <v>150</v>
      </c>
      <c r="V220" s="118" t="s">
        <v>150</v>
      </c>
      <c r="W220" s="119" t="s">
        <v>150</v>
      </c>
      <c r="X220" s="119" t="s">
        <v>150</v>
      </c>
      <c r="Y220" s="119" t="s">
        <v>150</v>
      </c>
      <c r="Z220" s="119" t="s">
        <v>150</v>
      </c>
      <c r="AA220" s="119" t="s">
        <v>150</v>
      </c>
      <c r="AB220" s="119" t="s">
        <v>150</v>
      </c>
      <c r="AC220" s="119" t="s">
        <v>150</v>
      </c>
      <c r="AD220" s="120" t="s">
        <v>150</v>
      </c>
    </row>
    <row r="221" spans="1:30" ht="20" customHeight="1" x14ac:dyDescent="0.35">
      <c r="A221" s="15"/>
      <c r="B221" s="25">
        <f t="shared" si="52"/>
        <v>164</v>
      </c>
      <c r="C221" s="15"/>
      <c r="D221" s="78" t="str">
        <f t="shared" si="50"/>
        <v>B.UUID.164</v>
      </c>
      <c r="E221" s="27" t="s">
        <v>1422</v>
      </c>
      <c r="F221" s="27" t="s">
        <v>803</v>
      </c>
      <c r="G221" s="27" t="s">
        <v>465</v>
      </c>
      <c r="H221" s="27" t="s">
        <v>464</v>
      </c>
      <c r="I221" s="33" t="s">
        <v>838</v>
      </c>
      <c r="J221" s="29" t="s">
        <v>803</v>
      </c>
      <c r="K221" s="33"/>
      <c r="L221" s="29" t="s">
        <v>221</v>
      </c>
      <c r="M221" s="29" t="s">
        <v>150</v>
      </c>
      <c r="N221" s="34"/>
      <c r="O221" s="29" t="s">
        <v>150</v>
      </c>
      <c r="P221" s="29" t="s">
        <v>150</v>
      </c>
      <c r="Q221" s="29" t="s">
        <v>150</v>
      </c>
      <c r="R221" s="29" t="s">
        <v>151</v>
      </c>
      <c r="S221" s="39" t="s">
        <v>152</v>
      </c>
      <c r="T221" s="39" t="s">
        <v>150</v>
      </c>
      <c r="V221" s="118" t="s">
        <v>150</v>
      </c>
      <c r="W221" s="119" t="s">
        <v>150</v>
      </c>
      <c r="X221" s="119" t="s">
        <v>150</v>
      </c>
      <c r="Y221" s="119" t="s">
        <v>150</v>
      </c>
      <c r="Z221" s="119" t="s">
        <v>150</v>
      </c>
      <c r="AA221" s="119" t="s">
        <v>150</v>
      </c>
      <c r="AB221" s="119" t="s">
        <v>150</v>
      </c>
      <c r="AC221" s="119" t="s">
        <v>150</v>
      </c>
      <c r="AD221" s="120" t="s">
        <v>150</v>
      </c>
    </row>
    <row r="222" spans="1:30" ht="20" customHeight="1" x14ac:dyDescent="0.35">
      <c r="A222" s="15"/>
      <c r="B222" s="25">
        <f t="shared" si="52"/>
        <v>165</v>
      </c>
      <c r="C222" s="15"/>
      <c r="D222" s="135" t="str">
        <f t="shared" si="50"/>
        <v>B.UUID.165</v>
      </c>
      <c r="E222" s="27" t="s">
        <v>991</v>
      </c>
      <c r="F222" s="27" t="s">
        <v>64</v>
      </c>
      <c r="G222" s="27" t="s">
        <v>465</v>
      </c>
      <c r="H222" s="27" t="s">
        <v>464</v>
      </c>
      <c r="I222" s="33" t="s">
        <v>695</v>
      </c>
      <c r="J222" s="29" t="s">
        <v>64</v>
      </c>
      <c r="K222" s="33" t="s">
        <v>194</v>
      </c>
      <c r="L222" s="29" t="s">
        <v>221</v>
      </c>
      <c r="M222" s="29" t="s">
        <v>150</v>
      </c>
      <c r="N222" s="34" t="str">
        <f>"Démandé si pour question " &amp;D217&amp; ", Réponse = 1.Oui."</f>
        <v>Démandé si pour question B.UUID.160, Réponse = 1.Oui.</v>
      </c>
      <c r="O222" s="29" t="s">
        <v>150</v>
      </c>
      <c r="P222" s="29" t="s">
        <v>161</v>
      </c>
      <c r="Q222" s="29" t="s">
        <v>150</v>
      </c>
      <c r="R222" s="29" t="s">
        <v>151</v>
      </c>
      <c r="S222" s="39" t="s">
        <v>152</v>
      </c>
      <c r="T222" s="39" t="str">
        <f t="shared" si="51"/>
        <v>Yes</v>
      </c>
      <c r="V222" s="118" t="s">
        <v>749</v>
      </c>
      <c r="W222" s="119" t="s">
        <v>749</v>
      </c>
      <c r="X222" s="119" t="s">
        <v>749</v>
      </c>
      <c r="Y222" s="119" t="s">
        <v>749</v>
      </c>
      <c r="Z222" s="119" t="s">
        <v>749</v>
      </c>
      <c r="AA222" s="119" t="s">
        <v>749</v>
      </c>
      <c r="AB222" s="119" t="s">
        <v>749</v>
      </c>
      <c r="AC222" s="119" t="s">
        <v>749</v>
      </c>
      <c r="AD222" s="120" t="s">
        <v>749</v>
      </c>
    </row>
    <row r="223" spans="1:30" ht="20" customHeight="1" thickBot="1" x14ac:dyDescent="0.4">
      <c r="A223" s="15"/>
      <c r="B223" s="25">
        <f t="shared" si="52"/>
        <v>166</v>
      </c>
      <c r="C223" s="15"/>
      <c r="D223" s="135" t="str">
        <f t="shared" si="50"/>
        <v>B.UUID.166</v>
      </c>
      <c r="E223" s="27" t="s">
        <v>992</v>
      </c>
      <c r="F223" s="27" t="s">
        <v>64</v>
      </c>
      <c r="G223" s="27" t="s">
        <v>465</v>
      </c>
      <c r="H223" s="27" t="s">
        <v>464</v>
      </c>
      <c r="I223" s="33" t="s">
        <v>696</v>
      </c>
      <c r="J223" s="29" t="s">
        <v>64</v>
      </c>
      <c r="K223" s="33" t="s">
        <v>194</v>
      </c>
      <c r="L223" s="29" t="s">
        <v>221</v>
      </c>
      <c r="M223" s="29" t="s">
        <v>150</v>
      </c>
      <c r="N223" s="34" t="str">
        <f>"Démandé si pour question " &amp;D217&amp; ", Réponse = 1.Oui."</f>
        <v>Démandé si pour question B.UUID.160, Réponse = 1.Oui.</v>
      </c>
      <c r="O223" s="29" t="s">
        <v>150</v>
      </c>
      <c r="P223" s="29" t="s">
        <v>161</v>
      </c>
      <c r="Q223" s="29" t="s">
        <v>150</v>
      </c>
      <c r="R223" s="29" t="s">
        <v>151</v>
      </c>
      <c r="S223" s="39" t="s">
        <v>152</v>
      </c>
      <c r="T223" s="39" t="str">
        <f t="shared" si="51"/>
        <v>Yes</v>
      </c>
      <c r="V223" s="118" t="s">
        <v>749</v>
      </c>
      <c r="W223" s="119" t="s">
        <v>749</v>
      </c>
      <c r="X223" s="119" t="s">
        <v>749</v>
      </c>
      <c r="Y223" s="119" t="s">
        <v>749</v>
      </c>
      <c r="Z223" s="119" t="s">
        <v>749</v>
      </c>
      <c r="AA223" s="119" t="s">
        <v>749</v>
      </c>
      <c r="AB223" s="119" t="s">
        <v>749</v>
      </c>
      <c r="AC223" s="119" t="s">
        <v>749</v>
      </c>
      <c r="AD223" s="120" t="s">
        <v>749</v>
      </c>
    </row>
    <row r="224" spans="1:30" ht="20" customHeight="1" thickBot="1" x14ac:dyDescent="0.4">
      <c r="A224" s="15"/>
      <c r="B224" s="25"/>
      <c r="C224" s="15"/>
      <c r="D224" s="51" t="s">
        <v>698</v>
      </c>
      <c r="E224" s="47"/>
      <c r="F224" s="47"/>
      <c r="G224" s="47"/>
      <c r="H224" s="47"/>
      <c r="I224" s="48"/>
      <c r="J224" s="49"/>
      <c r="K224" s="49"/>
      <c r="L224" s="47"/>
      <c r="M224" s="47"/>
      <c r="N224" s="49"/>
      <c r="O224" s="47"/>
      <c r="P224" s="47"/>
      <c r="Q224" s="47"/>
      <c r="R224" s="47"/>
      <c r="S224" s="50"/>
      <c r="T224" s="50"/>
      <c r="V224" s="115"/>
      <c r="W224" s="116"/>
      <c r="X224" s="116"/>
      <c r="Y224" s="116"/>
      <c r="Z224" s="116"/>
      <c r="AA224" s="116"/>
      <c r="AB224" s="116"/>
      <c r="AC224" s="116"/>
      <c r="AD224" s="117"/>
    </row>
    <row r="225" spans="1:30" ht="20" customHeight="1" x14ac:dyDescent="0.35">
      <c r="A225" s="15"/>
      <c r="B225" s="25">
        <f>B223+1</f>
        <v>167</v>
      </c>
      <c r="C225" s="15"/>
      <c r="D225" s="135" t="str">
        <f t="shared" ref="D225:D234" si="53">CONCATENATE(LEFT($D$33,2),"UUID.",B225)</f>
        <v>B.UUID.167</v>
      </c>
      <c r="E225" s="71" t="s">
        <v>978</v>
      </c>
      <c r="F225" s="27" t="s">
        <v>417</v>
      </c>
      <c r="G225" s="27" t="s">
        <v>465</v>
      </c>
      <c r="H225" s="27" t="s">
        <v>464</v>
      </c>
      <c r="I225" s="33" t="s">
        <v>700</v>
      </c>
      <c r="J225" s="29" t="s">
        <v>17</v>
      </c>
      <c r="K225" s="33" t="s">
        <v>191</v>
      </c>
      <c r="L225" s="29" t="s">
        <v>221</v>
      </c>
      <c r="M225" s="29" t="s">
        <v>150</v>
      </c>
      <c r="N225" s="34" t="s">
        <v>160</v>
      </c>
      <c r="O225" s="29" t="s">
        <v>150</v>
      </c>
      <c r="P225" s="29" t="s">
        <v>161</v>
      </c>
      <c r="Q225" s="29" t="s">
        <v>150</v>
      </c>
      <c r="R225" s="29" t="s">
        <v>151</v>
      </c>
      <c r="S225" s="39" t="s">
        <v>152</v>
      </c>
      <c r="T225" s="39" t="str">
        <f t="shared" ref="T225:T234" si="54">IF(OR(V225="Yes",W225="Yes",X225="Yes",Y225="Yes",Z225="Yes",AA225="Yes",AB225="Yes",AC225="Yes",AD225="Yes"),"Yes","No")</f>
        <v>Yes</v>
      </c>
      <c r="V225" s="118" t="s">
        <v>749</v>
      </c>
      <c r="W225" s="119" t="s">
        <v>749</v>
      </c>
      <c r="X225" s="119" t="s">
        <v>749</v>
      </c>
      <c r="Y225" s="119" t="s">
        <v>749</v>
      </c>
      <c r="Z225" s="119" t="s">
        <v>749</v>
      </c>
      <c r="AA225" s="119" t="s">
        <v>749</v>
      </c>
      <c r="AB225" s="119" t="s">
        <v>749</v>
      </c>
      <c r="AC225" s="119" t="s">
        <v>749</v>
      </c>
      <c r="AD225" s="120" t="s">
        <v>749</v>
      </c>
    </row>
    <row r="226" spans="1:30" ht="20" customHeight="1" x14ac:dyDescent="0.35">
      <c r="A226" s="15"/>
      <c r="B226" s="25">
        <f t="shared" ref="B226:B234" si="55">B225+1</f>
        <v>168</v>
      </c>
      <c r="C226" s="15"/>
      <c r="D226" s="135" t="str">
        <f t="shared" si="53"/>
        <v>B.UUID.168</v>
      </c>
      <c r="E226" s="27" t="s">
        <v>979</v>
      </c>
      <c r="F226" s="27" t="s">
        <v>413</v>
      </c>
      <c r="G226" s="27" t="s">
        <v>465</v>
      </c>
      <c r="H226" s="27" t="s">
        <v>464</v>
      </c>
      <c r="I226" s="33" t="s">
        <v>701</v>
      </c>
      <c r="J226" s="29" t="s">
        <v>17</v>
      </c>
      <c r="K226" s="33" t="s">
        <v>170</v>
      </c>
      <c r="L226" s="29" t="s">
        <v>221</v>
      </c>
      <c r="M226" s="29" t="s">
        <v>150</v>
      </c>
      <c r="N226" s="34" t="str">
        <f>"Démandé si pour question " &amp;D225&amp; ", Réponse =/= 3. Totalement indisponible"</f>
        <v>Démandé si pour question B.UUID.167, Réponse =/= 3. Totalement indisponible</v>
      </c>
      <c r="O226" s="29" t="s">
        <v>150</v>
      </c>
      <c r="P226" s="29" t="s">
        <v>161</v>
      </c>
      <c r="Q226" s="29" t="s">
        <v>150</v>
      </c>
      <c r="R226" s="29" t="s">
        <v>151</v>
      </c>
      <c r="S226" s="39" t="s">
        <v>152</v>
      </c>
      <c r="T226" s="39" t="str">
        <f t="shared" si="54"/>
        <v>Yes</v>
      </c>
      <c r="V226" s="118" t="s">
        <v>749</v>
      </c>
      <c r="W226" s="119" t="s">
        <v>749</v>
      </c>
      <c r="X226" s="119" t="s">
        <v>749</v>
      </c>
      <c r="Y226" s="119" t="s">
        <v>749</v>
      </c>
      <c r="Z226" s="119" t="s">
        <v>749</v>
      </c>
      <c r="AA226" s="119" t="s">
        <v>749</v>
      </c>
      <c r="AB226" s="119" t="s">
        <v>749</v>
      </c>
      <c r="AC226" s="119" t="s">
        <v>749</v>
      </c>
      <c r="AD226" s="120" t="s">
        <v>749</v>
      </c>
    </row>
    <row r="227" spans="1:30" ht="20" customHeight="1" x14ac:dyDescent="0.35">
      <c r="A227" s="15"/>
      <c r="B227" s="25">
        <f t="shared" si="55"/>
        <v>169</v>
      </c>
      <c r="C227" s="15"/>
      <c r="D227" s="135" t="str">
        <f t="shared" si="53"/>
        <v>B.UUID.169</v>
      </c>
      <c r="E227" s="27" t="s">
        <v>1415</v>
      </c>
      <c r="F227" s="27" t="s">
        <v>413</v>
      </c>
      <c r="G227" s="27" t="s">
        <v>465</v>
      </c>
      <c r="H227" s="27" t="s">
        <v>464</v>
      </c>
      <c r="I227" s="33" t="s">
        <v>1698</v>
      </c>
      <c r="J227" s="29" t="s">
        <v>17</v>
      </c>
      <c r="K227" s="33" t="s">
        <v>170</v>
      </c>
      <c r="L227" s="29" t="s">
        <v>221</v>
      </c>
      <c r="M227" s="29" t="s">
        <v>150</v>
      </c>
      <c r="N227" s="34" t="str">
        <f>"Démandé si pour question " &amp;D226&amp; ", Réponse = 1.Oui."</f>
        <v>Démandé si pour question B.UUID.168, Réponse = 1.Oui.</v>
      </c>
      <c r="O227" s="29" t="s">
        <v>150</v>
      </c>
      <c r="P227" s="29" t="s">
        <v>161</v>
      </c>
      <c r="Q227" s="29" t="s">
        <v>150</v>
      </c>
      <c r="R227" s="29" t="s">
        <v>151</v>
      </c>
      <c r="S227" s="39" t="s">
        <v>152</v>
      </c>
      <c r="T227" s="39" t="str">
        <f t="shared" si="54"/>
        <v>Yes</v>
      </c>
      <c r="V227" s="118" t="s">
        <v>749</v>
      </c>
      <c r="W227" s="119" t="s">
        <v>749</v>
      </c>
      <c r="X227" s="119" t="s">
        <v>749</v>
      </c>
      <c r="Y227" s="119" t="s">
        <v>749</v>
      </c>
      <c r="Z227" s="119" t="s">
        <v>749</v>
      </c>
      <c r="AA227" s="119" t="s">
        <v>749</v>
      </c>
      <c r="AB227" s="119" t="s">
        <v>749</v>
      </c>
      <c r="AC227" s="119" t="s">
        <v>749</v>
      </c>
      <c r="AD227" s="120" t="s">
        <v>749</v>
      </c>
    </row>
    <row r="228" spans="1:30" ht="20" customHeight="1" x14ac:dyDescent="0.35">
      <c r="A228" s="15"/>
      <c r="B228" s="25">
        <f t="shared" si="55"/>
        <v>170</v>
      </c>
      <c r="C228" s="15"/>
      <c r="D228" s="135" t="str">
        <f t="shared" si="53"/>
        <v>B.UUID.170</v>
      </c>
      <c r="E228" s="27" t="s">
        <v>1118</v>
      </c>
      <c r="F228" s="27" t="s">
        <v>1708</v>
      </c>
      <c r="G228" s="27" t="s">
        <v>465</v>
      </c>
      <c r="H228" s="27" t="s">
        <v>464</v>
      </c>
      <c r="I228" s="33" t="s">
        <v>702</v>
      </c>
      <c r="J228" s="29" t="s">
        <v>17</v>
      </c>
      <c r="K228" s="147" t="s">
        <v>1707</v>
      </c>
      <c r="L228" s="29" t="s">
        <v>221</v>
      </c>
      <c r="M228" s="29" t="s">
        <v>150</v>
      </c>
      <c r="N228" s="34" t="str">
        <f>"Démandé si pour question " &amp;D227&amp; ", Réponse = 2.Non."</f>
        <v>Démandé si pour question B.UUID.169, Réponse = 2.Non.</v>
      </c>
      <c r="O228" s="29" t="s">
        <v>150</v>
      </c>
      <c r="P228" s="29" t="s">
        <v>161</v>
      </c>
      <c r="Q228" s="29" t="s">
        <v>150</v>
      </c>
      <c r="R228" s="29" t="s">
        <v>151</v>
      </c>
      <c r="S228" s="39" t="s">
        <v>152</v>
      </c>
      <c r="T228" s="39" t="str">
        <f t="shared" si="54"/>
        <v>Yes</v>
      </c>
      <c r="V228" s="118" t="s">
        <v>749</v>
      </c>
      <c r="W228" s="119" t="s">
        <v>749</v>
      </c>
      <c r="X228" s="119" t="s">
        <v>749</v>
      </c>
      <c r="Y228" s="119" t="s">
        <v>749</v>
      </c>
      <c r="Z228" s="119" t="s">
        <v>749</v>
      </c>
      <c r="AA228" s="119" t="s">
        <v>749</v>
      </c>
      <c r="AB228" s="119" t="s">
        <v>749</v>
      </c>
      <c r="AC228" s="119" t="s">
        <v>749</v>
      </c>
      <c r="AD228" s="120" t="s">
        <v>749</v>
      </c>
    </row>
    <row r="229" spans="1:30" ht="20" customHeight="1" x14ac:dyDescent="0.35">
      <c r="A229" s="15"/>
      <c r="B229" s="25">
        <f t="shared" si="55"/>
        <v>171</v>
      </c>
      <c r="C229" s="15"/>
      <c r="D229" s="135" t="str">
        <f t="shared" si="53"/>
        <v>B.UUID.171</v>
      </c>
      <c r="E229" s="151" t="s">
        <v>1732</v>
      </c>
      <c r="F229" s="27" t="s">
        <v>803</v>
      </c>
      <c r="G229" s="27" t="s">
        <v>465</v>
      </c>
      <c r="H229" s="27" t="s">
        <v>464</v>
      </c>
      <c r="I229" s="33" t="s">
        <v>1819</v>
      </c>
      <c r="J229" s="29" t="s">
        <v>1730</v>
      </c>
      <c r="K229" s="71"/>
      <c r="L229" s="29" t="s">
        <v>221</v>
      </c>
      <c r="M229" s="29" t="s">
        <v>150</v>
      </c>
      <c r="N229" s="34" t="s">
        <v>1731</v>
      </c>
      <c r="O229" s="29" t="s">
        <v>150</v>
      </c>
      <c r="P229" s="29" t="s">
        <v>161</v>
      </c>
      <c r="Q229" s="29" t="s">
        <v>150</v>
      </c>
      <c r="R229" s="29" t="s">
        <v>151</v>
      </c>
      <c r="S229" s="39" t="s">
        <v>152</v>
      </c>
      <c r="T229" s="39" t="s">
        <v>150</v>
      </c>
      <c r="V229" s="118" t="s">
        <v>150</v>
      </c>
      <c r="W229" s="119" t="s">
        <v>150</v>
      </c>
      <c r="X229" s="119" t="s">
        <v>150</v>
      </c>
      <c r="Y229" s="119" t="s">
        <v>150</v>
      </c>
      <c r="Z229" s="119" t="s">
        <v>150</v>
      </c>
      <c r="AA229" s="119" t="s">
        <v>150</v>
      </c>
      <c r="AB229" s="119" t="s">
        <v>150</v>
      </c>
      <c r="AC229" s="119" t="s">
        <v>150</v>
      </c>
      <c r="AD229" s="120" t="s">
        <v>150</v>
      </c>
    </row>
    <row r="230" spans="1:30" ht="20" customHeight="1" x14ac:dyDescent="0.35">
      <c r="A230" s="15"/>
      <c r="B230" s="25">
        <f t="shared" si="55"/>
        <v>172</v>
      </c>
      <c r="C230" s="15"/>
      <c r="D230" s="135" t="str">
        <f t="shared" si="53"/>
        <v>B.UUID.172</v>
      </c>
      <c r="E230" s="27" t="s">
        <v>1119</v>
      </c>
      <c r="F230" s="27" t="s">
        <v>64</v>
      </c>
      <c r="G230" s="27" t="s">
        <v>465</v>
      </c>
      <c r="H230" s="27" t="s">
        <v>464</v>
      </c>
      <c r="I230" s="33" t="s">
        <v>703</v>
      </c>
      <c r="J230" s="29" t="s">
        <v>64</v>
      </c>
      <c r="K230" s="33" t="s">
        <v>194</v>
      </c>
      <c r="L230" s="29" t="s">
        <v>221</v>
      </c>
      <c r="M230" s="29" t="s">
        <v>150</v>
      </c>
      <c r="N230" s="34" t="str">
        <f>"Démandé si pour question " &amp;D226&amp; ", Réponse = 1.Oui."</f>
        <v>Démandé si pour question B.UUID.168, Réponse = 1.Oui.</v>
      </c>
      <c r="O230" s="29" t="s">
        <v>150</v>
      </c>
      <c r="P230" s="29" t="s">
        <v>161</v>
      </c>
      <c r="Q230" s="29" t="s">
        <v>150</v>
      </c>
      <c r="R230" s="29" t="s">
        <v>151</v>
      </c>
      <c r="S230" s="39" t="s">
        <v>152</v>
      </c>
      <c r="T230" s="39" t="str">
        <f t="shared" si="54"/>
        <v>Yes</v>
      </c>
      <c r="V230" s="118" t="s">
        <v>749</v>
      </c>
      <c r="W230" s="119" t="s">
        <v>749</v>
      </c>
      <c r="X230" s="119" t="s">
        <v>749</v>
      </c>
      <c r="Y230" s="119" t="s">
        <v>749</v>
      </c>
      <c r="Z230" s="119" t="s">
        <v>749</v>
      </c>
      <c r="AA230" s="119" t="s">
        <v>749</v>
      </c>
      <c r="AB230" s="119" t="s">
        <v>749</v>
      </c>
      <c r="AC230" s="119" t="s">
        <v>749</v>
      </c>
      <c r="AD230" s="120" t="s">
        <v>749</v>
      </c>
    </row>
    <row r="231" spans="1:30" ht="20" customHeight="1" x14ac:dyDescent="0.35">
      <c r="A231" s="15"/>
      <c r="B231" s="25">
        <f t="shared" si="55"/>
        <v>173</v>
      </c>
      <c r="C231" s="15"/>
      <c r="D231" s="135" t="str">
        <f t="shared" si="53"/>
        <v>B.UUID.173</v>
      </c>
      <c r="E231" s="71" t="s">
        <v>980</v>
      </c>
      <c r="F231" s="27" t="s">
        <v>803</v>
      </c>
      <c r="G231" s="27" t="s">
        <v>465</v>
      </c>
      <c r="H231" s="27" t="s">
        <v>464</v>
      </c>
      <c r="I231" s="33" t="s">
        <v>839</v>
      </c>
      <c r="J231" s="29" t="s">
        <v>803</v>
      </c>
      <c r="K231" s="33"/>
      <c r="L231" s="29" t="s">
        <v>221</v>
      </c>
      <c r="M231" s="29" t="s">
        <v>150</v>
      </c>
      <c r="N231" s="34"/>
      <c r="O231" s="29" t="s">
        <v>150</v>
      </c>
      <c r="P231" s="29" t="s">
        <v>150</v>
      </c>
      <c r="Q231" s="29" t="s">
        <v>150</v>
      </c>
      <c r="R231" s="29" t="s">
        <v>151</v>
      </c>
      <c r="S231" s="39" t="s">
        <v>152</v>
      </c>
      <c r="T231" s="39" t="s">
        <v>150</v>
      </c>
      <c r="V231" s="118" t="s">
        <v>150</v>
      </c>
      <c r="W231" s="119" t="s">
        <v>150</v>
      </c>
      <c r="X231" s="119" t="s">
        <v>150</v>
      </c>
      <c r="Y231" s="119" t="s">
        <v>150</v>
      </c>
      <c r="Z231" s="119" t="s">
        <v>150</v>
      </c>
      <c r="AA231" s="119" t="s">
        <v>150</v>
      </c>
      <c r="AB231" s="119" t="s">
        <v>150</v>
      </c>
      <c r="AC231" s="119" t="s">
        <v>150</v>
      </c>
      <c r="AD231" s="120" t="s">
        <v>150</v>
      </c>
    </row>
    <row r="232" spans="1:30" ht="20" customHeight="1" x14ac:dyDescent="0.35">
      <c r="A232" s="15"/>
      <c r="B232" s="25">
        <f t="shared" si="55"/>
        <v>174</v>
      </c>
      <c r="C232" s="15"/>
      <c r="D232" s="78" t="str">
        <f t="shared" si="53"/>
        <v>B.UUID.174</v>
      </c>
      <c r="E232" s="27" t="s">
        <v>1423</v>
      </c>
      <c r="F232" s="27" t="s">
        <v>803</v>
      </c>
      <c r="G232" s="27" t="s">
        <v>465</v>
      </c>
      <c r="H232" s="27" t="s">
        <v>464</v>
      </c>
      <c r="I232" s="33" t="s">
        <v>838</v>
      </c>
      <c r="J232" s="29" t="s">
        <v>803</v>
      </c>
      <c r="K232" s="33"/>
      <c r="L232" s="29" t="s">
        <v>221</v>
      </c>
      <c r="M232" s="29" t="s">
        <v>150</v>
      </c>
      <c r="N232" s="34"/>
      <c r="O232" s="29" t="s">
        <v>150</v>
      </c>
      <c r="P232" s="29" t="s">
        <v>150</v>
      </c>
      <c r="Q232" s="29" t="s">
        <v>150</v>
      </c>
      <c r="R232" s="29" t="s">
        <v>151</v>
      </c>
      <c r="S232" s="39" t="s">
        <v>152</v>
      </c>
      <c r="T232" s="39" t="s">
        <v>150</v>
      </c>
      <c r="V232" s="118" t="s">
        <v>150</v>
      </c>
      <c r="W232" s="119" t="s">
        <v>150</v>
      </c>
      <c r="X232" s="119" t="s">
        <v>150</v>
      </c>
      <c r="Y232" s="119" t="s">
        <v>150</v>
      </c>
      <c r="Z232" s="119" t="s">
        <v>150</v>
      </c>
      <c r="AA232" s="119" t="s">
        <v>150</v>
      </c>
      <c r="AB232" s="119" t="s">
        <v>150</v>
      </c>
      <c r="AC232" s="119" t="s">
        <v>150</v>
      </c>
      <c r="AD232" s="120" t="s">
        <v>150</v>
      </c>
    </row>
    <row r="233" spans="1:30" ht="20" customHeight="1" x14ac:dyDescent="0.35">
      <c r="A233" s="15"/>
      <c r="B233" s="25">
        <f t="shared" si="55"/>
        <v>175</v>
      </c>
      <c r="C233" s="15"/>
      <c r="D233" s="135" t="str">
        <f t="shared" si="53"/>
        <v>B.UUID.175</v>
      </c>
      <c r="E233" s="27" t="s">
        <v>981</v>
      </c>
      <c r="F233" s="27" t="s">
        <v>64</v>
      </c>
      <c r="G233" s="27" t="s">
        <v>465</v>
      </c>
      <c r="H233" s="27" t="s">
        <v>464</v>
      </c>
      <c r="I233" s="33" t="s">
        <v>704</v>
      </c>
      <c r="J233" s="29" t="s">
        <v>64</v>
      </c>
      <c r="K233" s="33" t="s">
        <v>194</v>
      </c>
      <c r="L233" s="29" t="s">
        <v>221</v>
      </c>
      <c r="M233" s="29" t="s">
        <v>150</v>
      </c>
      <c r="N233" s="34" t="str">
        <f>"Démandé si pour question " &amp;D226&amp; ", Réponse = 1.Oui."</f>
        <v>Démandé si pour question B.UUID.168, Réponse = 1.Oui.</v>
      </c>
      <c r="O233" s="29" t="s">
        <v>150</v>
      </c>
      <c r="P233" s="29" t="s">
        <v>161</v>
      </c>
      <c r="Q233" s="29" t="s">
        <v>150</v>
      </c>
      <c r="R233" s="29" t="s">
        <v>151</v>
      </c>
      <c r="S233" s="39" t="s">
        <v>152</v>
      </c>
      <c r="T233" s="39" t="str">
        <f t="shared" si="54"/>
        <v>Yes</v>
      </c>
      <c r="V233" s="118" t="s">
        <v>749</v>
      </c>
      <c r="W233" s="119" t="s">
        <v>749</v>
      </c>
      <c r="X233" s="119" t="s">
        <v>749</v>
      </c>
      <c r="Y233" s="119" t="s">
        <v>749</v>
      </c>
      <c r="Z233" s="119" t="s">
        <v>749</v>
      </c>
      <c r="AA233" s="119" t="s">
        <v>749</v>
      </c>
      <c r="AB233" s="119" t="s">
        <v>749</v>
      </c>
      <c r="AC233" s="119" t="s">
        <v>749</v>
      </c>
      <c r="AD233" s="120" t="s">
        <v>749</v>
      </c>
    </row>
    <row r="234" spans="1:30" ht="20" customHeight="1" thickBot="1" x14ac:dyDescent="0.4">
      <c r="A234" s="15"/>
      <c r="B234" s="25">
        <f t="shared" si="55"/>
        <v>176</v>
      </c>
      <c r="C234" s="15"/>
      <c r="D234" s="135" t="str">
        <f t="shared" si="53"/>
        <v>B.UUID.176</v>
      </c>
      <c r="E234" s="27" t="s">
        <v>982</v>
      </c>
      <c r="F234" s="27" t="s">
        <v>64</v>
      </c>
      <c r="G234" s="27" t="s">
        <v>465</v>
      </c>
      <c r="H234" s="27" t="s">
        <v>464</v>
      </c>
      <c r="I234" s="33" t="s">
        <v>699</v>
      </c>
      <c r="J234" s="29" t="s">
        <v>64</v>
      </c>
      <c r="K234" s="33" t="s">
        <v>194</v>
      </c>
      <c r="L234" s="29" t="s">
        <v>221</v>
      </c>
      <c r="M234" s="29" t="s">
        <v>150</v>
      </c>
      <c r="N234" s="34" t="str">
        <f>"Démandé si pour question " &amp;D226&amp; ", Réponse = 1.Oui."</f>
        <v>Démandé si pour question B.UUID.168, Réponse = 1.Oui.</v>
      </c>
      <c r="O234" s="29" t="s">
        <v>150</v>
      </c>
      <c r="P234" s="29" t="s">
        <v>161</v>
      </c>
      <c r="Q234" s="29" t="s">
        <v>150</v>
      </c>
      <c r="R234" s="29" t="s">
        <v>151</v>
      </c>
      <c r="S234" s="39" t="s">
        <v>152</v>
      </c>
      <c r="T234" s="39" t="str">
        <f t="shared" si="54"/>
        <v>Yes</v>
      </c>
      <c r="V234" s="118" t="s">
        <v>749</v>
      </c>
      <c r="W234" s="119" t="s">
        <v>749</v>
      </c>
      <c r="X234" s="119" t="s">
        <v>749</v>
      </c>
      <c r="Y234" s="119" t="s">
        <v>749</v>
      </c>
      <c r="Z234" s="119" t="s">
        <v>749</v>
      </c>
      <c r="AA234" s="119" t="s">
        <v>749</v>
      </c>
      <c r="AB234" s="119" t="s">
        <v>749</v>
      </c>
      <c r="AC234" s="119" t="s">
        <v>749</v>
      </c>
      <c r="AD234" s="120" t="s">
        <v>749</v>
      </c>
    </row>
    <row r="235" spans="1:30" ht="20" customHeight="1" thickBot="1" x14ac:dyDescent="0.4">
      <c r="A235" s="15"/>
      <c r="B235" s="25"/>
      <c r="C235" s="15"/>
      <c r="D235" s="51" t="s">
        <v>705</v>
      </c>
      <c r="E235" s="47"/>
      <c r="F235" s="47"/>
      <c r="G235" s="47"/>
      <c r="H235" s="47"/>
      <c r="I235" s="48"/>
      <c r="J235" s="49"/>
      <c r="K235" s="49"/>
      <c r="L235" s="47"/>
      <c r="M235" s="47"/>
      <c r="N235" s="49"/>
      <c r="O235" s="47"/>
      <c r="P235" s="47"/>
      <c r="Q235" s="47"/>
      <c r="R235" s="47"/>
      <c r="S235" s="50"/>
      <c r="T235" s="50"/>
      <c r="V235" s="115"/>
      <c r="W235" s="116"/>
      <c r="X235" s="116"/>
      <c r="Y235" s="116"/>
      <c r="Z235" s="116"/>
      <c r="AA235" s="116"/>
      <c r="AB235" s="116"/>
      <c r="AC235" s="116"/>
      <c r="AD235" s="117"/>
    </row>
    <row r="236" spans="1:30" ht="20" customHeight="1" x14ac:dyDescent="0.35">
      <c r="A236" s="15"/>
      <c r="B236" s="25">
        <f>B234+1</f>
        <v>177</v>
      </c>
      <c r="C236" s="15"/>
      <c r="D236" s="135" t="str">
        <f t="shared" ref="D236:D243" si="56">CONCATENATE(LEFT($D$33,2),"UUID.",B236)</f>
        <v>B.UUID.177</v>
      </c>
      <c r="E236" s="71" t="s">
        <v>983</v>
      </c>
      <c r="F236" s="27" t="s">
        <v>417</v>
      </c>
      <c r="G236" s="27" t="s">
        <v>465</v>
      </c>
      <c r="H236" s="27" t="s">
        <v>464</v>
      </c>
      <c r="I236" s="33" t="s">
        <v>706</v>
      </c>
      <c r="J236" s="29" t="s">
        <v>17</v>
      </c>
      <c r="K236" s="33" t="s">
        <v>191</v>
      </c>
      <c r="L236" s="29" t="s">
        <v>221</v>
      </c>
      <c r="M236" s="29" t="s">
        <v>150</v>
      </c>
      <c r="N236" s="34" t="s">
        <v>160</v>
      </c>
      <c r="O236" s="29" t="s">
        <v>150</v>
      </c>
      <c r="P236" s="29" t="s">
        <v>161</v>
      </c>
      <c r="Q236" s="29" t="s">
        <v>150</v>
      </c>
      <c r="R236" s="29" t="s">
        <v>151</v>
      </c>
      <c r="S236" s="39" t="s">
        <v>152</v>
      </c>
      <c r="T236" s="39" t="str">
        <f t="shared" ref="T236:T243" si="57">IF(OR(V236="Yes",W236="Yes",X236="Yes",Y236="Yes",Z236="Yes",AA236="Yes",AB236="Yes",AC236="Yes",AD236="Yes"),"Yes","No")</f>
        <v>Yes</v>
      </c>
      <c r="V236" s="118" t="s">
        <v>749</v>
      </c>
      <c r="W236" s="119" t="s">
        <v>749</v>
      </c>
      <c r="X236" s="119" t="s">
        <v>749</v>
      </c>
      <c r="Y236" s="119" t="s">
        <v>749</v>
      </c>
      <c r="Z236" s="119" t="s">
        <v>749</v>
      </c>
      <c r="AA236" s="119" t="s">
        <v>749</v>
      </c>
      <c r="AB236" s="119" t="s">
        <v>749</v>
      </c>
      <c r="AC236" s="119" t="s">
        <v>749</v>
      </c>
      <c r="AD236" s="120" t="s">
        <v>749</v>
      </c>
    </row>
    <row r="237" spans="1:30" ht="20" customHeight="1" x14ac:dyDescent="0.35">
      <c r="A237" s="15"/>
      <c r="B237" s="25">
        <f t="shared" ref="B237:B243" si="58">B236+1</f>
        <v>178</v>
      </c>
      <c r="C237" s="15"/>
      <c r="D237" s="135" t="str">
        <f t="shared" si="56"/>
        <v>B.UUID.178</v>
      </c>
      <c r="E237" s="27" t="s">
        <v>984</v>
      </c>
      <c r="F237" s="27" t="s">
        <v>413</v>
      </c>
      <c r="G237" s="27" t="s">
        <v>465</v>
      </c>
      <c r="H237" s="27" t="s">
        <v>464</v>
      </c>
      <c r="I237" s="33" t="s">
        <v>707</v>
      </c>
      <c r="J237" s="29" t="s">
        <v>17</v>
      </c>
      <c r="K237" s="33" t="s">
        <v>170</v>
      </c>
      <c r="L237" s="29" t="s">
        <v>221</v>
      </c>
      <c r="M237" s="29" t="s">
        <v>150</v>
      </c>
      <c r="N237" s="34" t="str">
        <f>"Démandé si pour question " &amp;D236&amp; ", Réponse =/= 3. Totalement indisponible"</f>
        <v>Démandé si pour question B.UUID.177, Réponse =/= 3. Totalement indisponible</v>
      </c>
      <c r="O237" s="29" t="s">
        <v>150</v>
      </c>
      <c r="P237" s="29" t="s">
        <v>161</v>
      </c>
      <c r="Q237" s="29" t="s">
        <v>150</v>
      </c>
      <c r="R237" s="29" t="s">
        <v>151</v>
      </c>
      <c r="S237" s="39" t="s">
        <v>152</v>
      </c>
      <c r="T237" s="39" t="str">
        <f t="shared" si="57"/>
        <v>Yes</v>
      </c>
      <c r="V237" s="118" t="s">
        <v>749</v>
      </c>
      <c r="W237" s="119" t="s">
        <v>749</v>
      </c>
      <c r="X237" s="119" t="s">
        <v>749</v>
      </c>
      <c r="Y237" s="119" t="s">
        <v>749</v>
      </c>
      <c r="Z237" s="119" t="s">
        <v>749</v>
      </c>
      <c r="AA237" s="119" t="s">
        <v>749</v>
      </c>
      <c r="AB237" s="119" t="s">
        <v>749</v>
      </c>
      <c r="AC237" s="119" t="s">
        <v>749</v>
      </c>
      <c r="AD237" s="120" t="s">
        <v>749</v>
      </c>
    </row>
    <row r="238" spans="1:30" ht="20" customHeight="1" x14ac:dyDescent="0.35">
      <c r="A238" s="15"/>
      <c r="B238" s="25">
        <f t="shared" si="58"/>
        <v>179</v>
      </c>
      <c r="C238" s="15"/>
      <c r="D238" s="135" t="str">
        <f t="shared" si="56"/>
        <v>B.UUID.179</v>
      </c>
      <c r="E238" s="27" t="s">
        <v>1416</v>
      </c>
      <c r="F238" s="27" t="s">
        <v>413</v>
      </c>
      <c r="G238" s="27" t="s">
        <v>465</v>
      </c>
      <c r="H238" s="27" t="s">
        <v>464</v>
      </c>
      <c r="I238" s="33" t="s">
        <v>1790</v>
      </c>
      <c r="J238" s="29" t="s">
        <v>17</v>
      </c>
      <c r="K238" s="33" t="s">
        <v>170</v>
      </c>
      <c r="L238" s="29" t="s">
        <v>221</v>
      </c>
      <c r="M238" s="29" t="s">
        <v>150</v>
      </c>
      <c r="N238" s="34" t="str">
        <f>"Démandé si pour question " &amp;D237&amp; ", Réponse = 1.Oui."</f>
        <v>Démandé si pour question B.UUID.178, Réponse = 1.Oui.</v>
      </c>
      <c r="O238" s="29" t="s">
        <v>150</v>
      </c>
      <c r="P238" s="29" t="s">
        <v>161</v>
      </c>
      <c r="Q238" s="29" t="s">
        <v>150</v>
      </c>
      <c r="R238" s="29" t="s">
        <v>151</v>
      </c>
      <c r="S238" s="39" t="s">
        <v>152</v>
      </c>
      <c r="T238" s="39" t="str">
        <f t="shared" si="57"/>
        <v>Yes</v>
      </c>
      <c r="V238" s="118" t="s">
        <v>749</v>
      </c>
      <c r="W238" s="119" t="s">
        <v>749</v>
      </c>
      <c r="X238" s="119" t="s">
        <v>749</v>
      </c>
      <c r="Y238" s="119" t="s">
        <v>749</v>
      </c>
      <c r="Z238" s="119" t="s">
        <v>749</v>
      </c>
      <c r="AA238" s="119" t="s">
        <v>749</v>
      </c>
      <c r="AB238" s="119" t="s">
        <v>749</v>
      </c>
      <c r="AC238" s="119" t="s">
        <v>749</v>
      </c>
      <c r="AD238" s="120" t="s">
        <v>749</v>
      </c>
    </row>
    <row r="239" spans="1:30" ht="20" customHeight="1" x14ac:dyDescent="0.35">
      <c r="A239" s="15"/>
      <c r="B239" s="25">
        <f t="shared" si="58"/>
        <v>180</v>
      </c>
      <c r="C239" s="15"/>
      <c r="D239" s="135" t="str">
        <f t="shared" si="56"/>
        <v>B.UUID.180</v>
      </c>
      <c r="E239" s="27" t="s">
        <v>1120</v>
      </c>
      <c r="F239" s="27" t="s">
        <v>64</v>
      </c>
      <c r="G239" s="27" t="s">
        <v>465</v>
      </c>
      <c r="H239" s="27" t="s">
        <v>464</v>
      </c>
      <c r="I239" s="33" t="s">
        <v>1789</v>
      </c>
      <c r="J239" s="29" t="s">
        <v>64</v>
      </c>
      <c r="K239" s="33" t="s">
        <v>194</v>
      </c>
      <c r="L239" s="29" t="s">
        <v>221</v>
      </c>
      <c r="M239" s="29" t="s">
        <v>150</v>
      </c>
      <c r="N239" s="34" t="str">
        <f>"Démandé si pour question " &amp;D237&amp; ", Réponse = 1.Oui."</f>
        <v>Démandé si pour question B.UUID.178, Réponse = 1.Oui.</v>
      </c>
      <c r="O239" s="29" t="s">
        <v>150</v>
      </c>
      <c r="P239" s="29" t="s">
        <v>161</v>
      </c>
      <c r="Q239" s="29" t="s">
        <v>150</v>
      </c>
      <c r="R239" s="29" t="s">
        <v>151</v>
      </c>
      <c r="S239" s="39" t="s">
        <v>152</v>
      </c>
      <c r="T239" s="39" t="str">
        <f t="shared" si="57"/>
        <v>Yes</v>
      </c>
      <c r="V239" s="118" t="s">
        <v>749</v>
      </c>
      <c r="W239" s="119" t="s">
        <v>749</v>
      </c>
      <c r="X239" s="119" t="s">
        <v>749</v>
      </c>
      <c r="Y239" s="119" t="s">
        <v>749</v>
      </c>
      <c r="Z239" s="119" t="s">
        <v>749</v>
      </c>
      <c r="AA239" s="119" t="s">
        <v>749</v>
      </c>
      <c r="AB239" s="119" t="s">
        <v>749</v>
      </c>
      <c r="AC239" s="119" t="s">
        <v>749</v>
      </c>
      <c r="AD239" s="120" t="s">
        <v>749</v>
      </c>
    </row>
    <row r="240" spans="1:30" ht="20" customHeight="1" x14ac:dyDescent="0.35">
      <c r="A240" s="15"/>
      <c r="B240" s="25">
        <f t="shared" si="58"/>
        <v>181</v>
      </c>
      <c r="C240" s="15"/>
      <c r="D240" s="78" t="str">
        <f t="shared" si="56"/>
        <v>B.UUID.181</v>
      </c>
      <c r="E240" s="71" t="s">
        <v>985</v>
      </c>
      <c r="F240" s="27" t="s">
        <v>803</v>
      </c>
      <c r="G240" s="27" t="s">
        <v>465</v>
      </c>
      <c r="H240" s="27" t="s">
        <v>464</v>
      </c>
      <c r="I240" s="33" t="s">
        <v>839</v>
      </c>
      <c r="J240" s="29" t="s">
        <v>803</v>
      </c>
      <c r="K240" s="33"/>
      <c r="L240" s="29" t="s">
        <v>221</v>
      </c>
      <c r="M240" s="29" t="s">
        <v>150</v>
      </c>
      <c r="N240" s="34"/>
      <c r="O240" s="29" t="s">
        <v>150</v>
      </c>
      <c r="P240" s="29" t="s">
        <v>150</v>
      </c>
      <c r="Q240" s="29" t="s">
        <v>150</v>
      </c>
      <c r="R240" s="29" t="s">
        <v>151</v>
      </c>
      <c r="S240" s="39" t="s">
        <v>152</v>
      </c>
      <c r="T240" s="39" t="s">
        <v>150</v>
      </c>
      <c r="V240" s="118" t="s">
        <v>150</v>
      </c>
      <c r="W240" s="119" t="s">
        <v>150</v>
      </c>
      <c r="X240" s="119" t="s">
        <v>150</v>
      </c>
      <c r="Y240" s="119" t="s">
        <v>150</v>
      </c>
      <c r="Z240" s="119" t="s">
        <v>150</v>
      </c>
      <c r="AA240" s="119" t="s">
        <v>150</v>
      </c>
      <c r="AB240" s="119" t="s">
        <v>150</v>
      </c>
      <c r="AC240" s="119" t="s">
        <v>150</v>
      </c>
      <c r="AD240" s="120" t="s">
        <v>150</v>
      </c>
    </row>
    <row r="241" spans="1:30" ht="20" customHeight="1" x14ac:dyDescent="0.35">
      <c r="A241" s="15"/>
      <c r="B241" s="25">
        <f t="shared" si="58"/>
        <v>182</v>
      </c>
      <c r="C241" s="15"/>
      <c r="D241" s="78" t="str">
        <f t="shared" si="56"/>
        <v>B.UUID.182</v>
      </c>
      <c r="E241" s="27" t="s">
        <v>1424</v>
      </c>
      <c r="F241" s="27" t="s">
        <v>803</v>
      </c>
      <c r="G241" s="27" t="s">
        <v>465</v>
      </c>
      <c r="H241" s="27" t="s">
        <v>464</v>
      </c>
      <c r="I241" s="33" t="s">
        <v>838</v>
      </c>
      <c r="J241" s="29" t="s">
        <v>803</v>
      </c>
      <c r="K241" s="33"/>
      <c r="L241" s="29" t="s">
        <v>221</v>
      </c>
      <c r="M241" s="29" t="s">
        <v>150</v>
      </c>
      <c r="N241" s="34"/>
      <c r="O241" s="29" t="s">
        <v>150</v>
      </c>
      <c r="P241" s="29" t="s">
        <v>150</v>
      </c>
      <c r="Q241" s="29" t="s">
        <v>150</v>
      </c>
      <c r="R241" s="29" t="s">
        <v>151</v>
      </c>
      <c r="S241" s="39" t="s">
        <v>152</v>
      </c>
      <c r="T241" s="39" t="s">
        <v>150</v>
      </c>
      <c r="V241" s="118" t="s">
        <v>150</v>
      </c>
      <c r="W241" s="119" t="s">
        <v>150</v>
      </c>
      <c r="X241" s="119" t="s">
        <v>150</v>
      </c>
      <c r="Y241" s="119" t="s">
        <v>150</v>
      </c>
      <c r="Z241" s="119" t="s">
        <v>150</v>
      </c>
      <c r="AA241" s="119" t="s">
        <v>150</v>
      </c>
      <c r="AB241" s="119" t="s">
        <v>150</v>
      </c>
      <c r="AC241" s="119" t="s">
        <v>150</v>
      </c>
      <c r="AD241" s="120" t="s">
        <v>150</v>
      </c>
    </row>
    <row r="242" spans="1:30" ht="20" customHeight="1" x14ac:dyDescent="0.35">
      <c r="A242" s="15"/>
      <c r="B242" s="25">
        <f t="shared" si="58"/>
        <v>183</v>
      </c>
      <c r="C242" s="15"/>
      <c r="D242" s="135" t="str">
        <f t="shared" si="56"/>
        <v>B.UUID.183</v>
      </c>
      <c r="E242" s="27" t="s">
        <v>986</v>
      </c>
      <c r="F242" s="27" t="s">
        <v>64</v>
      </c>
      <c r="G242" s="27" t="s">
        <v>465</v>
      </c>
      <c r="H242" s="27" t="s">
        <v>464</v>
      </c>
      <c r="I242" s="33" t="s">
        <v>708</v>
      </c>
      <c r="J242" s="29" t="s">
        <v>64</v>
      </c>
      <c r="K242" s="33" t="s">
        <v>194</v>
      </c>
      <c r="L242" s="29" t="s">
        <v>221</v>
      </c>
      <c r="M242" s="29" t="s">
        <v>150</v>
      </c>
      <c r="N242" s="34" t="str">
        <f>"Démandé si pour question " &amp;D237&amp; ", Réponse = 1.Oui."</f>
        <v>Démandé si pour question B.UUID.178, Réponse = 1.Oui.</v>
      </c>
      <c r="O242" s="29" t="s">
        <v>150</v>
      </c>
      <c r="P242" s="29" t="s">
        <v>161</v>
      </c>
      <c r="Q242" s="29" t="s">
        <v>150</v>
      </c>
      <c r="R242" s="29" t="s">
        <v>151</v>
      </c>
      <c r="S242" s="39" t="s">
        <v>152</v>
      </c>
      <c r="T242" s="39" t="str">
        <f t="shared" si="57"/>
        <v>Yes</v>
      </c>
      <c r="V242" s="118" t="s">
        <v>749</v>
      </c>
      <c r="W242" s="119" t="s">
        <v>749</v>
      </c>
      <c r="X242" s="119" t="s">
        <v>749</v>
      </c>
      <c r="Y242" s="119" t="s">
        <v>749</v>
      </c>
      <c r="Z242" s="119" t="s">
        <v>749</v>
      </c>
      <c r="AA242" s="119" t="s">
        <v>749</v>
      </c>
      <c r="AB242" s="119" t="s">
        <v>749</v>
      </c>
      <c r="AC242" s="119" t="s">
        <v>749</v>
      </c>
      <c r="AD242" s="120" t="s">
        <v>749</v>
      </c>
    </row>
    <row r="243" spans="1:30" ht="20" customHeight="1" thickBot="1" x14ac:dyDescent="0.4">
      <c r="A243" s="15"/>
      <c r="B243" s="25">
        <f t="shared" si="58"/>
        <v>184</v>
      </c>
      <c r="C243" s="15"/>
      <c r="D243" s="135" t="str">
        <f t="shared" si="56"/>
        <v>B.UUID.184</v>
      </c>
      <c r="E243" s="27" t="s">
        <v>987</v>
      </c>
      <c r="F243" s="27" t="s">
        <v>64</v>
      </c>
      <c r="G243" s="27" t="s">
        <v>465</v>
      </c>
      <c r="H243" s="27" t="s">
        <v>464</v>
      </c>
      <c r="I243" s="33" t="s">
        <v>709</v>
      </c>
      <c r="J243" s="29" t="s">
        <v>64</v>
      </c>
      <c r="K243" s="33" t="s">
        <v>194</v>
      </c>
      <c r="L243" s="29" t="s">
        <v>221</v>
      </c>
      <c r="M243" s="29" t="s">
        <v>150</v>
      </c>
      <c r="N243" s="34" t="str">
        <f>"Démandé si pour question " &amp;D237&amp; ", Réponse = 1.Oui."</f>
        <v>Démandé si pour question B.UUID.178, Réponse = 1.Oui.</v>
      </c>
      <c r="O243" s="29" t="s">
        <v>150</v>
      </c>
      <c r="P243" s="29" t="s">
        <v>161</v>
      </c>
      <c r="Q243" s="29" t="s">
        <v>150</v>
      </c>
      <c r="R243" s="29" t="s">
        <v>151</v>
      </c>
      <c r="S243" s="39" t="s">
        <v>152</v>
      </c>
      <c r="T243" s="39" t="str">
        <f t="shared" si="57"/>
        <v>Yes</v>
      </c>
      <c r="V243" s="118" t="s">
        <v>749</v>
      </c>
      <c r="W243" s="119" t="s">
        <v>749</v>
      </c>
      <c r="X243" s="119" t="s">
        <v>749</v>
      </c>
      <c r="Y243" s="119" t="s">
        <v>749</v>
      </c>
      <c r="Z243" s="119" t="s">
        <v>749</v>
      </c>
      <c r="AA243" s="119" t="s">
        <v>749</v>
      </c>
      <c r="AB243" s="119" t="s">
        <v>749</v>
      </c>
      <c r="AC243" s="119" t="s">
        <v>749</v>
      </c>
      <c r="AD243" s="120" t="s">
        <v>749</v>
      </c>
    </row>
    <row r="244" spans="1:30" ht="20" customHeight="1" thickBot="1" x14ac:dyDescent="0.4">
      <c r="A244" s="15"/>
      <c r="B244" s="25"/>
      <c r="C244" s="15"/>
      <c r="D244" s="51" t="s">
        <v>710</v>
      </c>
      <c r="E244" s="47"/>
      <c r="F244" s="47"/>
      <c r="G244" s="47"/>
      <c r="H244" s="47"/>
      <c r="I244" s="48"/>
      <c r="J244" s="49"/>
      <c r="K244" s="49"/>
      <c r="L244" s="47"/>
      <c r="M244" s="47"/>
      <c r="N244" s="49"/>
      <c r="O244" s="47"/>
      <c r="P244" s="47"/>
      <c r="Q244" s="47"/>
      <c r="R244" s="47"/>
      <c r="S244" s="50"/>
      <c r="T244" s="50"/>
      <c r="V244" s="115"/>
      <c r="W244" s="116"/>
      <c r="X244" s="116"/>
      <c r="Y244" s="116"/>
      <c r="Z244" s="116"/>
      <c r="AA244" s="116"/>
      <c r="AB244" s="116"/>
      <c r="AC244" s="116"/>
      <c r="AD244" s="117"/>
    </row>
    <row r="245" spans="1:30" ht="20" customHeight="1" x14ac:dyDescent="0.35">
      <c r="A245" s="15"/>
      <c r="B245" s="25">
        <f>B243+1</f>
        <v>185</v>
      </c>
      <c r="C245" s="15"/>
      <c r="D245" s="135" t="str">
        <f t="shared" ref="D245:D252" si="59">CONCATENATE(LEFT($D$33,2),"UUID.",B245)</f>
        <v>B.UUID.185</v>
      </c>
      <c r="E245" s="71" t="s">
        <v>1425</v>
      </c>
      <c r="F245" s="27" t="s">
        <v>417</v>
      </c>
      <c r="G245" s="27" t="s">
        <v>465</v>
      </c>
      <c r="H245" s="27" t="s">
        <v>464</v>
      </c>
      <c r="I245" s="33" t="s">
        <v>712</v>
      </c>
      <c r="J245" s="29" t="s">
        <v>17</v>
      </c>
      <c r="K245" s="33" t="s">
        <v>191</v>
      </c>
      <c r="L245" s="29" t="s">
        <v>221</v>
      </c>
      <c r="M245" s="29" t="s">
        <v>150</v>
      </c>
      <c r="N245" s="34" t="s">
        <v>160</v>
      </c>
      <c r="O245" s="29" t="s">
        <v>150</v>
      </c>
      <c r="P245" s="29" t="s">
        <v>161</v>
      </c>
      <c r="Q245" s="29" t="s">
        <v>150</v>
      </c>
      <c r="R245" s="29" t="s">
        <v>151</v>
      </c>
      <c r="S245" s="39" t="s">
        <v>152</v>
      </c>
      <c r="T245" s="39" t="str">
        <f t="shared" ref="T245:T252" si="60">IF(OR(V245="Yes",W245="Yes",X245="Yes",Y245="Yes",Z245="Yes",AA245="Yes",AB245="Yes",AC245="Yes",AD245="Yes"),"Yes","No")</f>
        <v>Yes</v>
      </c>
      <c r="V245" s="118" t="s">
        <v>749</v>
      </c>
      <c r="W245" s="119" t="s">
        <v>749</v>
      </c>
      <c r="X245" s="119" t="s">
        <v>749</v>
      </c>
      <c r="Y245" s="119" t="s">
        <v>749</v>
      </c>
      <c r="Z245" s="119" t="s">
        <v>749</v>
      </c>
      <c r="AA245" s="119" t="s">
        <v>749</v>
      </c>
      <c r="AB245" s="119" t="s">
        <v>749</v>
      </c>
      <c r="AC245" s="119" t="s">
        <v>749</v>
      </c>
      <c r="AD245" s="120" t="s">
        <v>749</v>
      </c>
    </row>
    <row r="246" spans="1:30" ht="20" customHeight="1" x14ac:dyDescent="0.35">
      <c r="A246" s="15"/>
      <c r="B246" s="25">
        <f t="shared" ref="B246:B252" si="61">B245+1</f>
        <v>186</v>
      </c>
      <c r="C246" s="15"/>
      <c r="D246" s="135" t="str">
        <f t="shared" si="59"/>
        <v>B.UUID.186</v>
      </c>
      <c r="E246" s="27" t="s">
        <v>1426</v>
      </c>
      <c r="F246" s="27" t="s">
        <v>413</v>
      </c>
      <c r="G246" s="27" t="s">
        <v>465</v>
      </c>
      <c r="H246" s="27" t="s">
        <v>464</v>
      </c>
      <c r="I246" s="33" t="s">
        <v>713</v>
      </c>
      <c r="J246" s="29" t="s">
        <v>17</v>
      </c>
      <c r="K246" s="33" t="s">
        <v>170</v>
      </c>
      <c r="L246" s="29" t="s">
        <v>221</v>
      </c>
      <c r="M246" s="29" t="s">
        <v>150</v>
      </c>
      <c r="N246" s="34" t="str">
        <f>"Démandé si pour question " &amp;D245&amp; ", Réponse =/= 3. Totalement indisponible"</f>
        <v>Démandé si pour question B.UUID.185, Réponse =/= 3. Totalement indisponible</v>
      </c>
      <c r="O246" s="29" t="s">
        <v>150</v>
      </c>
      <c r="P246" s="29" t="s">
        <v>161</v>
      </c>
      <c r="Q246" s="29" t="s">
        <v>150</v>
      </c>
      <c r="R246" s="29" t="s">
        <v>151</v>
      </c>
      <c r="S246" s="39" t="s">
        <v>152</v>
      </c>
      <c r="T246" s="39" t="str">
        <f t="shared" si="60"/>
        <v>Yes</v>
      </c>
      <c r="V246" s="118" t="s">
        <v>749</v>
      </c>
      <c r="W246" s="119" t="s">
        <v>749</v>
      </c>
      <c r="X246" s="119" t="s">
        <v>749</v>
      </c>
      <c r="Y246" s="119" t="s">
        <v>749</v>
      </c>
      <c r="Z246" s="119" t="s">
        <v>749</v>
      </c>
      <c r="AA246" s="119" t="s">
        <v>749</v>
      </c>
      <c r="AB246" s="119" t="s">
        <v>749</v>
      </c>
      <c r="AC246" s="119" t="s">
        <v>749</v>
      </c>
      <c r="AD246" s="120" t="s">
        <v>749</v>
      </c>
    </row>
    <row r="247" spans="1:30" ht="20" customHeight="1" x14ac:dyDescent="0.35">
      <c r="A247" s="15"/>
      <c r="B247" s="25">
        <f t="shared" si="61"/>
        <v>187</v>
      </c>
      <c r="C247" s="15"/>
      <c r="D247" s="135" t="str">
        <f t="shared" si="59"/>
        <v>B.UUID.187</v>
      </c>
      <c r="E247" s="27" t="s">
        <v>1427</v>
      </c>
      <c r="F247" s="27" t="s">
        <v>413</v>
      </c>
      <c r="G247" s="27" t="s">
        <v>465</v>
      </c>
      <c r="H247" s="27" t="s">
        <v>464</v>
      </c>
      <c r="I247" s="33" t="s">
        <v>1792</v>
      </c>
      <c r="J247" s="29" t="s">
        <v>17</v>
      </c>
      <c r="K247" s="33" t="s">
        <v>170</v>
      </c>
      <c r="L247" s="29" t="s">
        <v>221</v>
      </c>
      <c r="M247" s="29" t="s">
        <v>150</v>
      </c>
      <c r="N247" s="34" t="str">
        <f>"Démandé si pour question " &amp;D246&amp; ", Réponse = 1.Oui."</f>
        <v>Démandé si pour question B.UUID.186, Réponse = 1.Oui.</v>
      </c>
      <c r="O247" s="29" t="s">
        <v>150</v>
      </c>
      <c r="P247" s="29" t="s">
        <v>161</v>
      </c>
      <c r="Q247" s="29" t="s">
        <v>150</v>
      </c>
      <c r="R247" s="29" t="s">
        <v>151</v>
      </c>
      <c r="S247" s="39" t="s">
        <v>152</v>
      </c>
      <c r="T247" s="39" t="str">
        <f t="shared" si="60"/>
        <v>Yes</v>
      </c>
      <c r="V247" s="118" t="s">
        <v>749</v>
      </c>
      <c r="W247" s="119" t="s">
        <v>749</v>
      </c>
      <c r="X247" s="119" t="s">
        <v>749</v>
      </c>
      <c r="Y247" s="119" t="s">
        <v>749</v>
      </c>
      <c r="Z247" s="119" t="s">
        <v>749</v>
      </c>
      <c r="AA247" s="119" t="s">
        <v>749</v>
      </c>
      <c r="AB247" s="119" t="s">
        <v>749</v>
      </c>
      <c r="AC247" s="119" t="s">
        <v>749</v>
      </c>
      <c r="AD247" s="120" t="s">
        <v>749</v>
      </c>
    </row>
    <row r="248" spans="1:30" ht="20" customHeight="1" x14ac:dyDescent="0.35">
      <c r="A248" s="15"/>
      <c r="B248" s="25">
        <f t="shared" si="61"/>
        <v>188</v>
      </c>
      <c r="C248" s="15"/>
      <c r="D248" s="135" t="str">
        <f t="shared" si="59"/>
        <v>B.UUID.188</v>
      </c>
      <c r="E248" s="27" t="s">
        <v>1428</v>
      </c>
      <c r="F248" s="27" t="s">
        <v>64</v>
      </c>
      <c r="G248" s="27" t="s">
        <v>465</v>
      </c>
      <c r="H248" s="27" t="s">
        <v>464</v>
      </c>
      <c r="I248" s="33" t="s">
        <v>1791</v>
      </c>
      <c r="J248" s="29" t="s">
        <v>64</v>
      </c>
      <c r="K248" s="33" t="s">
        <v>194</v>
      </c>
      <c r="L248" s="29" t="s">
        <v>221</v>
      </c>
      <c r="M248" s="29" t="s">
        <v>150</v>
      </c>
      <c r="N248" s="34" t="str">
        <f>"Démandé si pour question " &amp;D246&amp; ", Réponse = 1.Oui."</f>
        <v>Démandé si pour question B.UUID.186, Réponse = 1.Oui.</v>
      </c>
      <c r="O248" s="29" t="s">
        <v>150</v>
      </c>
      <c r="P248" s="29" t="s">
        <v>161</v>
      </c>
      <c r="Q248" s="29" t="s">
        <v>150</v>
      </c>
      <c r="R248" s="29" t="s">
        <v>151</v>
      </c>
      <c r="S248" s="39" t="s">
        <v>152</v>
      </c>
      <c r="T248" s="39" t="str">
        <f t="shared" si="60"/>
        <v>Yes</v>
      </c>
      <c r="V248" s="118" t="s">
        <v>749</v>
      </c>
      <c r="W248" s="119" t="s">
        <v>749</v>
      </c>
      <c r="X248" s="119" t="s">
        <v>749</v>
      </c>
      <c r="Y248" s="119" t="s">
        <v>749</v>
      </c>
      <c r="Z248" s="119" t="s">
        <v>749</v>
      </c>
      <c r="AA248" s="119" t="s">
        <v>749</v>
      </c>
      <c r="AB248" s="119" t="s">
        <v>749</v>
      </c>
      <c r="AC248" s="119" t="s">
        <v>749</v>
      </c>
      <c r="AD248" s="120" t="s">
        <v>749</v>
      </c>
    </row>
    <row r="249" spans="1:30" ht="20" customHeight="1" x14ac:dyDescent="0.35">
      <c r="A249" s="15"/>
      <c r="B249" s="25">
        <f t="shared" si="61"/>
        <v>189</v>
      </c>
      <c r="C249" s="15"/>
      <c r="D249" s="78" t="str">
        <f t="shared" si="59"/>
        <v>B.UUID.189</v>
      </c>
      <c r="E249" s="71" t="s">
        <v>1429</v>
      </c>
      <c r="F249" s="27" t="s">
        <v>803</v>
      </c>
      <c r="G249" s="27" t="s">
        <v>465</v>
      </c>
      <c r="H249" s="27" t="s">
        <v>464</v>
      </c>
      <c r="I249" s="33" t="s">
        <v>839</v>
      </c>
      <c r="J249" s="29" t="s">
        <v>803</v>
      </c>
      <c r="K249" s="33"/>
      <c r="L249" s="29" t="s">
        <v>221</v>
      </c>
      <c r="M249" s="29" t="s">
        <v>150</v>
      </c>
      <c r="N249" s="34"/>
      <c r="O249" s="29" t="s">
        <v>150</v>
      </c>
      <c r="P249" s="29" t="s">
        <v>150</v>
      </c>
      <c r="Q249" s="29" t="s">
        <v>150</v>
      </c>
      <c r="R249" s="29" t="s">
        <v>151</v>
      </c>
      <c r="S249" s="39" t="s">
        <v>152</v>
      </c>
      <c r="T249" s="39" t="s">
        <v>150</v>
      </c>
      <c r="V249" s="118" t="s">
        <v>150</v>
      </c>
      <c r="W249" s="119" t="s">
        <v>150</v>
      </c>
      <c r="X249" s="119" t="s">
        <v>150</v>
      </c>
      <c r="Y249" s="119" t="s">
        <v>150</v>
      </c>
      <c r="Z249" s="119" t="s">
        <v>150</v>
      </c>
      <c r="AA249" s="119" t="s">
        <v>150</v>
      </c>
      <c r="AB249" s="119" t="s">
        <v>150</v>
      </c>
      <c r="AC249" s="119" t="s">
        <v>150</v>
      </c>
      <c r="AD249" s="120" t="s">
        <v>150</v>
      </c>
    </row>
    <row r="250" spans="1:30" ht="20" customHeight="1" x14ac:dyDescent="0.35">
      <c r="A250" s="15"/>
      <c r="B250" s="25">
        <f t="shared" si="61"/>
        <v>190</v>
      </c>
      <c r="C250" s="15"/>
      <c r="D250" s="78" t="str">
        <f t="shared" si="59"/>
        <v>B.UUID.190</v>
      </c>
      <c r="E250" s="27" t="s">
        <v>1430</v>
      </c>
      <c r="F250" s="27" t="s">
        <v>803</v>
      </c>
      <c r="G250" s="27" t="s">
        <v>465</v>
      </c>
      <c r="H250" s="27" t="s">
        <v>464</v>
      </c>
      <c r="I250" s="33" t="s">
        <v>838</v>
      </c>
      <c r="J250" s="29" t="s">
        <v>803</v>
      </c>
      <c r="K250" s="33"/>
      <c r="L250" s="29" t="s">
        <v>221</v>
      </c>
      <c r="M250" s="29" t="s">
        <v>150</v>
      </c>
      <c r="N250" s="34"/>
      <c r="O250" s="29" t="s">
        <v>150</v>
      </c>
      <c r="P250" s="29" t="s">
        <v>150</v>
      </c>
      <c r="Q250" s="29" t="s">
        <v>150</v>
      </c>
      <c r="R250" s="29" t="s">
        <v>151</v>
      </c>
      <c r="S250" s="39" t="s">
        <v>152</v>
      </c>
      <c r="T250" s="39" t="s">
        <v>150</v>
      </c>
      <c r="V250" s="118" t="s">
        <v>150</v>
      </c>
      <c r="W250" s="119" t="s">
        <v>150</v>
      </c>
      <c r="X250" s="119" t="s">
        <v>150</v>
      </c>
      <c r="Y250" s="119" t="s">
        <v>150</v>
      </c>
      <c r="Z250" s="119" t="s">
        <v>150</v>
      </c>
      <c r="AA250" s="119" t="s">
        <v>150</v>
      </c>
      <c r="AB250" s="119" t="s">
        <v>150</v>
      </c>
      <c r="AC250" s="119" t="s">
        <v>150</v>
      </c>
      <c r="AD250" s="120" t="s">
        <v>150</v>
      </c>
    </row>
    <row r="251" spans="1:30" ht="20" customHeight="1" x14ac:dyDescent="0.35">
      <c r="A251" s="15"/>
      <c r="B251" s="25">
        <f t="shared" si="61"/>
        <v>191</v>
      </c>
      <c r="C251" s="15"/>
      <c r="D251" s="135" t="str">
        <f t="shared" si="59"/>
        <v>B.UUID.191</v>
      </c>
      <c r="E251" s="27" t="s">
        <v>1431</v>
      </c>
      <c r="F251" s="27" t="s">
        <v>64</v>
      </c>
      <c r="G251" s="27" t="s">
        <v>465</v>
      </c>
      <c r="H251" s="27" t="s">
        <v>464</v>
      </c>
      <c r="I251" s="33" t="s">
        <v>714</v>
      </c>
      <c r="J251" s="29" t="s">
        <v>64</v>
      </c>
      <c r="K251" s="33" t="s">
        <v>194</v>
      </c>
      <c r="L251" s="29" t="s">
        <v>221</v>
      </c>
      <c r="M251" s="29" t="s">
        <v>150</v>
      </c>
      <c r="N251" s="34" t="str">
        <f>"Démandé si pour question " &amp;D246&amp; ", Réponse = 1.Oui."</f>
        <v>Démandé si pour question B.UUID.186, Réponse = 1.Oui.</v>
      </c>
      <c r="O251" s="29" t="s">
        <v>150</v>
      </c>
      <c r="P251" s="29" t="s">
        <v>161</v>
      </c>
      <c r="Q251" s="29" t="s">
        <v>150</v>
      </c>
      <c r="R251" s="29" t="s">
        <v>151</v>
      </c>
      <c r="S251" s="39" t="s">
        <v>152</v>
      </c>
      <c r="T251" s="39" t="str">
        <f t="shared" si="60"/>
        <v>Yes</v>
      </c>
      <c r="V251" s="118" t="s">
        <v>749</v>
      </c>
      <c r="W251" s="119" t="s">
        <v>749</v>
      </c>
      <c r="X251" s="119" t="s">
        <v>749</v>
      </c>
      <c r="Y251" s="119" t="s">
        <v>749</v>
      </c>
      <c r="Z251" s="119" t="s">
        <v>749</v>
      </c>
      <c r="AA251" s="119" t="s">
        <v>749</v>
      </c>
      <c r="AB251" s="119" t="s">
        <v>749</v>
      </c>
      <c r="AC251" s="119" t="s">
        <v>749</v>
      </c>
      <c r="AD251" s="120" t="s">
        <v>749</v>
      </c>
    </row>
    <row r="252" spans="1:30" ht="20" customHeight="1" thickBot="1" x14ac:dyDescent="0.4">
      <c r="A252" s="15"/>
      <c r="B252" s="25">
        <f t="shared" si="61"/>
        <v>192</v>
      </c>
      <c r="C252" s="15"/>
      <c r="D252" s="135" t="str">
        <f t="shared" si="59"/>
        <v>B.UUID.192</v>
      </c>
      <c r="E252" s="27" t="s">
        <v>1432</v>
      </c>
      <c r="F252" s="27" t="s">
        <v>64</v>
      </c>
      <c r="G252" s="27" t="s">
        <v>465</v>
      </c>
      <c r="H252" s="27" t="s">
        <v>464</v>
      </c>
      <c r="I252" s="33" t="s">
        <v>711</v>
      </c>
      <c r="J252" s="29" t="s">
        <v>64</v>
      </c>
      <c r="K252" s="33" t="s">
        <v>194</v>
      </c>
      <c r="L252" s="29" t="s">
        <v>221</v>
      </c>
      <c r="M252" s="29" t="s">
        <v>150</v>
      </c>
      <c r="N252" s="34" t="str">
        <f>"Démandé si pour question " &amp;D246&amp; ", Réponse = 1.Oui."</f>
        <v>Démandé si pour question B.UUID.186, Réponse = 1.Oui.</v>
      </c>
      <c r="O252" s="29" t="s">
        <v>150</v>
      </c>
      <c r="P252" s="29" t="s">
        <v>161</v>
      </c>
      <c r="Q252" s="29" t="s">
        <v>150</v>
      </c>
      <c r="R252" s="29" t="s">
        <v>151</v>
      </c>
      <c r="S252" s="39" t="s">
        <v>152</v>
      </c>
      <c r="T252" s="39" t="str">
        <f t="shared" si="60"/>
        <v>Yes</v>
      </c>
      <c r="V252" s="118" t="s">
        <v>749</v>
      </c>
      <c r="W252" s="119" t="s">
        <v>749</v>
      </c>
      <c r="X252" s="119" t="s">
        <v>749</v>
      </c>
      <c r="Y252" s="119" t="s">
        <v>749</v>
      </c>
      <c r="Z252" s="119" t="s">
        <v>749</v>
      </c>
      <c r="AA252" s="119" t="s">
        <v>749</v>
      </c>
      <c r="AB252" s="119" t="s">
        <v>749</v>
      </c>
      <c r="AC252" s="119" t="s">
        <v>749</v>
      </c>
      <c r="AD252" s="120" t="s">
        <v>749</v>
      </c>
    </row>
    <row r="253" spans="1:30" ht="20" customHeight="1" thickBot="1" x14ac:dyDescent="0.4">
      <c r="A253" s="15"/>
      <c r="B253" s="25"/>
      <c r="C253" s="15"/>
      <c r="D253" s="56" t="s">
        <v>222</v>
      </c>
      <c r="E253" s="52"/>
      <c r="F253" s="52"/>
      <c r="G253" s="52"/>
      <c r="H253" s="52"/>
      <c r="I253" s="53"/>
      <c r="J253" s="54"/>
      <c r="K253" s="54"/>
      <c r="L253" s="52"/>
      <c r="M253" s="52"/>
      <c r="N253" s="54"/>
      <c r="O253" s="52"/>
      <c r="P253" s="52"/>
      <c r="Q253" s="52"/>
      <c r="R253" s="52"/>
      <c r="S253" s="55"/>
      <c r="T253" s="55"/>
      <c r="V253" s="121"/>
      <c r="W253" s="122"/>
      <c r="X253" s="122"/>
      <c r="Y253" s="122"/>
      <c r="Z253" s="122"/>
      <c r="AA253" s="122"/>
      <c r="AB253" s="122"/>
      <c r="AC253" s="122"/>
      <c r="AD253" s="123"/>
    </row>
    <row r="254" spans="1:30" ht="20" customHeight="1" x14ac:dyDescent="0.35">
      <c r="A254" s="15"/>
      <c r="B254" s="25">
        <f>B252+1</f>
        <v>193</v>
      </c>
      <c r="C254" s="15"/>
      <c r="D254" s="135" t="str">
        <f t="shared" ref="D254:D258" si="62">CONCATENATE(LEFT($D$33,2),"UUID.",B254)</f>
        <v>B.UUID.193</v>
      </c>
      <c r="E254" s="27" t="s">
        <v>931</v>
      </c>
      <c r="F254" s="27" t="s">
        <v>418</v>
      </c>
      <c r="G254" s="27" t="s">
        <v>465</v>
      </c>
      <c r="H254" s="27" t="s">
        <v>464</v>
      </c>
      <c r="I254" s="33" t="s">
        <v>425</v>
      </c>
      <c r="J254" s="29" t="s">
        <v>17</v>
      </c>
      <c r="K254" s="33" t="s">
        <v>197</v>
      </c>
      <c r="L254" s="29" t="s">
        <v>221</v>
      </c>
      <c r="M254" s="29" t="s">
        <v>150</v>
      </c>
      <c r="N254" s="34" t="str">
        <f>"Démandé si pour question " &amp;D163&amp; ", Réponse = 1.Oui, OU si pour question " &amp;D172&amp; ", Réponse = 1.Oui,OU si pour question " &amp;D181&amp; ", Réponse = 1.Oui, OU si pour question " &amp;D190&amp; ", Réponse = 1.Oui, OU si pour question " &amp;D199&amp; ", Réponse = 1.Oui, OU si pour question " &amp;D208&amp; ", Réponse = 1.Oui, OU si pour question " &amp;D217&amp; ", Réponse = 1.Oui, OU si pour question " &amp;D226&amp; ", Réponse = 1.Oui, OU si pour question " &amp;D237&amp; ", Réponse = 1.Oui, OU si pour question " &amp;D246&amp; ", Réponse = 1.Oui"</f>
        <v>Démandé si pour question B.UUID.112, Réponse = 1.Oui, OU si pour question B.UUID.120, Réponse = 1.Oui,OU si pour question B.UUID.128, Réponse = 1.Oui, OU si pour question B.UUID.136, Réponse = 1.Oui, OU si pour question B.UUID.144, Réponse = 1.Oui, OU si pour question B.UUID.152, Réponse = 1.Oui, OU si pour question B.UUID.160, Réponse = 1.Oui, OU si pour question B.UUID.168, Réponse = 1.Oui, OU si pour question B.UUID.178, Réponse = 1.Oui, OU si pour question B.UUID.186, Réponse = 1.Oui</v>
      </c>
      <c r="O254" s="29" t="s">
        <v>150</v>
      </c>
      <c r="P254" s="29" t="s">
        <v>161</v>
      </c>
      <c r="Q254" s="29" t="s">
        <v>150</v>
      </c>
      <c r="R254" s="29" t="s">
        <v>151</v>
      </c>
      <c r="S254" s="39" t="s">
        <v>152</v>
      </c>
      <c r="T254" s="39" t="s">
        <v>150</v>
      </c>
      <c r="V254" s="118" t="s">
        <v>150</v>
      </c>
      <c r="W254" s="119" t="s">
        <v>150</v>
      </c>
      <c r="X254" s="119" t="s">
        <v>150</v>
      </c>
      <c r="Y254" s="119" t="s">
        <v>150</v>
      </c>
      <c r="Z254" s="119" t="s">
        <v>150</v>
      </c>
      <c r="AA254" s="119" t="s">
        <v>150</v>
      </c>
      <c r="AB254" s="119" t="s">
        <v>150</v>
      </c>
      <c r="AC254" s="119" t="s">
        <v>150</v>
      </c>
      <c r="AD254" s="120" t="s">
        <v>150</v>
      </c>
    </row>
    <row r="255" spans="1:30" ht="20" customHeight="1" x14ac:dyDescent="0.35">
      <c r="A255" s="15"/>
      <c r="B255" s="25">
        <f>B254+1</f>
        <v>194</v>
      </c>
      <c r="C255" s="15"/>
      <c r="D255" s="135" t="str">
        <f t="shared" si="62"/>
        <v>B.UUID.194</v>
      </c>
      <c r="E255" s="27" t="s">
        <v>932</v>
      </c>
      <c r="F255" s="27" t="s">
        <v>419</v>
      </c>
      <c r="G255" s="27" t="s">
        <v>465</v>
      </c>
      <c r="H255" s="27" t="s">
        <v>464</v>
      </c>
      <c r="I255" s="33" t="s">
        <v>426</v>
      </c>
      <c r="J255" s="29" t="s">
        <v>37</v>
      </c>
      <c r="K255" s="33" t="s">
        <v>198</v>
      </c>
      <c r="L255" s="29" t="s">
        <v>221</v>
      </c>
      <c r="M255" s="29" t="s">
        <v>150</v>
      </c>
      <c r="N255" s="34" t="str">
        <f>"Démandé si pour question " &amp;D254&amp; ", Réponse = 2. Oui, les prix augmenteront."</f>
        <v>Démandé si pour question B.UUID.193, Réponse = 2. Oui, les prix augmenteront.</v>
      </c>
      <c r="O255" s="29" t="s">
        <v>150</v>
      </c>
      <c r="P255" s="29" t="s">
        <v>161</v>
      </c>
      <c r="Q255" s="29" t="s">
        <v>150</v>
      </c>
      <c r="R255" s="29" t="s">
        <v>151</v>
      </c>
      <c r="S255" s="39" t="s">
        <v>152</v>
      </c>
      <c r="T255" s="39" t="s">
        <v>150</v>
      </c>
      <c r="V255" s="118" t="s">
        <v>150</v>
      </c>
      <c r="W255" s="119" t="s">
        <v>150</v>
      </c>
      <c r="X255" s="119" t="s">
        <v>150</v>
      </c>
      <c r="Y255" s="119" t="s">
        <v>150</v>
      </c>
      <c r="Z255" s="119" t="s">
        <v>150</v>
      </c>
      <c r="AA255" s="119" t="s">
        <v>150</v>
      </c>
      <c r="AB255" s="119" t="s">
        <v>150</v>
      </c>
      <c r="AC255" s="119" t="s">
        <v>150</v>
      </c>
      <c r="AD255" s="120" t="s">
        <v>150</v>
      </c>
    </row>
    <row r="256" spans="1:30" ht="20" customHeight="1" x14ac:dyDescent="0.35">
      <c r="A256" s="15"/>
      <c r="B256" s="25">
        <f t="shared" ref="B256:B258" si="63">B255+1</f>
        <v>195</v>
      </c>
      <c r="C256" s="15"/>
      <c r="D256" s="135" t="str">
        <f t="shared" si="62"/>
        <v>B.UUID.195</v>
      </c>
      <c r="E256" s="27" t="s">
        <v>1433</v>
      </c>
      <c r="F256" s="27" t="s">
        <v>20</v>
      </c>
      <c r="G256" s="27" t="s">
        <v>465</v>
      </c>
      <c r="H256" s="27" t="s">
        <v>464</v>
      </c>
      <c r="I256" s="33" t="s">
        <v>181</v>
      </c>
      <c r="J256" s="29" t="s">
        <v>20</v>
      </c>
      <c r="K256" s="33" t="s">
        <v>20</v>
      </c>
      <c r="L256" s="29" t="s">
        <v>221</v>
      </c>
      <c r="M256" s="29" t="s">
        <v>150</v>
      </c>
      <c r="N256" s="34" t="str">
        <f>"Démandé si pour question " &amp;D255&amp; ", Réponse = 11.Autre."</f>
        <v>Démandé si pour question B.UUID.194, Réponse = 11.Autre.</v>
      </c>
      <c r="O256" s="29" t="s">
        <v>150</v>
      </c>
      <c r="P256" s="29" t="s">
        <v>161</v>
      </c>
      <c r="Q256" s="29" t="s">
        <v>150</v>
      </c>
      <c r="R256" s="29" t="s">
        <v>151</v>
      </c>
      <c r="S256" s="39" t="s">
        <v>152</v>
      </c>
      <c r="T256" s="39" t="s">
        <v>150</v>
      </c>
      <c r="V256" s="118" t="s">
        <v>150</v>
      </c>
      <c r="W256" s="119" t="s">
        <v>150</v>
      </c>
      <c r="X256" s="119" t="s">
        <v>150</v>
      </c>
      <c r="Y256" s="119" t="s">
        <v>150</v>
      </c>
      <c r="Z256" s="119" t="s">
        <v>150</v>
      </c>
      <c r="AA256" s="119" t="s">
        <v>150</v>
      </c>
      <c r="AB256" s="119" t="s">
        <v>150</v>
      </c>
      <c r="AC256" s="119" t="s">
        <v>150</v>
      </c>
      <c r="AD256" s="120" t="s">
        <v>150</v>
      </c>
    </row>
    <row r="257" spans="1:30" ht="20" customHeight="1" x14ac:dyDescent="0.35">
      <c r="A257" s="15"/>
      <c r="B257" s="25">
        <f t="shared" si="63"/>
        <v>196</v>
      </c>
      <c r="C257" s="15"/>
      <c r="D257" s="135" t="str">
        <f t="shared" si="62"/>
        <v>B.UUID.196</v>
      </c>
      <c r="E257" s="27" t="s">
        <v>933</v>
      </c>
      <c r="F257" s="27" t="s">
        <v>420</v>
      </c>
      <c r="G257" s="27" t="s">
        <v>465</v>
      </c>
      <c r="H257" s="27" t="s">
        <v>464</v>
      </c>
      <c r="I257" s="33" t="s">
        <v>427</v>
      </c>
      <c r="J257" s="29" t="s">
        <v>37</v>
      </c>
      <c r="K257" s="33" t="s">
        <v>199</v>
      </c>
      <c r="L257" s="29" t="s">
        <v>221</v>
      </c>
      <c r="M257" s="29" t="s">
        <v>150</v>
      </c>
      <c r="N257" s="34" t="str">
        <f>"Démandé si pour question " &amp;D254&amp; ", Réponse = 2. Oui, les prix augmenteront."</f>
        <v>Démandé si pour question B.UUID.193, Réponse = 2. Oui, les prix augmenteront.</v>
      </c>
      <c r="O257" s="29" t="s">
        <v>150</v>
      </c>
      <c r="P257" s="29" t="s">
        <v>161</v>
      </c>
      <c r="Q257" s="29" t="s">
        <v>150</v>
      </c>
      <c r="R257" s="29" t="s">
        <v>151</v>
      </c>
      <c r="S257" s="39" t="s">
        <v>152</v>
      </c>
      <c r="T257" s="39" t="s">
        <v>150</v>
      </c>
      <c r="V257" s="118" t="s">
        <v>150</v>
      </c>
      <c r="W257" s="119" t="s">
        <v>150</v>
      </c>
      <c r="X257" s="119" t="s">
        <v>150</v>
      </c>
      <c r="Y257" s="119" t="s">
        <v>150</v>
      </c>
      <c r="Z257" s="119" t="s">
        <v>150</v>
      </c>
      <c r="AA257" s="119" t="s">
        <v>150</v>
      </c>
      <c r="AB257" s="119" t="s">
        <v>150</v>
      </c>
      <c r="AC257" s="119" t="s">
        <v>150</v>
      </c>
      <c r="AD257" s="120" t="s">
        <v>150</v>
      </c>
    </row>
    <row r="258" spans="1:30" ht="20" customHeight="1" thickBot="1" x14ac:dyDescent="0.4">
      <c r="A258" s="15"/>
      <c r="B258" s="25">
        <f t="shared" si="63"/>
        <v>197</v>
      </c>
      <c r="C258" s="15"/>
      <c r="D258" s="135" t="str">
        <f t="shared" si="62"/>
        <v>B.UUID.197</v>
      </c>
      <c r="E258" s="27" t="s">
        <v>1434</v>
      </c>
      <c r="F258" s="27" t="s">
        <v>20</v>
      </c>
      <c r="G258" s="27" t="s">
        <v>465</v>
      </c>
      <c r="H258" s="27" t="s">
        <v>464</v>
      </c>
      <c r="I258" s="33" t="s">
        <v>181</v>
      </c>
      <c r="J258" s="29" t="s">
        <v>20</v>
      </c>
      <c r="K258" s="33" t="s">
        <v>20</v>
      </c>
      <c r="L258" s="29" t="s">
        <v>221</v>
      </c>
      <c r="M258" s="29" t="s">
        <v>150</v>
      </c>
      <c r="N258" s="34" t="str">
        <f>"Démandé si pour question " &amp;D257&amp; ", Réponse = 12.Autre."</f>
        <v>Démandé si pour question B.UUID.196, Réponse = 12.Autre.</v>
      </c>
      <c r="O258" s="29" t="s">
        <v>150</v>
      </c>
      <c r="P258" s="29" t="s">
        <v>161</v>
      </c>
      <c r="Q258" s="29" t="s">
        <v>150</v>
      </c>
      <c r="R258" s="29" t="s">
        <v>151</v>
      </c>
      <c r="S258" s="39" t="s">
        <v>152</v>
      </c>
      <c r="T258" s="39" t="s">
        <v>150</v>
      </c>
      <c r="V258" s="118" t="s">
        <v>150</v>
      </c>
      <c r="W258" s="119" t="s">
        <v>150</v>
      </c>
      <c r="X258" s="119" t="s">
        <v>150</v>
      </c>
      <c r="Y258" s="119" t="s">
        <v>150</v>
      </c>
      <c r="Z258" s="119" t="s">
        <v>150</v>
      </c>
      <c r="AA258" s="119" t="s">
        <v>150</v>
      </c>
      <c r="AB258" s="119" t="s">
        <v>150</v>
      </c>
      <c r="AC258" s="119" t="s">
        <v>150</v>
      </c>
      <c r="AD258" s="120" t="s">
        <v>150</v>
      </c>
    </row>
    <row r="259" spans="1:30" ht="20" customHeight="1" thickBot="1" x14ac:dyDescent="0.4">
      <c r="A259" s="15"/>
      <c r="B259" s="25"/>
      <c r="C259" s="15"/>
      <c r="D259" s="56" t="s">
        <v>223</v>
      </c>
      <c r="E259" s="52"/>
      <c r="F259" s="52"/>
      <c r="G259" s="52"/>
      <c r="H259" s="52"/>
      <c r="I259" s="53"/>
      <c r="J259" s="54"/>
      <c r="K259" s="54"/>
      <c r="L259" s="52"/>
      <c r="M259" s="52"/>
      <c r="N259" s="54"/>
      <c r="O259" s="52"/>
      <c r="P259" s="52"/>
      <c r="Q259" s="52"/>
      <c r="R259" s="52"/>
      <c r="S259" s="55"/>
      <c r="T259" s="55"/>
      <c r="V259" s="121"/>
      <c r="W259" s="122"/>
      <c r="X259" s="122"/>
      <c r="Y259" s="122"/>
      <c r="Z259" s="122"/>
      <c r="AA259" s="122"/>
      <c r="AB259" s="122"/>
      <c r="AC259" s="122"/>
      <c r="AD259" s="123"/>
    </row>
    <row r="260" spans="1:30" ht="20" customHeight="1" x14ac:dyDescent="0.35">
      <c r="A260" s="15"/>
      <c r="B260" s="25">
        <f>B258+1</f>
        <v>198</v>
      </c>
      <c r="C260" s="15"/>
      <c r="D260" s="78" t="str">
        <f t="shared" ref="D260:D273" si="64">CONCATENATE(LEFT($D$33,2),"UUID.",B260)</f>
        <v>B.UUID.198</v>
      </c>
      <c r="E260" s="27" t="s">
        <v>934</v>
      </c>
      <c r="F260" s="27" t="s">
        <v>421</v>
      </c>
      <c r="G260" s="27" t="s">
        <v>465</v>
      </c>
      <c r="H260" s="27" t="s">
        <v>464</v>
      </c>
      <c r="I260" s="33" t="s">
        <v>234</v>
      </c>
      <c r="J260" s="29" t="s">
        <v>17</v>
      </c>
      <c r="K260" s="33" t="s">
        <v>207</v>
      </c>
      <c r="L260" s="29" t="s">
        <v>221</v>
      </c>
      <c r="M260" s="29" t="s">
        <v>150</v>
      </c>
      <c r="N260" s="34" t="str">
        <f>N254</f>
        <v>Démandé si pour question B.UUID.112, Réponse = 1.Oui, OU si pour question B.UUID.120, Réponse = 1.Oui,OU si pour question B.UUID.128, Réponse = 1.Oui, OU si pour question B.UUID.136, Réponse = 1.Oui, OU si pour question B.UUID.144, Réponse = 1.Oui, OU si pour question B.UUID.152, Réponse = 1.Oui, OU si pour question B.UUID.160, Réponse = 1.Oui, OU si pour question B.UUID.168, Réponse = 1.Oui, OU si pour question B.UUID.178, Réponse = 1.Oui, OU si pour question B.UUID.186, Réponse = 1.Oui</v>
      </c>
      <c r="O260" s="29" t="s">
        <v>150</v>
      </c>
      <c r="P260" s="29" t="s">
        <v>161</v>
      </c>
      <c r="Q260" s="29" t="s">
        <v>150</v>
      </c>
      <c r="R260" s="29" t="s">
        <v>151</v>
      </c>
      <c r="S260" s="39" t="s">
        <v>152</v>
      </c>
      <c r="T260" s="39" t="s">
        <v>150</v>
      </c>
      <c r="V260" s="118" t="s">
        <v>150</v>
      </c>
      <c r="W260" s="119" t="s">
        <v>150</v>
      </c>
      <c r="X260" s="119" t="s">
        <v>150</v>
      </c>
      <c r="Y260" s="119" t="s">
        <v>150</v>
      </c>
      <c r="Z260" s="119" t="s">
        <v>150</v>
      </c>
      <c r="AA260" s="119" t="s">
        <v>150</v>
      </c>
      <c r="AB260" s="119" t="s">
        <v>150</v>
      </c>
      <c r="AC260" s="119" t="s">
        <v>150</v>
      </c>
      <c r="AD260" s="120" t="s">
        <v>150</v>
      </c>
    </row>
    <row r="261" spans="1:30" ht="20" customHeight="1" x14ac:dyDescent="0.35">
      <c r="A261" s="15"/>
      <c r="B261" s="25">
        <f t="shared" ref="B261:B273" si="65">B260+1</f>
        <v>199</v>
      </c>
      <c r="C261" s="15"/>
      <c r="D261" s="78" t="str">
        <f t="shared" si="64"/>
        <v>B.UUID.199</v>
      </c>
      <c r="E261" s="27" t="s">
        <v>1463</v>
      </c>
      <c r="F261" s="27" t="s">
        <v>20</v>
      </c>
      <c r="G261" s="27" t="s">
        <v>465</v>
      </c>
      <c r="H261" s="27" t="s">
        <v>464</v>
      </c>
      <c r="I261" s="33" t="s">
        <v>181</v>
      </c>
      <c r="J261" s="29" t="s">
        <v>20</v>
      </c>
      <c r="K261" s="33" t="s">
        <v>20</v>
      </c>
      <c r="L261" s="29" t="s">
        <v>221</v>
      </c>
      <c r="M261" s="29" t="s">
        <v>150</v>
      </c>
      <c r="N261" s="34" t="str">
        <f>"Démandé si pour question " &amp;D260&amp; ", Réponse = 3.Autre."</f>
        <v>Démandé si pour question B.UUID.198, Réponse = 3.Autre.</v>
      </c>
      <c r="O261" s="29" t="s">
        <v>150</v>
      </c>
      <c r="P261" s="29" t="s">
        <v>161</v>
      </c>
      <c r="Q261" s="29" t="s">
        <v>150</v>
      </c>
      <c r="R261" s="29" t="s">
        <v>151</v>
      </c>
      <c r="S261" s="39" t="s">
        <v>152</v>
      </c>
      <c r="T261" s="39" t="s">
        <v>150</v>
      </c>
      <c r="V261" s="118" t="s">
        <v>150</v>
      </c>
      <c r="W261" s="119" t="s">
        <v>150</v>
      </c>
      <c r="X261" s="119" t="s">
        <v>150</v>
      </c>
      <c r="Y261" s="119" t="s">
        <v>150</v>
      </c>
      <c r="Z261" s="119" t="s">
        <v>150</v>
      </c>
      <c r="AA261" s="119" t="s">
        <v>150</v>
      </c>
      <c r="AB261" s="119" t="s">
        <v>150</v>
      </c>
      <c r="AC261" s="119" t="s">
        <v>150</v>
      </c>
      <c r="AD261" s="120" t="s">
        <v>150</v>
      </c>
    </row>
    <row r="262" spans="1:30" ht="20" customHeight="1" x14ac:dyDescent="0.35">
      <c r="A262" s="15"/>
      <c r="B262" s="25">
        <f t="shared" si="65"/>
        <v>200</v>
      </c>
      <c r="C262" s="15"/>
      <c r="D262" s="78" t="str">
        <f t="shared" si="64"/>
        <v>B.UUID.200</v>
      </c>
      <c r="E262" s="27" t="s">
        <v>935</v>
      </c>
      <c r="F262" s="27" t="s">
        <v>866</v>
      </c>
      <c r="G262" s="27" t="s">
        <v>465</v>
      </c>
      <c r="H262" s="27" t="s">
        <v>464</v>
      </c>
      <c r="I262" s="33" t="s">
        <v>940</v>
      </c>
      <c r="J262" s="29" t="s">
        <v>17</v>
      </c>
      <c r="K262" s="33" t="s">
        <v>865</v>
      </c>
      <c r="L262" s="29" t="s">
        <v>221</v>
      </c>
      <c r="M262" s="29" t="s">
        <v>150</v>
      </c>
      <c r="N262" s="34" t="str">
        <f>"Démandé si pour question " &amp;D260&amp; ", Réponse = 1.Oui."</f>
        <v>Démandé si pour question B.UUID.198, Réponse = 1.Oui.</v>
      </c>
      <c r="O262" s="29" t="s">
        <v>150</v>
      </c>
      <c r="P262" s="29" t="s">
        <v>161</v>
      </c>
      <c r="Q262" s="29" t="s">
        <v>150</v>
      </c>
      <c r="R262" s="29" t="s">
        <v>151</v>
      </c>
      <c r="S262" s="39" t="s">
        <v>152</v>
      </c>
      <c r="T262" s="39" t="s">
        <v>150</v>
      </c>
      <c r="V262" s="118" t="s">
        <v>150</v>
      </c>
      <c r="W262" s="119" t="s">
        <v>150</v>
      </c>
      <c r="X262" s="119" t="s">
        <v>150</v>
      </c>
      <c r="Y262" s="119" t="s">
        <v>150</v>
      </c>
      <c r="Z262" s="119" t="s">
        <v>150</v>
      </c>
      <c r="AA262" s="119" t="s">
        <v>150</v>
      </c>
      <c r="AB262" s="119" t="s">
        <v>150</v>
      </c>
      <c r="AC262" s="119" t="s">
        <v>150</v>
      </c>
      <c r="AD262" s="120" t="s">
        <v>150</v>
      </c>
    </row>
    <row r="263" spans="1:30" ht="20" customHeight="1" x14ac:dyDescent="0.35">
      <c r="A263" s="15"/>
      <c r="B263" s="25">
        <f t="shared" si="65"/>
        <v>201</v>
      </c>
      <c r="C263" s="15"/>
      <c r="D263" s="78" t="str">
        <f t="shared" si="64"/>
        <v>B.UUID.201</v>
      </c>
      <c r="E263" s="27" t="s">
        <v>1464</v>
      </c>
      <c r="F263" s="27" t="s">
        <v>20</v>
      </c>
      <c r="G263" s="27" t="s">
        <v>465</v>
      </c>
      <c r="H263" s="27" t="s">
        <v>464</v>
      </c>
      <c r="I263" s="33" t="s">
        <v>181</v>
      </c>
      <c r="J263" s="29" t="s">
        <v>20</v>
      </c>
      <c r="K263" s="33" t="s">
        <v>20</v>
      </c>
      <c r="L263" s="29" t="s">
        <v>221</v>
      </c>
      <c r="M263" s="29" t="s">
        <v>150</v>
      </c>
      <c r="N263" s="34" t="str">
        <f>"Démandé si pour question " &amp;D262&amp; ", Réponse = Autre."</f>
        <v>Démandé si pour question B.UUID.200, Réponse = Autre.</v>
      </c>
      <c r="O263" s="29" t="s">
        <v>150</v>
      </c>
      <c r="P263" s="29" t="s">
        <v>161</v>
      </c>
      <c r="Q263" s="29" t="s">
        <v>150</v>
      </c>
      <c r="R263" s="29" t="s">
        <v>151</v>
      </c>
      <c r="S263" s="39" t="s">
        <v>152</v>
      </c>
      <c r="T263" s="39" t="s">
        <v>150</v>
      </c>
      <c r="V263" s="118" t="s">
        <v>150</v>
      </c>
      <c r="W263" s="119" t="s">
        <v>150</v>
      </c>
      <c r="X263" s="119" t="s">
        <v>150</v>
      </c>
      <c r="Y263" s="119" t="s">
        <v>150</v>
      </c>
      <c r="Z263" s="119" t="s">
        <v>150</v>
      </c>
      <c r="AA263" s="119" t="s">
        <v>150</v>
      </c>
      <c r="AB263" s="119" t="s">
        <v>150</v>
      </c>
      <c r="AC263" s="119" t="s">
        <v>150</v>
      </c>
      <c r="AD263" s="120" t="s">
        <v>150</v>
      </c>
    </row>
    <row r="264" spans="1:30" ht="20" customHeight="1" x14ac:dyDescent="0.35">
      <c r="A264" s="15"/>
      <c r="B264" s="25">
        <f t="shared" si="65"/>
        <v>202</v>
      </c>
      <c r="C264" s="15"/>
      <c r="D264" s="78" t="str">
        <f t="shared" si="64"/>
        <v>B.UUID.202</v>
      </c>
      <c r="E264" s="27" t="s">
        <v>936</v>
      </c>
      <c r="F264" s="27" t="s">
        <v>866</v>
      </c>
      <c r="G264" s="27" t="s">
        <v>465</v>
      </c>
      <c r="H264" s="27" t="s">
        <v>464</v>
      </c>
      <c r="I264" s="33" t="s">
        <v>235</v>
      </c>
      <c r="J264" s="29" t="s">
        <v>17</v>
      </c>
      <c r="K264" s="33" t="s">
        <v>208</v>
      </c>
      <c r="L264" s="29" t="s">
        <v>221</v>
      </c>
      <c r="M264" s="29" t="s">
        <v>150</v>
      </c>
      <c r="N264" s="34" t="str">
        <f>"Démandé si pour question " &amp;D260&amp; ", Réponse = 2.Non."</f>
        <v>Démandé si pour question B.UUID.198, Réponse = 2.Non.</v>
      </c>
      <c r="O264" s="29" t="s">
        <v>150</v>
      </c>
      <c r="P264" s="29" t="s">
        <v>161</v>
      </c>
      <c r="Q264" s="29" t="s">
        <v>150</v>
      </c>
      <c r="R264" s="29" t="s">
        <v>151</v>
      </c>
      <c r="S264" s="39" t="s">
        <v>152</v>
      </c>
      <c r="T264" s="39" t="s">
        <v>150</v>
      </c>
      <c r="V264" s="118" t="s">
        <v>150</v>
      </c>
      <c r="W264" s="119" t="s">
        <v>150</v>
      </c>
      <c r="X264" s="119" t="s">
        <v>150</v>
      </c>
      <c r="Y264" s="119" t="s">
        <v>150</v>
      </c>
      <c r="Z264" s="119" t="s">
        <v>150</v>
      </c>
      <c r="AA264" s="119" t="s">
        <v>150</v>
      </c>
      <c r="AB264" s="119" t="s">
        <v>150</v>
      </c>
      <c r="AC264" s="119" t="s">
        <v>150</v>
      </c>
      <c r="AD264" s="120" t="s">
        <v>150</v>
      </c>
    </row>
    <row r="265" spans="1:30" ht="20" customHeight="1" x14ac:dyDescent="0.35">
      <c r="A265" s="15"/>
      <c r="B265" s="25">
        <f t="shared" si="65"/>
        <v>203</v>
      </c>
      <c r="C265" s="15"/>
      <c r="D265" s="78" t="str">
        <f t="shared" si="64"/>
        <v>B.UUID.203</v>
      </c>
      <c r="E265" s="27" t="s">
        <v>1464</v>
      </c>
      <c r="F265" s="27" t="s">
        <v>20</v>
      </c>
      <c r="G265" s="27" t="s">
        <v>465</v>
      </c>
      <c r="H265" s="27" t="s">
        <v>464</v>
      </c>
      <c r="I265" s="33" t="s">
        <v>181</v>
      </c>
      <c r="J265" s="29" t="s">
        <v>20</v>
      </c>
      <c r="K265" s="33" t="s">
        <v>20</v>
      </c>
      <c r="L265" s="29" t="s">
        <v>221</v>
      </c>
      <c r="M265" s="29" t="s">
        <v>150</v>
      </c>
      <c r="N265" s="34" t="str">
        <f>"Démandé si pour question " &amp;D264&amp; ", Réponse = Autre."</f>
        <v>Démandé si pour question B.UUID.202, Réponse = Autre.</v>
      </c>
      <c r="O265" s="29" t="s">
        <v>150</v>
      </c>
      <c r="P265" s="29" t="s">
        <v>161</v>
      </c>
      <c r="Q265" s="29" t="s">
        <v>150</v>
      </c>
      <c r="R265" s="29" t="s">
        <v>151</v>
      </c>
      <c r="S265" s="39" t="s">
        <v>152</v>
      </c>
      <c r="T265" s="39" t="s">
        <v>150</v>
      </c>
      <c r="V265" s="118" t="s">
        <v>150</v>
      </c>
      <c r="W265" s="119" t="s">
        <v>150</v>
      </c>
      <c r="X265" s="119" t="s">
        <v>150</v>
      </c>
      <c r="Y265" s="119" t="s">
        <v>150</v>
      </c>
      <c r="Z265" s="119" t="s">
        <v>150</v>
      </c>
      <c r="AA265" s="119" t="s">
        <v>150</v>
      </c>
      <c r="AB265" s="119" t="s">
        <v>150</v>
      </c>
      <c r="AC265" s="119" t="s">
        <v>150</v>
      </c>
      <c r="AD265" s="120" t="s">
        <v>150</v>
      </c>
    </row>
    <row r="266" spans="1:30" ht="20" customHeight="1" x14ac:dyDescent="0.35">
      <c r="A266" s="15"/>
      <c r="B266" s="25">
        <f t="shared" si="65"/>
        <v>204</v>
      </c>
      <c r="C266" s="15"/>
      <c r="D266" s="78" t="str">
        <f t="shared" si="64"/>
        <v>B.UUID.204</v>
      </c>
      <c r="E266" s="27" t="s">
        <v>1316</v>
      </c>
      <c r="F266" s="27" t="s">
        <v>421</v>
      </c>
      <c r="G266" s="27" t="s">
        <v>465</v>
      </c>
      <c r="H266" s="27" t="s">
        <v>464</v>
      </c>
      <c r="I266" s="33" t="s">
        <v>941</v>
      </c>
      <c r="J266" s="29" t="s">
        <v>17</v>
      </c>
      <c r="K266" s="71" t="s">
        <v>207</v>
      </c>
      <c r="L266" s="29" t="s">
        <v>221</v>
      </c>
      <c r="M266" s="29" t="s">
        <v>150</v>
      </c>
      <c r="N266" s="34" t="str">
        <f>N254</f>
        <v>Démandé si pour question B.UUID.112, Réponse = 1.Oui, OU si pour question B.UUID.120, Réponse = 1.Oui,OU si pour question B.UUID.128, Réponse = 1.Oui, OU si pour question B.UUID.136, Réponse = 1.Oui, OU si pour question B.UUID.144, Réponse = 1.Oui, OU si pour question B.UUID.152, Réponse = 1.Oui, OU si pour question B.UUID.160, Réponse = 1.Oui, OU si pour question B.UUID.168, Réponse = 1.Oui, OU si pour question B.UUID.178, Réponse = 1.Oui, OU si pour question B.UUID.186, Réponse = 1.Oui</v>
      </c>
      <c r="O266" s="29" t="s">
        <v>150</v>
      </c>
      <c r="P266" s="29" t="s">
        <v>161</v>
      </c>
      <c r="Q266" s="29" t="s">
        <v>150</v>
      </c>
      <c r="R266" s="29" t="s">
        <v>151</v>
      </c>
      <c r="S266" s="39" t="s">
        <v>152</v>
      </c>
      <c r="T266" s="39" t="s">
        <v>150</v>
      </c>
      <c r="V266" s="118" t="s">
        <v>150</v>
      </c>
      <c r="W266" s="119" t="s">
        <v>150</v>
      </c>
      <c r="X266" s="119" t="s">
        <v>150</v>
      </c>
      <c r="Y266" s="119" t="s">
        <v>150</v>
      </c>
      <c r="Z266" s="119" t="s">
        <v>150</v>
      </c>
      <c r="AA266" s="119" t="s">
        <v>150</v>
      </c>
      <c r="AB266" s="119" t="s">
        <v>150</v>
      </c>
      <c r="AC266" s="119" t="s">
        <v>150</v>
      </c>
      <c r="AD266" s="120" t="s">
        <v>150</v>
      </c>
    </row>
    <row r="267" spans="1:30" ht="20" customHeight="1" x14ac:dyDescent="0.35">
      <c r="A267" s="15"/>
      <c r="B267" s="25">
        <f t="shared" si="65"/>
        <v>205</v>
      </c>
      <c r="C267" s="15"/>
      <c r="D267" s="78" t="str">
        <f t="shared" si="64"/>
        <v>B.UUID.205</v>
      </c>
      <c r="E267" s="27" t="s">
        <v>1435</v>
      </c>
      <c r="F267" s="27" t="s">
        <v>474</v>
      </c>
      <c r="G267" s="27" t="s">
        <v>465</v>
      </c>
      <c r="H267" s="27" t="s">
        <v>464</v>
      </c>
      <c r="I267" s="33" t="s">
        <v>833</v>
      </c>
      <c r="J267" s="29" t="s">
        <v>37</v>
      </c>
      <c r="K267" s="71" t="s">
        <v>500</v>
      </c>
      <c r="L267" s="29" t="s">
        <v>221</v>
      </c>
      <c r="M267" s="29" t="s">
        <v>209</v>
      </c>
      <c r="N267" s="29" t="s">
        <v>160</v>
      </c>
      <c r="O267" s="29" t="s">
        <v>150</v>
      </c>
      <c r="P267" s="29" t="s">
        <v>161</v>
      </c>
      <c r="Q267" s="29" t="s">
        <v>150</v>
      </c>
      <c r="R267" s="29" t="s">
        <v>151</v>
      </c>
      <c r="S267" s="39" t="s">
        <v>152</v>
      </c>
      <c r="T267" s="39" t="s">
        <v>150</v>
      </c>
      <c r="V267" s="118" t="s">
        <v>150</v>
      </c>
      <c r="W267" s="119" t="s">
        <v>150</v>
      </c>
      <c r="X267" s="119" t="s">
        <v>150</v>
      </c>
      <c r="Y267" s="119" t="s">
        <v>150</v>
      </c>
      <c r="Z267" s="119" t="s">
        <v>150</v>
      </c>
      <c r="AA267" s="119" t="s">
        <v>150</v>
      </c>
      <c r="AB267" s="119" t="s">
        <v>150</v>
      </c>
      <c r="AC267" s="119" t="s">
        <v>150</v>
      </c>
      <c r="AD267" s="120" t="s">
        <v>150</v>
      </c>
    </row>
    <row r="268" spans="1:30" ht="20" customHeight="1" x14ac:dyDescent="0.35">
      <c r="A268" s="15"/>
      <c r="B268" s="25">
        <f t="shared" si="65"/>
        <v>206</v>
      </c>
      <c r="C268" s="15"/>
      <c r="D268" s="78" t="str">
        <f t="shared" si="64"/>
        <v>B.UUID.206</v>
      </c>
      <c r="E268" s="27" t="s">
        <v>1436</v>
      </c>
      <c r="F268" s="27" t="s">
        <v>474</v>
      </c>
      <c r="G268" s="27" t="s">
        <v>465</v>
      </c>
      <c r="H268" s="27" t="s">
        <v>464</v>
      </c>
      <c r="I268" s="33" t="s">
        <v>834</v>
      </c>
      <c r="J268" s="29" t="s">
        <v>37</v>
      </c>
      <c r="K268" s="71" t="s">
        <v>500</v>
      </c>
      <c r="L268" s="29" t="s">
        <v>221</v>
      </c>
      <c r="M268" s="29" t="s">
        <v>209</v>
      </c>
      <c r="N268" s="29" t="s">
        <v>160</v>
      </c>
      <c r="O268" s="29" t="s">
        <v>150</v>
      </c>
      <c r="P268" s="29" t="s">
        <v>161</v>
      </c>
      <c r="Q268" s="29" t="s">
        <v>150</v>
      </c>
      <c r="R268" s="29" t="s">
        <v>151</v>
      </c>
      <c r="S268" s="39" t="s">
        <v>152</v>
      </c>
      <c r="T268" s="39" t="s">
        <v>150</v>
      </c>
      <c r="V268" s="118" t="s">
        <v>150</v>
      </c>
      <c r="W268" s="119" t="s">
        <v>150</v>
      </c>
      <c r="X268" s="119" t="s">
        <v>150</v>
      </c>
      <c r="Y268" s="119" t="s">
        <v>150</v>
      </c>
      <c r="Z268" s="119" t="s">
        <v>150</v>
      </c>
      <c r="AA268" s="119" t="s">
        <v>150</v>
      </c>
      <c r="AB268" s="119" t="s">
        <v>150</v>
      </c>
      <c r="AC268" s="119" t="s">
        <v>150</v>
      </c>
      <c r="AD268" s="120" t="s">
        <v>150</v>
      </c>
    </row>
    <row r="269" spans="1:30" ht="20" customHeight="1" x14ac:dyDescent="0.35">
      <c r="A269" s="15"/>
      <c r="B269" s="25">
        <f t="shared" si="65"/>
        <v>207</v>
      </c>
      <c r="C269" s="15"/>
      <c r="D269" s="78" t="str">
        <f t="shared" si="64"/>
        <v>B.UUID.207</v>
      </c>
      <c r="E269" s="27" t="s">
        <v>937</v>
      </c>
      <c r="F269" s="27" t="s">
        <v>401</v>
      </c>
      <c r="G269" s="27" t="s">
        <v>465</v>
      </c>
      <c r="H269" s="27" t="s">
        <v>464</v>
      </c>
      <c r="I269" s="33" t="s">
        <v>204</v>
      </c>
      <c r="J269" s="29" t="s">
        <v>17</v>
      </c>
      <c r="K269" s="71" t="s">
        <v>210</v>
      </c>
      <c r="L269" s="29" t="s">
        <v>221</v>
      </c>
      <c r="M269" s="29" t="s">
        <v>150</v>
      </c>
      <c r="N269" s="29" t="s">
        <v>160</v>
      </c>
      <c r="O269" s="29" t="s">
        <v>150</v>
      </c>
      <c r="P269" s="29" t="s">
        <v>161</v>
      </c>
      <c r="Q269" s="29" t="s">
        <v>150</v>
      </c>
      <c r="R269" s="29" t="s">
        <v>151</v>
      </c>
      <c r="S269" s="39" t="s">
        <v>152</v>
      </c>
      <c r="T269" s="39" t="s">
        <v>150</v>
      </c>
      <c r="V269" s="118" t="s">
        <v>150</v>
      </c>
      <c r="W269" s="119" t="s">
        <v>150</v>
      </c>
      <c r="X269" s="119" t="s">
        <v>150</v>
      </c>
      <c r="Y269" s="119" t="s">
        <v>150</v>
      </c>
      <c r="Z269" s="119" t="s">
        <v>150</v>
      </c>
      <c r="AA269" s="119" t="s">
        <v>150</v>
      </c>
      <c r="AB269" s="119" t="s">
        <v>150</v>
      </c>
      <c r="AC269" s="119" t="s">
        <v>150</v>
      </c>
      <c r="AD269" s="120" t="s">
        <v>150</v>
      </c>
    </row>
    <row r="270" spans="1:30" ht="20" customHeight="1" x14ac:dyDescent="0.35">
      <c r="A270" s="15"/>
      <c r="B270" s="25">
        <f t="shared" si="65"/>
        <v>208</v>
      </c>
      <c r="C270" s="15"/>
      <c r="D270" s="78" t="str">
        <f t="shared" si="64"/>
        <v>B.UUID.208</v>
      </c>
      <c r="E270" s="27" t="s">
        <v>938</v>
      </c>
      <c r="F270" s="27" t="s">
        <v>474</v>
      </c>
      <c r="G270" s="27" t="s">
        <v>465</v>
      </c>
      <c r="H270" s="27" t="s">
        <v>464</v>
      </c>
      <c r="I270" s="33" t="s">
        <v>205</v>
      </c>
      <c r="J270" s="29" t="s">
        <v>37</v>
      </c>
      <c r="K270" s="71" t="s">
        <v>500</v>
      </c>
      <c r="L270" s="29" t="s">
        <v>221</v>
      </c>
      <c r="M270" s="29" t="s">
        <v>209</v>
      </c>
      <c r="N270" s="34" t="str">
        <f>"Démandé si pour question " &amp;D269&amp; ", Réponse = 1.Oui."</f>
        <v>Démandé si pour question B.UUID.207, Réponse = 1.Oui.</v>
      </c>
      <c r="O270" s="29" t="s">
        <v>150</v>
      </c>
      <c r="P270" s="29" t="s">
        <v>161</v>
      </c>
      <c r="Q270" s="29" t="s">
        <v>150</v>
      </c>
      <c r="R270" s="29" t="s">
        <v>151</v>
      </c>
      <c r="S270" s="39" t="s">
        <v>152</v>
      </c>
      <c r="T270" s="39" t="s">
        <v>150</v>
      </c>
      <c r="V270" s="118" t="s">
        <v>150</v>
      </c>
      <c r="W270" s="119" t="s">
        <v>150</v>
      </c>
      <c r="X270" s="119" t="s">
        <v>150</v>
      </c>
      <c r="Y270" s="119" t="s">
        <v>150</v>
      </c>
      <c r="Z270" s="119" t="s">
        <v>150</v>
      </c>
      <c r="AA270" s="119" t="s">
        <v>150</v>
      </c>
      <c r="AB270" s="119" t="s">
        <v>150</v>
      </c>
      <c r="AC270" s="119" t="s">
        <v>150</v>
      </c>
      <c r="AD270" s="120" t="s">
        <v>150</v>
      </c>
    </row>
    <row r="271" spans="1:30" ht="20" customHeight="1" x14ac:dyDescent="0.35">
      <c r="A271" s="15"/>
      <c r="B271" s="25">
        <f t="shared" si="65"/>
        <v>209</v>
      </c>
      <c r="C271" s="15"/>
      <c r="D271" s="78" t="str">
        <f t="shared" si="64"/>
        <v>B.UUID.209</v>
      </c>
      <c r="E271" s="27" t="s">
        <v>1437</v>
      </c>
      <c r="F271" s="27" t="s">
        <v>20</v>
      </c>
      <c r="G271" s="27" t="s">
        <v>465</v>
      </c>
      <c r="H271" s="27" t="s">
        <v>464</v>
      </c>
      <c r="I271" s="33" t="s">
        <v>181</v>
      </c>
      <c r="J271" s="29" t="s">
        <v>20</v>
      </c>
      <c r="K271" s="71" t="s">
        <v>20</v>
      </c>
      <c r="L271" s="29" t="s">
        <v>221</v>
      </c>
      <c r="M271" s="29" t="s">
        <v>150</v>
      </c>
      <c r="N271" s="34" t="str">
        <f>"Démandé si pour question " &amp;D270&amp; ", Réponse = 6.Autre."</f>
        <v>Démandé si pour question B.UUID.208, Réponse = 6.Autre.</v>
      </c>
      <c r="O271" s="29" t="s">
        <v>150</v>
      </c>
      <c r="P271" s="29" t="s">
        <v>161</v>
      </c>
      <c r="Q271" s="29" t="s">
        <v>150</v>
      </c>
      <c r="R271" s="29" t="s">
        <v>151</v>
      </c>
      <c r="S271" s="39" t="s">
        <v>152</v>
      </c>
      <c r="T271" s="39" t="s">
        <v>150</v>
      </c>
      <c r="V271" s="118" t="s">
        <v>150</v>
      </c>
      <c r="W271" s="119" t="s">
        <v>150</v>
      </c>
      <c r="X271" s="119" t="s">
        <v>150</v>
      </c>
      <c r="Y271" s="119" t="s">
        <v>150</v>
      </c>
      <c r="Z271" s="119" t="s">
        <v>150</v>
      </c>
      <c r="AA271" s="119" t="s">
        <v>150</v>
      </c>
      <c r="AB271" s="119" t="s">
        <v>150</v>
      </c>
      <c r="AC271" s="119" t="s">
        <v>150</v>
      </c>
      <c r="AD271" s="120" t="s">
        <v>150</v>
      </c>
    </row>
    <row r="272" spans="1:30" ht="20" customHeight="1" x14ac:dyDescent="0.35">
      <c r="A272" s="15"/>
      <c r="B272" s="25">
        <f t="shared" si="65"/>
        <v>210</v>
      </c>
      <c r="C272" s="15"/>
      <c r="D272" s="78" t="str">
        <f t="shared" si="64"/>
        <v>B.UUID.210</v>
      </c>
      <c r="E272" s="27" t="s">
        <v>939</v>
      </c>
      <c r="F272" s="27" t="s">
        <v>462</v>
      </c>
      <c r="G272" s="27" t="s">
        <v>465</v>
      </c>
      <c r="H272" s="27" t="s">
        <v>464</v>
      </c>
      <c r="I272" s="33" t="s">
        <v>206</v>
      </c>
      <c r="J272" s="29" t="s">
        <v>37</v>
      </c>
      <c r="K272" s="33" t="s">
        <v>211</v>
      </c>
      <c r="L272" s="29" t="s">
        <v>221</v>
      </c>
      <c r="M272" s="29" t="s">
        <v>150</v>
      </c>
      <c r="N272" s="34" t="str">
        <f>"Démandé si pour question " &amp;D269&amp; ", Réponse = 1.Oui."</f>
        <v>Démandé si pour question B.UUID.207, Réponse = 1.Oui.</v>
      </c>
      <c r="O272" s="29" t="s">
        <v>150</v>
      </c>
      <c r="P272" s="29" t="s">
        <v>161</v>
      </c>
      <c r="Q272" s="29" t="s">
        <v>150</v>
      </c>
      <c r="R272" s="29" t="s">
        <v>151</v>
      </c>
      <c r="S272" s="39" t="s">
        <v>152</v>
      </c>
      <c r="T272" s="39" t="s">
        <v>150</v>
      </c>
      <c r="V272" s="118" t="s">
        <v>150</v>
      </c>
      <c r="W272" s="119" t="s">
        <v>150</v>
      </c>
      <c r="X272" s="119" t="s">
        <v>150</v>
      </c>
      <c r="Y272" s="119" t="s">
        <v>150</v>
      </c>
      <c r="Z272" s="119" t="s">
        <v>150</v>
      </c>
      <c r="AA272" s="119" t="s">
        <v>150</v>
      </c>
      <c r="AB272" s="119" t="s">
        <v>150</v>
      </c>
      <c r="AC272" s="119" t="s">
        <v>150</v>
      </c>
      <c r="AD272" s="120" t="s">
        <v>150</v>
      </c>
    </row>
    <row r="273" spans="1:30" ht="20" customHeight="1" thickBot="1" x14ac:dyDescent="0.4">
      <c r="A273" s="15"/>
      <c r="B273" s="25">
        <f t="shared" si="65"/>
        <v>211</v>
      </c>
      <c r="C273" s="15"/>
      <c r="D273" s="78" t="str">
        <f t="shared" si="64"/>
        <v>B.UUID.211</v>
      </c>
      <c r="E273" s="27" t="s">
        <v>1438</v>
      </c>
      <c r="F273" s="27" t="s">
        <v>20</v>
      </c>
      <c r="G273" s="27" t="s">
        <v>465</v>
      </c>
      <c r="H273" s="27" t="s">
        <v>464</v>
      </c>
      <c r="I273" s="33" t="s">
        <v>181</v>
      </c>
      <c r="J273" s="29" t="s">
        <v>20</v>
      </c>
      <c r="K273" s="33" t="s">
        <v>20</v>
      </c>
      <c r="L273" s="29" t="s">
        <v>221</v>
      </c>
      <c r="M273" s="29" t="s">
        <v>150</v>
      </c>
      <c r="N273" s="34" t="str">
        <f>"Démandé si pour question " &amp;D272&amp; ", Réponse = 9.Autre."</f>
        <v>Démandé si pour question B.UUID.210, Réponse = 9.Autre.</v>
      </c>
      <c r="O273" s="29" t="s">
        <v>150</v>
      </c>
      <c r="P273" s="29" t="s">
        <v>161</v>
      </c>
      <c r="Q273" s="29" t="s">
        <v>150</v>
      </c>
      <c r="R273" s="29" t="s">
        <v>151</v>
      </c>
      <c r="S273" s="39" t="s">
        <v>152</v>
      </c>
      <c r="T273" s="39" t="s">
        <v>150</v>
      </c>
      <c r="V273" s="118" t="s">
        <v>150</v>
      </c>
      <c r="W273" s="119" t="s">
        <v>150</v>
      </c>
      <c r="X273" s="119" t="s">
        <v>150</v>
      </c>
      <c r="Y273" s="119" t="s">
        <v>150</v>
      </c>
      <c r="Z273" s="119" t="s">
        <v>150</v>
      </c>
      <c r="AA273" s="119" t="s">
        <v>150</v>
      </c>
      <c r="AB273" s="119" t="s">
        <v>150</v>
      </c>
      <c r="AC273" s="119" t="s">
        <v>150</v>
      </c>
      <c r="AD273" s="120" t="s">
        <v>150</v>
      </c>
    </row>
    <row r="274" spans="1:30" ht="20" customHeight="1" thickBot="1" x14ac:dyDescent="0.4">
      <c r="A274" s="15"/>
      <c r="B274" s="25"/>
      <c r="C274" s="15"/>
      <c r="D274" s="46" t="s">
        <v>188</v>
      </c>
      <c r="E274" s="35"/>
      <c r="F274" s="35"/>
      <c r="G274" s="35"/>
      <c r="H274" s="35"/>
      <c r="I274" s="36"/>
      <c r="J274" s="37"/>
      <c r="K274" s="37"/>
      <c r="L274" s="35"/>
      <c r="M274" s="35"/>
      <c r="N274" s="37"/>
      <c r="O274" s="35"/>
      <c r="P274" s="35"/>
      <c r="Q274" s="35"/>
      <c r="R274" s="35"/>
      <c r="S274" s="38"/>
      <c r="T274" s="38"/>
      <c r="V274" s="112"/>
      <c r="W274" s="113"/>
      <c r="X274" s="113"/>
      <c r="Y274" s="113"/>
      <c r="Z274" s="113"/>
      <c r="AA274" s="113"/>
      <c r="AB274" s="113"/>
      <c r="AC274" s="113"/>
      <c r="AD274" s="114"/>
    </row>
    <row r="275" spans="1:30" ht="20" customHeight="1" thickBot="1" x14ac:dyDescent="0.4">
      <c r="A275" s="74"/>
      <c r="B275" s="25"/>
      <c r="C275" s="15"/>
      <c r="D275" s="51" t="s">
        <v>238</v>
      </c>
      <c r="E275" s="47"/>
      <c r="F275" s="47"/>
      <c r="G275" s="47"/>
      <c r="H275" s="47"/>
      <c r="I275" s="48"/>
      <c r="J275" s="49"/>
      <c r="K275" s="49"/>
      <c r="L275" s="47"/>
      <c r="M275" s="47"/>
      <c r="N275" s="49"/>
      <c r="O275" s="47"/>
      <c r="P275" s="47"/>
      <c r="Q275" s="47"/>
      <c r="R275" s="47"/>
      <c r="S275" s="50"/>
      <c r="T275" s="50"/>
      <c r="V275" s="115"/>
      <c r="W275" s="116"/>
      <c r="X275" s="116"/>
      <c r="Y275" s="116"/>
      <c r="Z275" s="116"/>
      <c r="AA275" s="116"/>
      <c r="AB275" s="116"/>
      <c r="AC275" s="116"/>
      <c r="AD275" s="117"/>
    </row>
    <row r="276" spans="1:30" ht="20" customHeight="1" x14ac:dyDescent="0.35">
      <c r="A276" s="15"/>
      <c r="B276" s="25">
        <f>B273+1</f>
        <v>212</v>
      </c>
      <c r="C276" s="15"/>
      <c r="D276" s="26" t="str">
        <f t="shared" ref="D276:D283" si="66">CONCATENATE(LEFT($D$33,2),"UUID.",B276)</f>
        <v>B.UUID.212</v>
      </c>
      <c r="E276" s="71" t="s">
        <v>1439</v>
      </c>
      <c r="F276" s="27" t="s">
        <v>417</v>
      </c>
      <c r="G276" s="27" t="s">
        <v>465</v>
      </c>
      <c r="H276" s="27" t="s">
        <v>464</v>
      </c>
      <c r="I276" s="33" t="s">
        <v>245</v>
      </c>
      <c r="J276" s="29" t="s">
        <v>17</v>
      </c>
      <c r="K276" s="33" t="s">
        <v>191</v>
      </c>
      <c r="L276" s="29" t="s">
        <v>188</v>
      </c>
      <c r="M276" s="29" t="s">
        <v>150</v>
      </c>
      <c r="N276" s="34" t="s">
        <v>160</v>
      </c>
      <c r="O276" s="29" t="s">
        <v>150</v>
      </c>
      <c r="P276" s="29" t="s">
        <v>161</v>
      </c>
      <c r="Q276" s="29" t="s">
        <v>150</v>
      </c>
      <c r="R276" s="29" t="s">
        <v>151</v>
      </c>
      <c r="S276" s="39" t="s">
        <v>152</v>
      </c>
      <c r="T276" s="39" t="str">
        <f t="shared" ref="T276:T283" si="67">IF(OR(V276="Yes",W276="Yes",X276="Yes",Y276="Yes",Z276="Yes",AA276="Yes",AB276="Yes",AC276="Yes",AD276="Yes"),"Yes","No")</f>
        <v>Yes</v>
      </c>
      <c r="V276" s="118" t="s">
        <v>749</v>
      </c>
      <c r="W276" s="119" t="s">
        <v>749</v>
      </c>
      <c r="X276" s="119" t="s">
        <v>749</v>
      </c>
      <c r="Y276" s="119" t="s">
        <v>749</v>
      </c>
      <c r="Z276" s="119" t="s">
        <v>749</v>
      </c>
      <c r="AA276" s="119" t="s">
        <v>749</v>
      </c>
      <c r="AB276" s="119" t="s">
        <v>749</v>
      </c>
      <c r="AC276" s="119" t="s">
        <v>749</v>
      </c>
      <c r="AD276" s="120" t="s">
        <v>749</v>
      </c>
    </row>
    <row r="277" spans="1:30" ht="20" customHeight="1" x14ac:dyDescent="0.35">
      <c r="A277" s="15"/>
      <c r="B277" s="25">
        <f t="shared" ref="B277:B283" si="68">B276+1</f>
        <v>213</v>
      </c>
      <c r="C277" s="15"/>
      <c r="D277" s="26" t="str">
        <f t="shared" si="66"/>
        <v>B.UUID.213</v>
      </c>
      <c r="E277" s="27" t="s">
        <v>1440</v>
      </c>
      <c r="F277" s="27" t="s">
        <v>413</v>
      </c>
      <c r="G277" s="27" t="s">
        <v>465</v>
      </c>
      <c r="H277" s="27" t="s">
        <v>464</v>
      </c>
      <c r="I277" s="33" t="s">
        <v>246</v>
      </c>
      <c r="J277" s="29" t="s">
        <v>17</v>
      </c>
      <c r="K277" s="33" t="s">
        <v>170</v>
      </c>
      <c r="L277" s="29" t="s">
        <v>188</v>
      </c>
      <c r="M277" s="29" t="s">
        <v>150</v>
      </c>
      <c r="N277" s="34" t="str">
        <f>"Démandé si pour question " &amp;D276&amp; ", Réponse =/= 3. Totalement indisponible"</f>
        <v>Démandé si pour question B.UUID.212, Réponse =/= 3. Totalement indisponible</v>
      </c>
      <c r="O277" s="29" t="s">
        <v>150</v>
      </c>
      <c r="P277" s="29" t="s">
        <v>161</v>
      </c>
      <c r="Q277" s="29" t="s">
        <v>150</v>
      </c>
      <c r="R277" s="29" t="s">
        <v>151</v>
      </c>
      <c r="S277" s="39" t="s">
        <v>152</v>
      </c>
      <c r="T277" s="39" t="str">
        <f t="shared" si="67"/>
        <v>Yes</v>
      </c>
      <c r="V277" s="118" t="s">
        <v>749</v>
      </c>
      <c r="W277" s="119" t="s">
        <v>749</v>
      </c>
      <c r="X277" s="119" t="s">
        <v>749</v>
      </c>
      <c r="Y277" s="119" t="s">
        <v>749</v>
      </c>
      <c r="Z277" s="119" t="s">
        <v>749</v>
      </c>
      <c r="AA277" s="119" t="s">
        <v>749</v>
      </c>
      <c r="AB277" s="119" t="s">
        <v>749</v>
      </c>
      <c r="AC277" s="119" t="s">
        <v>749</v>
      </c>
      <c r="AD277" s="120" t="s">
        <v>749</v>
      </c>
    </row>
    <row r="278" spans="1:30" ht="20" customHeight="1" x14ac:dyDescent="0.35">
      <c r="A278" s="15"/>
      <c r="B278" s="25">
        <f t="shared" si="68"/>
        <v>214</v>
      </c>
      <c r="C278" s="15"/>
      <c r="D278" s="26" t="str">
        <f t="shared" si="66"/>
        <v>B.UUID.214</v>
      </c>
      <c r="E278" s="27" t="s">
        <v>1441</v>
      </c>
      <c r="F278" s="27" t="s">
        <v>413</v>
      </c>
      <c r="G278" s="27" t="s">
        <v>465</v>
      </c>
      <c r="H278" s="27" t="s">
        <v>464</v>
      </c>
      <c r="I278" s="33" t="s">
        <v>773</v>
      </c>
      <c r="J278" s="29" t="s">
        <v>17</v>
      </c>
      <c r="K278" s="33" t="s">
        <v>170</v>
      </c>
      <c r="L278" s="29" t="s">
        <v>188</v>
      </c>
      <c r="M278" s="29" t="s">
        <v>150</v>
      </c>
      <c r="N278" s="34" t="str">
        <f>"Démandé si pour question " &amp;D277&amp; ", Réponse = 1.Oui."</f>
        <v>Démandé si pour question B.UUID.213, Réponse = 1.Oui.</v>
      </c>
      <c r="O278" s="29" t="s">
        <v>150</v>
      </c>
      <c r="P278" s="29" t="s">
        <v>161</v>
      </c>
      <c r="Q278" s="29" t="s">
        <v>150</v>
      </c>
      <c r="R278" s="29" t="s">
        <v>151</v>
      </c>
      <c r="S278" s="39" t="s">
        <v>152</v>
      </c>
      <c r="T278" s="39" t="str">
        <f t="shared" si="67"/>
        <v>Yes</v>
      </c>
      <c r="V278" s="118" t="s">
        <v>749</v>
      </c>
      <c r="W278" s="119" t="s">
        <v>749</v>
      </c>
      <c r="X278" s="119" t="s">
        <v>749</v>
      </c>
      <c r="Y278" s="119" t="s">
        <v>749</v>
      </c>
      <c r="Z278" s="119" t="s">
        <v>749</v>
      </c>
      <c r="AA278" s="119" t="s">
        <v>749</v>
      </c>
      <c r="AB278" s="119" t="s">
        <v>749</v>
      </c>
      <c r="AC278" s="119" t="s">
        <v>749</v>
      </c>
      <c r="AD278" s="120" t="s">
        <v>749</v>
      </c>
    </row>
    <row r="279" spans="1:30" ht="20" customHeight="1" x14ac:dyDescent="0.35">
      <c r="A279" s="15"/>
      <c r="B279" s="25">
        <f t="shared" si="68"/>
        <v>215</v>
      </c>
      <c r="C279" s="15"/>
      <c r="D279" s="26" t="str">
        <f t="shared" si="66"/>
        <v>B.UUID.215</v>
      </c>
      <c r="E279" s="27" t="s">
        <v>1442</v>
      </c>
      <c r="F279" s="27" t="s">
        <v>64</v>
      </c>
      <c r="G279" s="27" t="s">
        <v>465</v>
      </c>
      <c r="H279" s="27" t="s">
        <v>464</v>
      </c>
      <c r="I279" s="33" t="s">
        <v>1793</v>
      </c>
      <c r="J279" s="29" t="s">
        <v>64</v>
      </c>
      <c r="K279" s="33" t="s">
        <v>194</v>
      </c>
      <c r="L279" s="29" t="s">
        <v>188</v>
      </c>
      <c r="M279" s="29" t="s">
        <v>150</v>
      </c>
      <c r="N279" s="34" t="str">
        <f>"Démandé si pour question " &amp;D277&amp; ", Réponse = 1.Oui."</f>
        <v>Démandé si pour question B.UUID.213, Réponse = 1.Oui.</v>
      </c>
      <c r="O279" s="29" t="s">
        <v>150</v>
      </c>
      <c r="P279" s="29" t="s">
        <v>161</v>
      </c>
      <c r="Q279" s="29" t="s">
        <v>150</v>
      </c>
      <c r="R279" s="29" t="s">
        <v>151</v>
      </c>
      <c r="S279" s="39" t="s">
        <v>152</v>
      </c>
      <c r="T279" s="39" t="str">
        <f t="shared" si="67"/>
        <v>Yes</v>
      </c>
      <c r="V279" s="118" t="s">
        <v>749</v>
      </c>
      <c r="W279" s="119" t="s">
        <v>749</v>
      </c>
      <c r="X279" s="119" t="s">
        <v>749</v>
      </c>
      <c r="Y279" s="119" t="s">
        <v>749</v>
      </c>
      <c r="Z279" s="119" t="s">
        <v>749</v>
      </c>
      <c r="AA279" s="119" t="s">
        <v>749</v>
      </c>
      <c r="AB279" s="119" t="s">
        <v>749</v>
      </c>
      <c r="AC279" s="119" t="s">
        <v>749</v>
      </c>
      <c r="AD279" s="120" t="s">
        <v>749</v>
      </c>
    </row>
    <row r="280" spans="1:30" ht="20" customHeight="1" x14ac:dyDescent="0.35">
      <c r="A280" s="15"/>
      <c r="B280" s="25">
        <f t="shared" si="68"/>
        <v>216</v>
      </c>
      <c r="C280" s="15"/>
      <c r="D280" s="78" t="str">
        <f t="shared" si="66"/>
        <v>B.UUID.216</v>
      </c>
      <c r="E280" s="71" t="s">
        <v>1443</v>
      </c>
      <c r="F280" s="27" t="s">
        <v>803</v>
      </c>
      <c r="G280" s="27" t="s">
        <v>465</v>
      </c>
      <c r="H280" s="27" t="s">
        <v>464</v>
      </c>
      <c r="I280" s="33" t="s">
        <v>839</v>
      </c>
      <c r="J280" s="29" t="s">
        <v>803</v>
      </c>
      <c r="K280" s="33"/>
      <c r="L280" s="29" t="s">
        <v>188</v>
      </c>
      <c r="M280" s="29" t="s">
        <v>150</v>
      </c>
      <c r="N280" s="34"/>
      <c r="O280" s="29" t="s">
        <v>150</v>
      </c>
      <c r="P280" s="29" t="s">
        <v>150</v>
      </c>
      <c r="Q280" s="29" t="s">
        <v>150</v>
      </c>
      <c r="R280" s="29" t="s">
        <v>151</v>
      </c>
      <c r="S280" s="39" t="s">
        <v>152</v>
      </c>
      <c r="T280" s="39" t="s">
        <v>150</v>
      </c>
      <c r="V280" s="118" t="s">
        <v>150</v>
      </c>
      <c r="W280" s="119" t="s">
        <v>150</v>
      </c>
      <c r="X280" s="119" t="s">
        <v>150</v>
      </c>
      <c r="Y280" s="119" t="s">
        <v>150</v>
      </c>
      <c r="Z280" s="119" t="s">
        <v>150</v>
      </c>
      <c r="AA280" s="119" t="s">
        <v>150</v>
      </c>
      <c r="AB280" s="119" t="s">
        <v>150</v>
      </c>
      <c r="AC280" s="119" t="s">
        <v>150</v>
      </c>
      <c r="AD280" s="120" t="s">
        <v>150</v>
      </c>
    </row>
    <row r="281" spans="1:30" ht="20" customHeight="1" x14ac:dyDescent="0.35">
      <c r="A281" s="15"/>
      <c r="B281" s="25">
        <f t="shared" si="68"/>
        <v>217</v>
      </c>
      <c r="C281" s="15"/>
      <c r="D281" s="78" t="str">
        <f t="shared" si="66"/>
        <v>B.UUID.217</v>
      </c>
      <c r="E281" s="27" t="s">
        <v>1446</v>
      </c>
      <c r="F281" s="27" t="s">
        <v>803</v>
      </c>
      <c r="G281" s="27" t="s">
        <v>465</v>
      </c>
      <c r="H281" s="27" t="s">
        <v>464</v>
      </c>
      <c r="I281" s="33" t="s">
        <v>838</v>
      </c>
      <c r="J281" s="29" t="s">
        <v>803</v>
      </c>
      <c r="K281" s="33"/>
      <c r="L281" s="29" t="s">
        <v>188</v>
      </c>
      <c r="M281" s="29" t="s">
        <v>150</v>
      </c>
      <c r="N281" s="34"/>
      <c r="O281" s="29" t="s">
        <v>150</v>
      </c>
      <c r="P281" s="29" t="s">
        <v>150</v>
      </c>
      <c r="Q281" s="29" t="s">
        <v>150</v>
      </c>
      <c r="R281" s="29" t="s">
        <v>151</v>
      </c>
      <c r="S281" s="39" t="s">
        <v>152</v>
      </c>
      <c r="T281" s="39" t="s">
        <v>150</v>
      </c>
      <c r="V281" s="118" t="s">
        <v>150</v>
      </c>
      <c r="W281" s="119" t="s">
        <v>150</v>
      </c>
      <c r="X281" s="119" t="s">
        <v>150</v>
      </c>
      <c r="Y281" s="119" t="s">
        <v>150</v>
      </c>
      <c r="Z281" s="119" t="s">
        <v>150</v>
      </c>
      <c r="AA281" s="119" t="s">
        <v>150</v>
      </c>
      <c r="AB281" s="119" t="s">
        <v>150</v>
      </c>
      <c r="AC281" s="119" t="s">
        <v>150</v>
      </c>
      <c r="AD281" s="120" t="s">
        <v>150</v>
      </c>
    </row>
    <row r="282" spans="1:30" ht="20" customHeight="1" x14ac:dyDescent="0.35">
      <c r="A282" s="15"/>
      <c r="B282" s="25">
        <f t="shared" si="68"/>
        <v>218</v>
      </c>
      <c r="C282" s="15"/>
      <c r="D282" s="135" t="str">
        <f t="shared" si="66"/>
        <v>B.UUID.218</v>
      </c>
      <c r="E282" s="27" t="s">
        <v>1444</v>
      </c>
      <c r="F282" s="27" t="s">
        <v>64</v>
      </c>
      <c r="G282" s="27" t="s">
        <v>465</v>
      </c>
      <c r="H282" s="27" t="s">
        <v>464</v>
      </c>
      <c r="I282" s="33" t="s">
        <v>247</v>
      </c>
      <c r="J282" s="29" t="s">
        <v>64</v>
      </c>
      <c r="K282" s="33" t="s">
        <v>194</v>
      </c>
      <c r="L282" s="29" t="s">
        <v>188</v>
      </c>
      <c r="M282" s="29" t="s">
        <v>150</v>
      </c>
      <c r="N282" s="34" t="str">
        <f>"Démandé si pour question " &amp;D277&amp; ", Réponse = 1.Oui."</f>
        <v>Démandé si pour question B.UUID.213, Réponse = 1.Oui.</v>
      </c>
      <c r="O282" s="29" t="s">
        <v>150</v>
      </c>
      <c r="P282" s="29" t="s">
        <v>161</v>
      </c>
      <c r="Q282" s="29" t="s">
        <v>150</v>
      </c>
      <c r="R282" s="29" t="s">
        <v>151</v>
      </c>
      <c r="S282" s="39" t="s">
        <v>152</v>
      </c>
      <c r="T282" s="39" t="str">
        <f t="shared" si="67"/>
        <v>Yes</v>
      </c>
      <c r="V282" s="118" t="s">
        <v>749</v>
      </c>
      <c r="W282" s="119" t="s">
        <v>749</v>
      </c>
      <c r="X282" s="119" t="s">
        <v>749</v>
      </c>
      <c r="Y282" s="119" t="s">
        <v>749</v>
      </c>
      <c r="Z282" s="119" t="s">
        <v>749</v>
      </c>
      <c r="AA282" s="119" t="s">
        <v>749</v>
      </c>
      <c r="AB282" s="119" t="s">
        <v>749</v>
      </c>
      <c r="AC282" s="119" t="s">
        <v>749</v>
      </c>
      <c r="AD282" s="120" t="s">
        <v>749</v>
      </c>
    </row>
    <row r="283" spans="1:30" ht="20" customHeight="1" thickBot="1" x14ac:dyDescent="0.4">
      <c r="A283" s="15"/>
      <c r="B283" s="25">
        <f t="shared" si="68"/>
        <v>219</v>
      </c>
      <c r="C283" s="15"/>
      <c r="D283" s="26" t="str">
        <f t="shared" si="66"/>
        <v>B.UUID.219</v>
      </c>
      <c r="E283" s="27" t="s">
        <v>1445</v>
      </c>
      <c r="F283" s="27" t="s">
        <v>64</v>
      </c>
      <c r="G283" s="27" t="s">
        <v>465</v>
      </c>
      <c r="H283" s="27" t="s">
        <v>464</v>
      </c>
      <c r="I283" s="33" t="s">
        <v>248</v>
      </c>
      <c r="J283" s="29" t="s">
        <v>64</v>
      </c>
      <c r="K283" s="33" t="s">
        <v>194</v>
      </c>
      <c r="L283" s="29" t="s">
        <v>188</v>
      </c>
      <c r="M283" s="29" t="s">
        <v>150</v>
      </c>
      <c r="N283" s="34" t="str">
        <f>"Démandé si pour question " &amp;D277&amp; ", Réponse = 1.Oui."</f>
        <v>Démandé si pour question B.UUID.213, Réponse = 1.Oui.</v>
      </c>
      <c r="O283" s="29" t="s">
        <v>150</v>
      </c>
      <c r="P283" s="29" t="s">
        <v>161</v>
      </c>
      <c r="Q283" s="29" t="s">
        <v>150</v>
      </c>
      <c r="R283" s="29" t="s">
        <v>151</v>
      </c>
      <c r="S283" s="39" t="s">
        <v>152</v>
      </c>
      <c r="T283" s="39" t="str">
        <f t="shared" si="67"/>
        <v>Yes</v>
      </c>
      <c r="V283" s="118" t="s">
        <v>749</v>
      </c>
      <c r="W283" s="119" t="s">
        <v>749</v>
      </c>
      <c r="X283" s="119" t="s">
        <v>749</v>
      </c>
      <c r="Y283" s="119" t="s">
        <v>749</v>
      </c>
      <c r="Z283" s="119" t="s">
        <v>749</v>
      </c>
      <c r="AA283" s="119" t="s">
        <v>749</v>
      </c>
      <c r="AB283" s="119" t="s">
        <v>749</v>
      </c>
      <c r="AC283" s="119" t="s">
        <v>749</v>
      </c>
      <c r="AD283" s="120" t="s">
        <v>749</v>
      </c>
    </row>
    <row r="284" spans="1:30" ht="20" customHeight="1" thickBot="1" x14ac:dyDescent="0.4">
      <c r="A284" s="15"/>
      <c r="B284" s="25"/>
      <c r="C284" s="15"/>
      <c r="D284" s="51" t="s">
        <v>239</v>
      </c>
      <c r="E284" s="47"/>
      <c r="F284" s="47"/>
      <c r="G284" s="47"/>
      <c r="H284" s="47"/>
      <c r="I284" s="48"/>
      <c r="J284" s="49"/>
      <c r="K284" s="49"/>
      <c r="L284" s="47"/>
      <c r="M284" s="47"/>
      <c r="N284" s="49"/>
      <c r="O284" s="47"/>
      <c r="P284" s="47"/>
      <c r="Q284" s="47"/>
      <c r="R284" s="47"/>
      <c r="S284" s="50"/>
      <c r="T284" s="50"/>
      <c r="V284" s="115"/>
      <c r="W284" s="116"/>
      <c r="X284" s="116"/>
      <c r="Y284" s="116"/>
      <c r="Z284" s="116"/>
      <c r="AA284" s="116"/>
      <c r="AB284" s="116"/>
      <c r="AC284" s="116"/>
      <c r="AD284" s="117"/>
    </row>
    <row r="285" spans="1:30" ht="20" customHeight="1" x14ac:dyDescent="0.35">
      <c r="A285" s="15"/>
      <c r="B285" s="25">
        <f>B283+1</f>
        <v>220</v>
      </c>
      <c r="C285" s="15"/>
      <c r="D285" s="135" t="str">
        <f t="shared" ref="D285:D292" si="69">CONCATENATE(LEFT($D$33,2),"UUID.",B285)</f>
        <v>B.UUID.220</v>
      </c>
      <c r="E285" s="71" t="s">
        <v>1002</v>
      </c>
      <c r="F285" s="27" t="s">
        <v>417</v>
      </c>
      <c r="G285" s="27" t="s">
        <v>465</v>
      </c>
      <c r="H285" s="27" t="s">
        <v>464</v>
      </c>
      <c r="I285" s="33" t="s">
        <v>249</v>
      </c>
      <c r="J285" s="29" t="s">
        <v>17</v>
      </c>
      <c r="K285" s="33" t="s">
        <v>191</v>
      </c>
      <c r="L285" s="29" t="s">
        <v>188</v>
      </c>
      <c r="M285" s="29" t="s">
        <v>150</v>
      </c>
      <c r="N285" s="34" t="s">
        <v>160</v>
      </c>
      <c r="O285" s="29" t="s">
        <v>150</v>
      </c>
      <c r="P285" s="29" t="s">
        <v>161</v>
      </c>
      <c r="Q285" s="29" t="s">
        <v>150</v>
      </c>
      <c r="R285" s="29" t="s">
        <v>151</v>
      </c>
      <c r="S285" s="39" t="s">
        <v>152</v>
      </c>
      <c r="T285" s="39" t="str">
        <f t="shared" ref="T285:T292" si="70">IF(OR(V285="Yes",W285="Yes",X285="Yes",Y285="Yes",Z285="Yes",AA285="Yes",AB285="Yes",AC285="Yes",AD285="Yes"),"Yes","No")</f>
        <v>Yes</v>
      </c>
      <c r="V285" s="118" t="s">
        <v>749</v>
      </c>
      <c r="W285" s="119" t="s">
        <v>749</v>
      </c>
      <c r="X285" s="119" t="s">
        <v>749</v>
      </c>
      <c r="Y285" s="119" t="s">
        <v>749</v>
      </c>
      <c r="Z285" s="119" t="s">
        <v>749</v>
      </c>
      <c r="AA285" s="119" t="s">
        <v>749</v>
      </c>
      <c r="AB285" s="119" t="s">
        <v>749</v>
      </c>
      <c r="AC285" s="119" t="s">
        <v>749</v>
      </c>
      <c r="AD285" s="120" t="s">
        <v>749</v>
      </c>
    </row>
    <row r="286" spans="1:30" ht="20" customHeight="1" x14ac:dyDescent="0.35">
      <c r="A286" s="15"/>
      <c r="B286" s="25">
        <f t="shared" ref="B286:B292" si="71">B285+1</f>
        <v>221</v>
      </c>
      <c r="C286" s="15"/>
      <c r="D286" s="135" t="str">
        <f t="shared" si="69"/>
        <v>B.UUID.221</v>
      </c>
      <c r="E286" s="27" t="s">
        <v>1003</v>
      </c>
      <c r="F286" s="27" t="s">
        <v>413</v>
      </c>
      <c r="G286" s="27" t="s">
        <v>465</v>
      </c>
      <c r="H286" s="27" t="s">
        <v>464</v>
      </c>
      <c r="I286" s="33" t="s">
        <v>250</v>
      </c>
      <c r="J286" s="29" t="s">
        <v>17</v>
      </c>
      <c r="K286" s="33" t="s">
        <v>170</v>
      </c>
      <c r="L286" s="29" t="s">
        <v>188</v>
      </c>
      <c r="M286" s="29" t="s">
        <v>150</v>
      </c>
      <c r="N286" s="34" t="str">
        <f>"Démandé si pour question " &amp;D285&amp; ", Réponse =/= 3. Totalement indisponible"</f>
        <v>Démandé si pour question B.UUID.220, Réponse =/= 3. Totalement indisponible</v>
      </c>
      <c r="O286" s="29" t="s">
        <v>150</v>
      </c>
      <c r="P286" s="29" t="s">
        <v>161</v>
      </c>
      <c r="Q286" s="29" t="s">
        <v>150</v>
      </c>
      <c r="R286" s="29" t="s">
        <v>151</v>
      </c>
      <c r="S286" s="39" t="s">
        <v>152</v>
      </c>
      <c r="T286" s="39" t="str">
        <f t="shared" si="70"/>
        <v>Yes</v>
      </c>
      <c r="V286" s="118" t="s">
        <v>749</v>
      </c>
      <c r="W286" s="119" t="s">
        <v>749</v>
      </c>
      <c r="X286" s="119" t="s">
        <v>749</v>
      </c>
      <c r="Y286" s="119" t="s">
        <v>749</v>
      </c>
      <c r="Z286" s="119" t="s">
        <v>749</v>
      </c>
      <c r="AA286" s="119" t="s">
        <v>749</v>
      </c>
      <c r="AB286" s="119" t="s">
        <v>749</v>
      </c>
      <c r="AC286" s="119" t="s">
        <v>749</v>
      </c>
      <c r="AD286" s="120" t="s">
        <v>749</v>
      </c>
    </row>
    <row r="287" spans="1:30" ht="20" customHeight="1" x14ac:dyDescent="0.35">
      <c r="A287" s="15"/>
      <c r="B287" s="25">
        <f t="shared" si="71"/>
        <v>222</v>
      </c>
      <c r="C287" s="15"/>
      <c r="D287" s="135" t="str">
        <f t="shared" si="69"/>
        <v>B.UUID.222</v>
      </c>
      <c r="E287" s="27" t="s">
        <v>1447</v>
      </c>
      <c r="F287" s="27" t="s">
        <v>413</v>
      </c>
      <c r="G287" s="27" t="s">
        <v>465</v>
      </c>
      <c r="H287" s="27" t="s">
        <v>464</v>
      </c>
      <c r="I287" s="33" t="s">
        <v>774</v>
      </c>
      <c r="J287" s="29" t="s">
        <v>17</v>
      </c>
      <c r="K287" s="33" t="s">
        <v>170</v>
      </c>
      <c r="L287" s="29" t="s">
        <v>188</v>
      </c>
      <c r="M287" s="29" t="s">
        <v>150</v>
      </c>
      <c r="N287" s="34" t="str">
        <f>"Démandé si pour question " &amp;D286&amp; ", Réponse = 1.Oui."</f>
        <v>Démandé si pour question B.UUID.221, Réponse = 1.Oui.</v>
      </c>
      <c r="O287" s="29" t="s">
        <v>150</v>
      </c>
      <c r="P287" s="29" t="s">
        <v>161</v>
      </c>
      <c r="Q287" s="29" t="s">
        <v>150</v>
      </c>
      <c r="R287" s="29" t="s">
        <v>151</v>
      </c>
      <c r="S287" s="39" t="s">
        <v>152</v>
      </c>
      <c r="T287" s="39" t="str">
        <f t="shared" si="70"/>
        <v>Yes</v>
      </c>
      <c r="V287" s="118" t="s">
        <v>749</v>
      </c>
      <c r="W287" s="119" t="s">
        <v>749</v>
      </c>
      <c r="X287" s="119" t="s">
        <v>749</v>
      </c>
      <c r="Y287" s="119" t="s">
        <v>749</v>
      </c>
      <c r="Z287" s="119" t="s">
        <v>749</v>
      </c>
      <c r="AA287" s="119" t="s">
        <v>749</v>
      </c>
      <c r="AB287" s="119" t="s">
        <v>749</v>
      </c>
      <c r="AC287" s="119" t="s">
        <v>749</v>
      </c>
      <c r="AD287" s="120" t="s">
        <v>749</v>
      </c>
    </row>
    <row r="288" spans="1:30" ht="20" customHeight="1" x14ac:dyDescent="0.35">
      <c r="A288" s="15"/>
      <c r="B288" s="25">
        <f t="shared" si="71"/>
        <v>223</v>
      </c>
      <c r="C288" s="15"/>
      <c r="D288" s="135" t="str">
        <f t="shared" si="69"/>
        <v>B.UUID.223</v>
      </c>
      <c r="E288" s="27" t="s">
        <v>1121</v>
      </c>
      <c r="F288" s="27" t="s">
        <v>64</v>
      </c>
      <c r="G288" s="27" t="s">
        <v>465</v>
      </c>
      <c r="H288" s="27" t="s">
        <v>464</v>
      </c>
      <c r="I288" s="33" t="s">
        <v>1794</v>
      </c>
      <c r="J288" s="29" t="s">
        <v>64</v>
      </c>
      <c r="K288" s="33" t="s">
        <v>194</v>
      </c>
      <c r="L288" s="29" t="s">
        <v>188</v>
      </c>
      <c r="M288" s="29" t="s">
        <v>150</v>
      </c>
      <c r="N288" s="34" t="str">
        <f>"Démandé si pour question " &amp;D286&amp; ", Réponse = 1.Oui."</f>
        <v>Démandé si pour question B.UUID.221, Réponse = 1.Oui.</v>
      </c>
      <c r="O288" s="29" t="s">
        <v>150</v>
      </c>
      <c r="P288" s="29" t="s">
        <v>161</v>
      </c>
      <c r="Q288" s="29" t="s">
        <v>150</v>
      </c>
      <c r="R288" s="29" t="s">
        <v>151</v>
      </c>
      <c r="S288" s="39" t="s">
        <v>152</v>
      </c>
      <c r="T288" s="39" t="str">
        <f t="shared" si="70"/>
        <v>Yes</v>
      </c>
      <c r="V288" s="118" t="s">
        <v>749</v>
      </c>
      <c r="W288" s="119" t="s">
        <v>749</v>
      </c>
      <c r="X288" s="119" t="s">
        <v>749</v>
      </c>
      <c r="Y288" s="119" t="s">
        <v>749</v>
      </c>
      <c r="Z288" s="119" t="s">
        <v>749</v>
      </c>
      <c r="AA288" s="119" t="s">
        <v>749</v>
      </c>
      <c r="AB288" s="119" t="s">
        <v>749</v>
      </c>
      <c r="AC288" s="119" t="s">
        <v>749</v>
      </c>
      <c r="AD288" s="120" t="s">
        <v>749</v>
      </c>
    </row>
    <row r="289" spans="1:30" ht="20" customHeight="1" x14ac:dyDescent="0.35">
      <c r="A289" s="15"/>
      <c r="B289" s="25">
        <f t="shared" si="71"/>
        <v>224</v>
      </c>
      <c r="C289" s="15"/>
      <c r="D289" s="78" t="str">
        <f t="shared" si="69"/>
        <v>B.UUID.224</v>
      </c>
      <c r="E289" s="71" t="s">
        <v>1004</v>
      </c>
      <c r="F289" s="27" t="s">
        <v>803</v>
      </c>
      <c r="G289" s="27" t="s">
        <v>465</v>
      </c>
      <c r="H289" s="27" t="s">
        <v>464</v>
      </c>
      <c r="I289" s="33" t="s">
        <v>839</v>
      </c>
      <c r="J289" s="29" t="s">
        <v>803</v>
      </c>
      <c r="K289" s="33"/>
      <c r="L289" s="29" t="s">
        <v>188</v>
      </c>
      <c r="M289" s="29" t="s">
        <v>150</v>
      </c>
      <c r="N289" s="34"/>
      <c r="O289" s="29" t="s">
        <v>150</v>
      </c>
      <c r="P289" s="29" t="s">
        <v>150</v>
      </c>
      <c r="Q289" s="29" t="s">
        <v>150</v>
      </c>
      <c r="R289" s="29" t="s">
        <v>151</v>
      </c>
      <c r="S289" s="39" t="s">
        <v>152</v>
      </c>
      <c r="T289" s="39" t="s">
        <v>150</v>
      </c>
      <c r="V289" s="118" t="s">
        <v>150</v>
      </c>
      <c r="W289" s="119" t="s">
        <v>150</v>
      </c>
      <c r="X289" s="119" t="s">
        <v>150</v>
      </c>
      <c r="Y289" s="119" t="s">
        <v>150</v>
      </c>
      <c r="Z289" s="119" t="s">
        <v>150</v>
      </c>
      <c r="AA289" s="119" t="s">
        <v>150</v>
      </c>
      <c r="AB289" s="119" t="s">
        <v>150</v>
      </c>
      <c r="AC289" s="119" t="s">
        <v>150</v>
      </c>
      <c r="AD289" s="120" t="s">
        <v>150</v>
      </c>
    </row>
    <row r="290" spans="1:30" ht="20" customHeight="1" x14ac:dyDescent="0.35">
      <c r="A290" s="15"/>
      <c r="B290" s="25">
        <f t="shared" si="71"/>
        <v>225</v>
      </c>
      <c r="C290" s="15"/>
      <c r="D290" s="78" t="str">
        <f t="shared" si="69"/>
        <v>B.UUID.225</v>
      </c>
      <c r="E290" s="27" t="s">
        <v>1448</v>
      </c>
      <c r="F290" s="27" t="s">
        <v>803</v>
      </c>
      <c r="G290" s="27" t="s">
        <v>465</v>
      </c>
      <c r="H290" s="27" t="s">
        <v>464</v>
      </c>
      <c r="I290" s="33" t="s">
        <v>838</v>
      </c>
      <c r="J290" s="29" t="s">
        <v>803</v>
      </c>
      <c r="K290" s="33"/>
      <c r="L290" s="29" t="s">
        <v>188</v>
      </c>
      <c r="M290" s="29" t="s">
        <v>150</v>
      </c>
      <c r="N290" s="34"/>
      <c r="O290" s="29" t="s">
        <v>150</v>
      </c>
      <c r="P290" s="29" t="s">
        <v>150</v>
      </c>
      <c r="Q290" s="29" t="s">
        <v>150</v>
      </c>
      <c r="R290" s="29" t="s">
        <v>151</v>
      </c>
      <c r="S290" s="39" t="s">
        <v>152</v>
      </c>
      <c r="T290" s="39" t="s">
        <v>150</v>
      </c>
      <c r="V290" s="118" t="s">
        <v>150</v>
      </c>
      <c r="W290" s="119" t="s">
        <v>150</v>
      </c>
      <c r="X290" s="119" t="s">
        <v>150</v>
      </c>
      <c r="Y290" s="119" t="s">
        <v>150</v>
      </c>
      <c r="Z290" s="119" t="s">
        <v>150</v>
      </c>
      <c r="AA290" s="119" t="s">
        <v>150</v>
      </c>
      <c r="AB290" s="119" t="s">
        <v>150</v>
      </c>
      <c r="AC290" s="119" t="s">
        <v>150</v>
      </c>
      <c r="AD290" s="120" t="s">
        <v>150</v>
      </c>
    </row>
    <row r="291" spans="1:30" ht="20" customHeight="1" x14ac:dyDescent="0.35">
      <c r="A291" s="15"/>
      <c r="B291" s="25">
        <f t="shared" si="71"/>
        <v>226</v>
      </c>
      <c r="C291" s="15"/>
      <c r="D291" s="135" t="str">
        <f t="shared" si="69"/>
        <v>B.UUID.226</v>
      </c>
      <c r="E291" s="27" t="s">
        <v>1005</v>
      </c>
      <c r="F291" s="27" t="s">
        <v>64</v>
      </c>
      <c r="G291" s="27" t="s">
        <v>465</v>
      </c>
      <c r="H291" s="27" t="s">
        <v>464</v>
      </c>
      <c r="I291" s="33" t="s">
        <v>252</v>
      </c>
      <c r="J291" s="29" t="s">
        <v>64</v>
      </c>
      <c r="K291" s="33" t="s">
        <v>194</v>
      </c>
      <c r="L291" s="29" t="s">
        <v>188</v>
      </c>
      <c r="M291" s="29" t="s">
        <v>150</v>
      </c>
      <c r="N291" s="34" t="str">
        <f>"Démandé si pour question " &amp;D286&amp; ", Réponse = 1.Oui."</f>
        <v>Démandé si pour question B.UUID.221, Réponse = 1.Oui.</v>
      </c>
      <c r="O291" s="29" t="s">
        <v>150</v>
      </c>
      <c r="P291" s="29" t="s">
        <v>161</v>
      </c>
      <c r="Q291" s="29" t="s">
        <v>150</v>
      </c>
      <c r="R291" s="29" t="s">
        <v>151</v>
      </c>
      <c r="S291" s="39" t="s">
        <v>152</v>
      </c>
      <c r="T291" s="39" t="str">
        <f t="shared" si="70"/>
        <v>Yes</v>
      </c>
      <c r="V291" s="118" t="s">
        <v>749</v>
      </c>
      <c r="W291" s="119" t="s">
        <v>749</v>
      </c>
      <c r="X291" s="119" t="s">
        <v>749</v>
      </c>
      <c r="Y291" s="119" t="s">
        <v>749</v>
      </c>
      <c r="Z291" s="119" t="s">
        <v>749</v>
      </c>
      <c r="AA291" s="119" t="s">
        <v>749</v>
      </c>
      <c r="AB291" s="119" t="s">
        <v>749</v>
      </c>
      <c r="AC291" s="119" t="s">
        <v>749</v>
      </c>
      <c r="AD291" s="120" t="s">
        <v>749</v>
      </c>
    </row>
    <row r="292" spans="1:30" ht="20" customHeight="1" thickBot="1" x14ac:dyDescent="0.4">
      <c r="A292" s="15"/>
      <c r="B292" s="25">
        <f t="shared" si="71"/>
        <v>227</v>
      </c>
      <c r="C292" s="15"/>
      <c r="D292" s="135" t="str">
        <f t="shared" si="69"/>
        <v>B.UUID.227</v>
      </c>
      <c r="E292" s="27" t="s">
        <v>1006</v>
      </c>
      <c r="F292" s="27" t="s">
        <v>64</v>
      </c>
      <c r="G292" s="27" t="s">
        <v>465</v>
      </c>
      <c r="H292" s="27" t="s">
        <v>464</v>
      </c>
      <c r="I292" s="33" t="s">
        <v>251</v>
      </c>
      <c r="J292" s="29" t="s">
        <v>64</v>
      </c>
      <c r="K292" s="33" t="s">
        <v>194</v>
      </c>
      <c r="L292" s="29" t="s">
        <v>188</v>
      </c>
      <c r="M292" s="29" t="s">
        <v>150</v>
      </c>
      <c r="N292" s="34" t="str">
        <f>"Démandé si pour question " &amp;D286&amp; ", Réponse = 1.Oui."</f>
        <v>Démandé si pour question B.UUID.221, Réponse = 1.Oui.</v>
      </c>
      <c r="O292" s="29" t="s">
        <v>150</v>
      </c>
      <c r="P292" s="29" t="s">
        <v>161</v>
      </c>
      <c r="Q292" s="29" t="s">
        <v>150</v>
      </c>
      <c r="R292" s="29" t="s">
        <v>151</v>
      </c>
      <c r="S292" s="39" t="s">
        <v>152</v>
      </c>
      <c r="T292" s="39" t="str">
        <f t="shared" si="70"/>
        <v>Yes</v>
      </c>
      <c r="V292" s="118" t="s">
        <v>749</v>
      </c>
      <c r="W292" s="119" t="s">
        <v>749</v>
      </c>
      <c r="X292" s="119" t="s">
        <v>749</v>
      </c>
      <c r="Y292" s="119" t="s">
        <v>749</v>
      </c>
      <c r="Z292" s="119" t="s">
        <v>749</v>
      </c>
      <c r="AA292" s="119" t="s">
        <v>749</v>
      </c>
      <c r="AB292" s="119" t="s">
        <v>749</v>
      </c>
      <c r="AC292" s="119" t="s">
        <v>749</v>
      </c>
      <c r="AD292" s="120" t="s">
        <v>749</v>
      </c>
    </row>
    <row r="293" spans="1:30" ht="20" customHeight="1" thickBot="1" x14ac:dyDescent="0.4">
      <c r="A293" s="15"/>
      <c r="B293" s="25"/>
      <c r="C293" s="15"/>
      <c r="D293" s="51" t="s">
        <v>240</v>
      </c>
      <c r="E293" s="47"/>
      <c r="F293" s="47"/>
      <c r="G293" s="47"/>
      <c r="H293" s="47"/>
      <c r="I293" s="48"/>
      <c r="J293" s="49"/>
      <c r="K293" s="49"/>
      <c r="L293" s="47"/>
      <c r="M293" s="47"/>
      <c r="N293" s="49"/>
      <c r="O293" s="47"/>
      <c r="P293" s="47"/>
      <c r="Q293" s="47"/>
      <c r="R293" s="47"/>
      <c r="S293" s="50"/>
      <c r="T293" s="50"/>
      <c r="V293" s="115"/>
      <c r="W293" s="116"/>
      <c r="X293" s="116"/>
      <c r="Y293" s="116"/>
      <c r="Z293" s="116"/>
      <c r="AA293" s="116"/>
      <c r="AB293" s="116"/>
      <c r="AC293" s="116"/>
      <c r="AD293" s="117"/>
    </row>
    <row r="294" spans="1:30" ht="20" customHeight="1" x14ac:dyDescent="0.35">
      <c r="A294" s="15"/>
      <c r="B294" s="25">
        <f>B292+1</f>
        <v>228</v>
      </c>
      <c r="C294" s="15"/>
      <c r="D294" s="135" t="str">
        <f t="shared" ref="D294:D301" si="72">CONCATENATE(LEFT($D$33,2),"UUID.",B294)</f>
        <v>B.UUID.228</v>
      </c>
      <c r="E294" s="71" t="s">
        <v>1007</v>
      </c>
      <c r="F294" s="27" t="s">
        <v>417</v>
      </c>
      <c r="G294" s="27" t="s">
        <v>465</v>
      </c>
      <c r="H294" s="27" t="s">
        <v>464</v>
      </c>
      <c r="I294" s="33" t="s">
        <v>253</v>
      </c>
      <c r="J294" s="29" t="s">
        <v>17</v>
      </c>
      <c r="K294" s="33" t="s">
        <v>191</v>
      </c>
      <c r="L294" s="29" t="s">
        <v>188</v>
      </c>
      <c r="M294" s="29" t="s">
        <v>150</v>
      </c>
      <c r="N294" s="34" t="s">
        <v>160</v>
      </c>
      <c r="O294" s="29" t="s">
        <v>150</v>
      </c>
      <c r="Q294" s="29" t="s">
        <v>150</v>
      </c>
      <c r="R294" s="29" t="s">
        <v>151</v>
      </c>
      <c r="S294" s="39" t="s">
        <v>152</v>
      </c>
      <c r="T294" s="39" t="str">
        <f t="shared" ref="T294:T301" si="73">IF(OR(V294="Yes",W294="Yes",X294="Yes",Y294="Yes",Z294="Yes",AA294="Yes",AB294="Yes",AC294="Yes",AD294="Yes"),"Yes","No")</f>
        <v>Yes</v>
      </c>
      <c r="V294" s="118" t="s">
        <v>749</v>
      </c>
      <c r="W294" s="119" t="s">
        <v>749</v>
      </c>
      <c r="X294" s="119" t="s">
        <v>749</v>
      </c>
      <c r="Y294" s="119" t="s">
        <v>749</v>
      </c>
      <c r="Z294" s="119" t="s">
        <v>749</v>
      </c>
      <c r="AA294" s="119" t="s">
        <v>749</v>
      </c>
      <c r="AB294" s="119" t="s">
        <v>749</v>
      </c>
      <c r="AC294" s="119" t="s">
        <v>749</v>
      </c>
      <c r="AD294" s="120" t="s">
        <v>749</v>
      </c>
    </row>
    <row r="295" spans="1:30" ht="20" customHeight="1" x14ac:dyDescent="0.35">
      <c r="A295" s="15"/>
      <c r="B295" s="25">
        <f t="shared" ref="B295:B301" si="74">B294+1</f>
        <v>229</v>
      </c>
      <c r="C295" s="15"/>
      <c r="D295" s="135" t="str">
        <f t="shared" si="72"/>
        <v>B.UUID.229</v>
      </c>
      <c r="E295" s="27" t="s">
        <v>1008</v>
      </c>
      <c r="F295" s="27" t="s">
        <v>413</v>
      </c>
      <c r="G295" s="27" t="s">
        <v>465</v>
      </c>
      <c r="H295" s="27" t="s">
        <v>464</v>
      </c>
      <c r="I295" s="33" t="s">
        <v>254</v>
      </c>
      <c r="J295" s="29" t="s">
        <v>17</v>
      </c>
      <c r="K295" s="33" t="s">
        <v>170</v>
      </c>
      <c r="L295" s="29" t="s">
        <v>188</v>
      </c>
      <c r="M295" s="29" t="s">
        <v>150</v>
      </c>
      <c r="N295" s="34" t="str">
        <f>"Démandé si pour question " &amp;D294&amp; ", Réponse =/= 3. Totalement indisponible"</f>
        <v>Démandé si pour question B.UUID.228, Réponse =/= 3. Totalement indisponible</v>
      </c>
      <c r="O295" s="29" t="s">
        <v>150</v>
      </c>
      <c r="P295" s="29" t="s">
        <v>161</v>
      </c>
      <c r="Q295" s="29" t="s">
        <v>150</v>
      </c>
      <c r="R295" s="29" t="s">
        <v>151</v>
      </c>
      <c r="S295" s="39" t="s">
        <v>152</v>
      </c>
      <c r="T295" s="39" t="str">
        <f t="shared" si="73"/>
        <v>Yes</v>
      </c>
      <c r="V295" s="118" t="s">
        <v>749</v>
      </c>
      <c r="W295" s="119" t="s">
        <v>749</v>
      </c>
      <c r="X295" s="119" t="s">
        <v>749</v>
      </c>
      <c r="Y295" s="119" t="s">
        <v>749</v>
      </c>
      <c r="Z295" s="119" t="s">
        <v>749</v>
      </c>
      <c r="AA295" s="119" t="s">
        <v>749</v>
      </c>
      <c r="AB295" s="119" t="s">
        <v>749</v>
      </c>
      <c r="AC295" s="119" t="s">
        <v>749</v>
      </c>
      <c r="AD295" s="120" t="s">
        <v>749</v>
      </c>
    </row>
    <row r="296" spans="1:30" ht="20" customHeight="1" x14ac:dyDescent="0.35">
      <c r="A296" s="15"/>
      <c r="B296" s="25">
        <f t="shared" si="74"/>
        <v>230</v>
      </c>
      <c r="C296" s="15"/>
      <c r="D296" s="135" t="str">
        <f t="shared" si="72"/>
        <v>B.UUID.230</v>
      </c>
      <c r="E296" s="27" t="s">
        <v>1449</v>
      </c>
      <c r="F296" s="27" t="s">
        <v>413</v>
      </c>
      <c r="G296" s="27" t="s">
        <v>465</v>
      </c>
      <c r="H296" s="27" t="s">
        <v>464</v>
      </c>
      <c r="I296" s="33" t="s">
        <v>775</v>
      </c>
      <c r="J296" s="29" t="s">
        <v>17</v>
      </c>
      <c r="K296" s="33" t="s">
        <v>170</v>
      </c>
      <c r="L296" s="29" t="s">
        <v>188</v>
      </c>
      <c r="M296" s="29" t="s">
        <v>150</v>
      </c>
      <c r="N296" s="34" t="str">
        <f>"Démandé si pour question " &amp;D295&amp; ", Réponse = 1.Oui."</f>
        <v>Démandé si pour question B.UUID.229, Réponse = 1.Oui.</v>
      </c>
      <c r="O296" s="29" t="s">
        <v>150</v>
      </c>
      <c r="P296" s="29" t="s">
        <v>161</v>
      </c>
      <c r="Q296" s="29" t="s">
        <v>150</v>
      </c>
      <c r="R296" s="29" t="s">
        <v>151</v>
      </c>
      <c r="S296" s="39" t="s">
        <v>152</v>
      </c>
      <c r="T296" s="39" t="str">
        <f t="shared" si="73"/>
        <v>Yes</v>
      </c>
      <c r="V296" s="118" t="s">
        <v>749</v>
      </c>
      <c r="W296" s="119" t="s">
        <v>749</v>
      </c>
      <c r="X296" s="119" t="s">
        <v>749</v>
      </c>
      <c r="Y296" s="119" t="s">
        <v>749</v>
      </c>
      <c r="Z296" s="119" t="s">
        <v>749</v>
      </c>
      <c r="AA296" s="119" t="s">
        <v>749</v>
      </c>
      <c r="AB296" s="119" t="s">
        <v>749</v>
      </c>
      <c r="AC296" s="119" t="s">
        <v>749</v>
      </c>
      <c r="AD296" s="120" t="s">
        <v>749</v>
      </c>
    </row>
    <row r="297" spans="1:30" ht="20" customHeight="1" x14ac:dyDescent="0.35">
      <c r="A297" s="15"/>
      <c r="B297" s="25">
        <f t="shared" si="74"/>
        <v>231</v>
      </c>
      <c r="C297" s="15"/>
      <c r="D297" s="135" t="str">
        <f t="shared" si="72"/>
        <v>B.UUID.231</v>
      </c>
      <c r="E297" s="27" t="s">
        <v>1122</v>
      </c>
      <c r="F297" s="27" t="s">
        <v>64</v>
      </c>
      <c r="G297" s="27" t="s">
        <v>465</v>
      </c>
      <c r="H297" s="27" t="s">
        <v>464</v>
      </c>
      <c r="I297" s="33" t="s">
        <v>1795</v>
      </c>
      <c r="J297" s="29" t="s">
        <v>64</v>
      </c>
      <c r="K297" s="33" t="s">
        <v>194</v>
      </c>
      <c r="L297" s="29" t="s">
        <v>188</v>
      </c>
      <c r="M297" s="29" t="s">
        <v>150</v>
      </c>
      <c r="N297" s="34" t="str">
        <f>"Démandé si pour question " &amp;D295&amp; ", Réponse = 1.Oui."</f>
        <v>Démandé si pour question B.UUID.229, Réponse = 1.Oui.</v>
      </c>
      <c r="O297" s="29" t="s">
        <v>150</v>
      </c>
      <c r="P297" s="29" t="s">
        <v>161</v>
      </c>
      <c r="Q297" s="29" t="s">
        <v>150</v>
      </c>
      <c r="R297" s="29" t="s">
        <v>151</v>
      </c>
      <c r="S297" s="39" t="s">
        <v>152</v>
      </c>
      <c r="T297" s="39" t="str">
        <f t="shared" si="73"/>
        <v>Yes</v>
      </c>
      <c r="V297" s="118" t="s">
        <v>749</v>
      </c>
      <c r="W297" s="119" t="s">
        <v>749</v>
      </c>
      <c r="X297" s="119" t="s">
        <v>749</v>
      </c>
      <c r="Y297" s="119" t="s">
        <v>749</v>
      </c>
      <c r="Z297" s="119" t="s">
        <v>749</v>
      </c>
      <c r="AA297" s="119" t="s">
        <v>749</v>
      </c>
      <c r="AB297" s="119" t="s">
        <v>749</v>
      </c>
      <c r="AC297" s="119" t="s">
        <v>749</v>
      </c>
      <c r="AD297" s="120" t="s">
        <v>749</v>
      </c>
    </row>
    <row r="298" spans="1:30" ht="20" customHeight="1" x14ac:dyDescent="0.35">
      <c r="A298" s="15"/>
      <c r="B298" s="25">
        <f t="shared" si="74"/>
        <v>232</v>
      </c>
      <c r="C298" s="15"/>
      <c r="D298" s="135" t="str">
        <f t="shared" si="72"/>
        <v>B.UUID.232</v>
      </c>
      <c r="E298" s="71" t="s">
        <v>1009</v>
      </c>
      <c r="F298" s="27" t="s">
        <v>803</v>
      </c>
      <c r="G298" s="27" t="s">
        <v>465</v>
      </c>
      <c r="H298" s="27" t="s">
        <v>464</v>
      </c>
      <c r="I298" s="33" t="s">
        <v>839</v>
      </c>
      <c r="J298" s="29" t="s">
        <v>803</v>
      </c>
      <c r="K298" s="33"/>
      <c r="L298" s="29" t="s">
        <v>188</v>
      </c>
      <c r="M298" s="29" t="s">
        <v>150</v>
      </c>
      <c r="N298" s="34"/>
      <c r="O298" s="29" t="s">
        <v>150</v>
      </c>
      <c r="P298" s="29" t="s">
        <v>150</v>
      </c>
      <c r="Q298" s="29" t="s">
        <v>150</v>
      </c>
      <c r="R298" s="29" t="s">
        <v>151</v>
      </c>
      <c r="S298" s="39" t="s">
        <v>152</v>
      </c>
      <c r="T298" s="39" t="s">
        <v>150</v>
      </c>
      <c r="V298" s="118" t="s">
        <v>150</v>
      </c>
      <c r="W298" s="119" t="s">
        <v>150</v>
      </c>
      <c r="X298" s="119" t="s">
        <v>150</v>
      </c>
      <c r="Y298" s="119" t="s">
        <v>150</v>
      </c>
      <c r="Z298" s="119" t="s">
        <v>150</v>
      </c>
      <c r="AA298" s="119" t="s">
        <v>150</v>
      </c>
      <c r="AB298" s="119" t="s">
        <v>150</v>
      </c>
      <c r="AC298" s="119" t="s">
        <v>150</v>
      </c>
      <c r="AD298" s="120" t="s">
        <v>150</v>
      </c>
    </row>
    <row r="299" spans="1:30" ht="20" customHeight="1" x14ac:dyDescent="0.35">
      <c r="A299" s="15"/>
      <c r="B299" s="25">
        <f t="shared" si="74"/>
        <v>233</v>
      </c>
      <c r="C299" s="15"/>
      <c r="D299" s="78" t="str">
        <f t="shared" si="72"/>
        <v>B.UUID.233</v>
      </c>
      <c r="E299" s="27" t="s">
        <v>1450</v>
      </c>
      <c r="F299" s="27" t="s">
        <v>803</v>
      </c>
      <c r="G299" s="27" t="s">
        <v>465</v>
      </c>
      <c r="H299" s="27" t="s">
        <v>464</v>
      </c>
      <c r="I299" s="33" t="s">
        <v>838</v>
      </c>
      <c r="J299" s="29" t="s">
        <v>803</v>
      </c>
      <c r="K299" s="33"/>
      <c r="L299" s="29" t="s">
        <v>188</v>
      </c>
      <c r="M299" s="29" t="s">
        <v>150</v>
      </c>
      <c r="N299" s="34"/>
      <c r="O299" s="29" t="s">
        <v>150</v>
      </c>
      <c r="P299" s="29" t="s">
        <v>150</v>
      </c>
      <c r="Q299" s="29" t="s">
        <v>150</v>
      </c>
      <c r="R299" s="29" t="s">
        <v>151</v>
      </c>
      <c r="S299" s="39" t="s">
        <v>152</v>
      </c>
      <c r="T299" s="39" t="s">
        <v>150</v>
      </c>
      <c r="V299" s="118" t="s">
        <v>150</v>
      </c>
      <c r="W299" s="119" t="s">
        <v>150</v>
      </c>
      <c r="X299" s="119" t="s">
        <v>150</v>
      </c>
      <c r="Y299" s="119" t="s">
        <v>150</v>
      </c>
      <c r="Z299" s="119" t="s">
        <v>150</v>
      </c>
      <c r="AA299" s="119" t="s">
        <v>150</v>
      </c>
      <c r="AB299" s="119" t="s">
        <v>150</v>
      </c>
      <c r="AC299" s="119" t="s">
        <v>150</v>
      </c>
      <c r="AD299" s="120" t="s">
        <v>150</v>
      </c>
    </row>
    <row r="300" spans="1:30" ht="20" customHeight="1" x14ac:dyDescent="0.35">
      <c r="A300" s="15"/>
      <c r="B300" s="25">
        <f t="shared" si="74"/>
        <v>234</v>
      </c>
      <c r="C300" s="15"/>
      <c r="D300" s="135" t="str">
        <f t="shared" si="72"/>
        <v>B.UUID.234</v>
      </c>
      <c r="E300" s="27" t="s">
        <v>1010</v>
      </c>
      <c r="F300" s="27" t="s">
        <v>64</v>
      </c>
      <c r="G300" s="27" t="s">
        <v>465</v>
      </c>
      <c r="H300" s="27" t="s">
        <v>464</v>
      </c>
      <c r="I300" s="33" t="s">
        <v>255</v>
      </c>
      <c r="J300" s="29" t="s">
        <v>64</v>
      </c>
      <c r="K300" s="33" t="s">
        <v>194</v>
      </c>
      <c r="L300" s="29" t="s">
        <v>188</v>
      </c>
      <c r="M300" s="29" t="s">
        <v>150</v>
      </c>
      <c r="N300" s="34" t="str">
        <f>"Démandé si pour question " &amp;D295&amp; ", Réponse = 1.Oui."</f>
        <v>Démandé si pour question B.UUID.229, Réponse = 1.Oui.</v>
      </c>
      <c r="O300" s="29" t="s">
        <v>150</v>
      </c>
      <c r="P300" s="29" t="s">
        <v>161</v>
      </c>
      <c r="Q300" s="29" t="s">
        <v>150</v>
      </c>
      <c r="R300" s="29" t="s">
        <v>151</v>
      </c>
      <c r="S300" s="39" t="s">
        <v>152</v>
      </c>
      <c r="T300" s="39" t="str">
        <f t="shared" si="73"/>
        <v>Yes</v>
      </c>
      <c r="V300" s="118" t="s">
        <v>749</v>
      </c>
      <c r="W300" s="119" t="s">
        <v>749</v>
      </c>
      <c r="X300" s="119" t="s">
        <v>749</v>
      </c>
      <c r="Y300" s="119" t="s">
        <v>749</v>
      </c>
      <c r="Z300" s="119" t="s">
        <v>749</v>
      </c>
      <c r="AA300" s="119" t="s">
        <v>749</v>
      </c>
      <c r="AB300" s="119" t="s">
        <v>749</v>
      </c>
      <c r="AC300" s="119" t="s">
        <v>749</v>
      </c>
      <c r="AD300" s="120" t="s">
        <v>749</v>
      </c>
    </row>
    <row r="301" spans="1:30" ht="20" customHeight="1" thickBot="1" x14ac:dyDescent="0.4">
      <c r="A301" s="15"/>
      <c r="B301" s="25">
        <f t="shared" si="74"/>
        <v>235</v>
      </c>
      <c r="C301" s="15"/>
      <c r="D301" s="135" t="str">
        <f t="shared" si="72"/>
        <v>B.UUID.235</v>
      </c>
      <c r="E301" s="27" t="s">
        <v>1011</v>
      </c>
      <c r="F301" s="27" t="s">
        <v>64</v>
      </c>
      <c r="G301" s="27" t="s">
        <v>465</v>
      </c>
      <c r="H301" s="27" t="s">
        <v>464</v>
      </c>
      <c r="I301" s="33" t="s">
        <v>256</v>
      </c>
      <c r="J301" s="29" t="s">
        <v>64</v>
      </c>
      <c r="K301" s="33" t="s">
        <v>194</v>
      </c>
      <c r="L301" s="29" t="s">
        <v>188</v>
      </c>
      <c r="M301" s="29" t="s">
        <v>150</v>
      </c>
      <c r="N301" s="34" t="str">
        <f>"Démandé si pour question " &amp;D295&amp; ", Réponse = 1.Oui."</f>
        <v>Démandé si pour question B.UUID.229, Réponse = 1.Oui.</v>
      </c>
      <c r="O301" s="29" t="s">
        <v>150</v>
      </c>
      <c r="P301" s="29" t="s">
        <v>161</v>
      </c>
      <c r="Q301" s="29" t="s">
        <v>150</v>
      </c>
      <c r="R301" s="29" t="s">
        <v>151</v>
      </c>
      <c r="S301" s="39" t="s">
        <v>152</v>
      </c>
      <c r="T301" s="39" t="str">
        <f t="shared" si="73"/>
        <v>Yes</v>
      </c>
      <c r="V301" s="118" t="s">
        <v>749</v>
      </c>
      <c r="W301" s="119" t="s">
        <v>749</v>
      </c>
      <c r="X301" s="119" t="s">
        <v>749</v>
      </c>
      <c r="Y301" s="119" t="s">
        <v>749</v>
      </c>
      <c r="Z301" s="119" t="s">
        <v>749</v>
      </c>
      <c r="AA301" s="119" t="s">
        <v>749</v>
      </c>
      <c r="AB301" s="119" t="s">
        <v>749</v>
      </c>
      <c r="AC301" s="119" t="s">
        <v>749</v>
      </c>
      <c r="AD301" s="120" t="s">
        <v>749</v>
      </c>
    </row>
    <row r="302" spans="1:30" ht="20" customHeight="1" thickBot="1" x14ac:dyDescent="0.4">
      <c r="A302" s="15"/>
      <c r="B302" s="25"/>
      <c r="C302" s="15"/>
      <c r="D302" s="51" t="s">
        <v>716</v>
      </c>
      <c r="E302" s="47"/>
      <c r="F302" s="47"/>
      <c r="G302" s="47"/>
      <c r="H302" s="47"/>
      <c r="I302" s="48"/>
      <c r="J302" s="49"/>
      <c r="K302" s="49"/>
      <c r="L302" s="47"/>
      <c r="M302" s="47"/>
      <c r="N302" s="49"/>
      <c r="O302" s="47"/>
      <c r="P302" s="47"/>
      <c r="Q302" s="47"/>
      <c r="R302" s="47"/>
      <c r="S302" s="50"/>
      <c r="T302" s="50"/>
      <c r="V302" s="115"/>
      <c r="W302" s="116"/>
      <c r="X302" s="116"/>
      <c r="Y302" s="116"/>
      <c r="Z302" s="116"/>
      <c r="AA302" s="116"/>
      <c r="AB302" s="116"/>
      <c r="AC302" s="116"/>
      <c r="AD302" s="117"/>
    </row>
    <row r="303" spans="1:30" ht="20" customHeight="1" x14ac:dyDescent="0.35">
      <c r="A303" s="15"/>
      <c r="B303" s="25">
        <f>B301+1</f>
        <v>236</v>
      </c>
      <c r="C303" s="15"/>
      <c r="D303" s="26" t="str">
        <f t="shared" ref="D303:D310" si="75">CONCATENATE(LEFT($D$33,2),"UUID.",B303)</f>
        <v>B.UUID.236</v>
      </c>
      <c r="E303" s="71" t="s">
        <v>1012</v>
      </c>
      <c r="F303" s="27" t="s">
        <v>417</v>
      </c>
      <c r="G303" s="27" t="s">
        <v>465</v>
      </c>
      <c r="H303" s="27" t="s">
        <v>464</v>
      </c>
      <c r="I303" s="33" t="s">
        <v>718</v>
      </c>
      <c r="J303" s="29" t="s">
        <v>17</v>
      </c>
      <c r="K303" s="33" t="s">
        <v>191</v>
      </c>
      <c r="L303" s="29" t="s">
        <v>188</v>
      </c>
      <c r="M303" s="29" t="s">
        <v>150</v>
      </c>
      <c r="N303" s="34" t="s">
        <v>160</v>
      </c>
      <c r="O303" s="29" t="s">
        <v>150</v>
      </c>
      <c r="P303" s="29" t="s">
        <v>161</v>
      </c>
      <c r="Q303" s="29" t="s">
        <v>150</v>
      </c>
      <c r="R303" s="29" t="s">
        <v>151</v>
      </c>
      <c r="S303" s="39" t="s">
        <v>152</v>
      </c>
      <c r="T303" s="39" t="str">
        <f t="shared" ref="T303:T310" si="76">IF(OR(V303="Yes",W303="Yes",X303="Yes",Y303="Yes",Z303="Yes",AA303="Yes",AB303="Yes",AC303="Yes",AD303="Yes"),"Yes","No")</f>
        <v>Yes</v>
      </c>
      <c r="V303" s="118" t="s">
        <v>749</v>
      </c>
      <c r="W303" s="119" t="s">
        <v>749</v>
      </c>
      <c r="X303" s="119" t="s">
        <v>749</v>
      </c>
      <c r="Y303" s="119" t="s">
        <v>749</v>
      </c>
      <c r="Z303" s="119" t="s">
        <v>749</v>
      </c>
      <c r="AA303" s="119" t="s">
        <v>749</v>
      </c>
      <c r="AB303" s="119" t="s">
        <v>749</v>
      </c>
      <c r="AC303" s="119" t="s">
        <v>749</v>
      </c>
      <c r="AD303" s="120" t="s">
        <v>749</v>
      </c>
    </row>
    <row r="304" spans="1:30" ht="20" customHeight="1" x14ac:dyDescent="0.35">
      <c r="A304" s="15"/>
      <c r="B304" s="25">
        <f t="shared" ref="B304:B310" si="77">B303+1</f>
        <v>237</v>
      </c>
      <c r="C304" s="15"/>
      <c r="D304" s="26" t="str">
        <f t="shared" si="75"/>
        <v>B.UUID.237</v>
      </c>
      <c r="E304" s="27" t="s">
        <v>1013</v>
      </c>
      <c r="F304" s="27" t="s">
        <v>413</v>
      </c>
      <c r="G304" s="27" t="s">
        <v>465</v>
      </c>
      <c r="H304" s="27" t="s">
        <v>464</v>
      </c>
      <c r="I304" s="33" t="s">
        <v>719</v>
      </c>
      <c r="J304" s="29" t="s">
        <v>17</v>
      </c>
      <c r="K304" s="33" t="s">
        <v>170</v>
      </c>
      <c r="L304" s="29" t="s">
        <v>188</v>
      </c>
      <c r="M304" s="29" t="s">
        <v>150</v>
      </c>
      <c r="N304" s="34" t="str">
        <f>"Démandé si pour question " &amp;D303&amp; ", Réponse =/= 3. Totalement indisponible"</f>
        <v>Démandé si pour question B.UUID.236, Réponse =/= 3. Totalement indisponible</v>
      </c>
      <c r="O304" s="29" t="s">
        <v>150</v>
      </c>
      <c r="P304" s="29" t="s">
        <v>161</v>
      </c>
      <c r="Q304" s="29" t="s">
        <v>150</v>
      </c>
      <c r="R304" s="29" t="s">
        <v>151</v>
      </c>
      <c r="S304" s="39" t="s">
        <v>152</v>
      </c>
      <c r="T304" s="39" t="str">
        <f t="shared" si="76"/>
        <v>Yes</v>
      </c>
      <c r="V304" s="118" t="s">
        <v>749</v>
      </c>
      <c r="W304" s="119" t="s">
        <v>749</v>
      </c>
      <c r="X304" s="119" t="s">
        <v>749</v>
      </c>
      <c r="Y304" s="119" t="s">
        <v>749</v>
      </c>
      <c r="Z304" s="119" t="s">
        <v>749</v>
      </c>
      <c r="AA304" s="119" t="s">
        <v>749</v>
      </c>
      <c r="AB304" s="119" t="s">
        <v>749</v>
      </c>
      <c r="AC304" s="119" t="s">
        <v>749</v>
      </c>
      <c r="AD304" s="120" t="s">
        <v>749</v>
      </c>
    </row>
    <row r="305" spans="1:30" ht="20" customHeight="1" x14ac:dyDescent="0.35">
      <c r="A305" s="15"/>
      <c r="B305" s="25">
        <f t="shared" si="77"/>
        <v>238</v>
      </c>
      <c r="C305" s="15"/>
      <c r="D305" s="26" t="str">
        <f t="shared" si="75"/>
        <v>B.UUID.238</v>
      </c>
      <c r="E305" s="27" t="s">
        <v>1451</v>
      </c>
      <c r="F305" s="27" t="s">
        <v>413</v>
      </c>
      <c r="G305" s="27" t="s">
        <v>465</v>
      </c>
      <c r="H305" s="27" t="s">
        <v>464</v>
      </c>
      <c r="I305" s="33" t="s">
        <v>776</v>
      </c>
      <c r="J305" s="29" t="s">
        <v>17</v>
      </c>
      <c r="K305" s="33" t="s">
        <v>170</v>
      </c>
      <c r="L305" s="29" t="s">
        <v>188</v>
      </c>
      <c r="M305" s="29" t="s">
        <v>150</v>
      </c>
      <c r="N305" s="34" t="str">
        <f>"Démandé si pour question " &amp;D304&amp; ", Réponse = 1.Oui."</f>
        <v>Démandé si pour question B.UUID.237, Réponse = 1.Oui.</v>
      </c>
      <c r="O305" s="29" t="s">
        <v>150</v>
      </c>
      <c r="P305" s="29" t="s">
        <v>161</v>
      </c>
      <c r="Q305" s="29" t="s">
        <v>150</v>
      </c>
      <c r="R305" s="29" t="s">
        <v>151</v>
      </c>
      <c r="S305" s="39" t="s">
        <v>152</v>
      </c>
      <c r="T305" s="39" t="str">
        <f t="shared" si="76"/>
        <v>Yes</v>
      </c>
      <c r="V305" s="118" t="s">
        <v>749</v>
      </c>
      <c r="W305" s="119" t="s">
        <v>749</v>
      </c>
      <c r="X305" s="119" t="s">
        <v>749</v>
      </c>
      <c r="Y305" s="119" t="s">
        <v>749</v>
      </c>
      <c r="Z305" s="119" t="s">
        <v>749</v>
      </c>
      <c r="AA305" s="119" t="s">
        <v>749</v>
      </c>
      <c r="AB305" s="119" t="s">
        <v>749</v>
      </c>
      <c r="AC305" s="119" t="s">
        <v>749</v>
      </c>
      <c r="AD305" s="120" t="s">
        <v>749</v>
      </c>
    </row>
    <row r="306" spans="1:30" ht="20" customHeight="1" x14ac:dyDescent="0.35">
      <c r="A306" s="15"/>
      <c r="B306" s="25">
        <f t="shared" si="77"/>
        <v>239</v>
      </c>
      <c r="C306" s="15"/>
      <c r="D306" s="26" t="str">
        <f t="shared" si="75"/>
        <v>B.UUID.239</v>
      </c>
      <c r="E306" s="27" t="s">
        <v>1123</v>
      </c>
      <c r="F306" s="27" t="s">
        <v>64</v>
      </c>
      <c r="G306" s="27" t="s">
        <v>465</v>
      </c>
      <c r="H306" s="27" t="s">
        <v>464</v>
      </c>
      <c r="I306" s="33" t="s">
        <v>1796</v>
      </c>
      <c r="J306" s="29" t="s">
        <v>64</v>
      </c>
      <c r="K306" s="33" t="s">
        <v>194</v>
      </c>
      <c r="L306" s="29" t="s">
        <v>188</v>
      </c>
      <c r="M306" s="29" t="s">
        <v>150</v>
      </c>
      <c r="N306" s="34" t="str">
        <f>"Démandé si pour question " &amp;D304&amp; ", Réponse = 1.Oui."</f>
        <v>Démandé si pour question B.UUID.237, Réponse = 1.Oui.</v>
      </c>
      <c r="O306" s="29" t="s">
        <v>150</v>
      </c>
      <c r="P306" s="29" t="s">
        <v>161</v>
      </c>
      <c r="Q306" s="29" t="s">
        <v>150</v>
      </c>
      <c r="R306" s="29" t="s">
        <v>151</v>
      </c>
      <c r="S306" s="39" t="s">
        <v>152</v>
      </c>
      <c r="T306" s="39" t="str">
        <f t="shared" si="76"/>
        <v>Yes</v>
      </c>
      <c r="V306" s="118" t="s">
        <v>749</v>
      </c>
      <c r="W306" s="119" t="s">
        <v>749</v>
      </c>
      <c r="X306" s="119" t="s">
        <v>749</v>
      </c>
      <c r="Y306" s="119" t="s">
        <v>749</v>
      </c>
      <c r="Z306" s="119" t="s">
        <v>749</v>
      </c>
      <c r="AA306" s="119" t="s">
        <v>749</v>
      </c>
      <c r="AB306" s="119" t="s">
        <v>749</v>
      </c>
      <c r="AC306" s="119" t="s">
        <v>749</v>
      </c>
      <c r="AD306" s="120" t="s">
        <v>749</v>
      </c>
    </row>
    <row r="307" spans="1:30" ht="20" customHeight="1" x14ac:dyDescent="0.35">
      <c r="A307" s="15"/>
      <c r="B307" s="25">
        <f t="shared" si="77"/>
        <v>240</v>
      </c>
      <c r="C307" s="15"/>
      <c r="D307" s="26" t="str">
        <f t="shared" si="75"/>
        <v>B.UUID.240</v>
      </c>
      <c r="E307" s="71" t="s">
        <v>1014</v>
      </c>
      <c r="F307" s="27" t="s">
        <v>803</v>
      </c>
      <c r="G307" s="27" t="s">
        <v>465</v>
      </c>
      <c r="H307" s="27" t="s">
        <v>464</v>
      </c>
      <c r="I307" s="33" t="s">
        <v>839</v>
      </c>
      <c r="J307" s="29" t="s">
        <v>803</v>
      </c>
      <c r="K307" s="33"/>
      <c r="L307" s="29" t="s">
        <v>188</v>
      </c>
      <c r="M307" s="29" t="s">
        <v>150</v>
      </c>
      <c r="N307" s="34"/>
      <c r="O307" s="29" t="s">
        <v>150</v>
      </c>
      <c r="P307" s="29" t="s">
        <v>150</v>
      </c>
      <c r="Q307" s="29" t="s">
        <v>150</v>
      </c>
      <c r="R307" s="29" t="s">
        <v>151</v>
      </c>
      <c r="S307" s="39" t="s">
        <v>152</v>
      </c>
      <c r="T307" s="39" t="s">
        <v>150</v>
      </c>
      <c r="V307" s="118" t="s">
        <v>150</v>
      </c>
      <c r="W307" s="119" t="s">
        <v>150</v>
      </c>
      <c r="X307" s="119" t="s">
        <v>150</v>
      </c>
      <c r="Y307" s="119" t="s">
        <v>150</v>
      </c>
      <c r="Z307" s="119" t="s">
        <v>150</v>
      </c>
      <c r="AA307" s="119" t="s">
        <v>150</v>
      </c>
      <c r="AB307" s="119" t="s">
        <v>150</v>
      </c>
      <c r="AC307" s="119" t="s">
        <v>150</v>
      </c>
      <c r="AD307" s="120" t="s">
        <v>150</v>
      </c>
    </row>
    <row r="308" spans="1:30" ht="20" customHeight="1" x14ac:dyDescent="0.35">
      <c r="A308" s="15"/>
      <c r="B308" s="25">
        <f t="shared" si="77"/>
        <v>241</v>
      </c>
      <c r="C308" s="15"/>
      <c r="D308" s="78" t="str">
        <f t="shared" si="75"/>
        <v>B.UUID.241</v>
      </c>
      <c r="E308" s="27" t="s">
        <v>1452</v>
      </c>
      <c r="F308" s="27" t="s">
        <v>803</v>
      </c>
      <c r="G308" s="27" t="s">
        <v>465</v>
      </c>
      <c r="H308" s="27" t="s">
        <v>464</v>
      </c>
      <c r="I308" s="33" t="s">
        <v>838</v>
      </c>
      <c r="J308" s="29" t="s">
        <v>803</v>
      </c>
      <c r="K308" s="33"/>
      <c r="L308" s="29" t="s">
        <v>188</v>
      </c>
      <c r="M308" s="29" t="s">
        <v>150</v>
      </c>
      <c r="N308" s="34"/>
      <c r="O308" s="29" t="s">
        <v>150</v>
      </c>
      <c r="P308" s="29" t="s">
        <v>150</v>
      </c>
      <c r="Q308" s="29" t="s">
        <v>150</v>
      </c>
      <c r="R308" s="29" t="s">
        <v>151</v>
      </c>
      <c r="S308" s="39" t="s">
        <v>152</v>
      </c>
      <c r="T308" s="39" t="s">
        <v>150</v>
      </c>
      <c r="V308" s="118" t="s">
        <v>150</v>
      </c>
      <c r="W308" s="119" t="s">
        <v>150</v>
      </c>
      <c r="X308" s="119" t="s">
        <v>150</v>
      </c>
      <c r="Y308" s="119" t="s">
        <v>150</v>
      </c>
      <c r="Z308" s="119" t="s">
        <v>150</v>
      </c>
      <c r="AA308" s="119" t="s">
        <v>150</v>
      </c>
      <c r="AB308" s="119" t="s">
        <v>150</v>
      </c>
      <c r="AC308" s="119" t="s">
        <v>150</v>
      </c>
      <c r="AD308" s="120" t="s">
        <v>150</v>
      </c>
    </row>
    <row r="309" spans="1:30" ht="20" customHeight="1" x14ac:dyDescent="0.35">
      <c r="A309" s="15"/>
      <c r="B309" s="25">
        <f t="shared" si="77"/>
        <v>242</v>
      </c>
      <c r="C309" s="15"/>
      <c r="D309" s="135" t="str">
        <f t="shared" si="75"/>
        <v>B.UUID.242</v>
      </c>
      <c r="E309" s="27" t="s">
        <v>1015</v>
      </c>
      <c r="F309" s="27" t="s">
        <v>64</v>
      </c>
      <c r="G309" s="27" t="s">
        <v>465</v>
      </c>
      <c r="H309" s="27" t="s">
        <v>464</v>
      </c>
      <c r="I309" s="33" t="s">
        <v>720</v>
      </c>
      <c r="J309" s="29" t="s">
        <v>64</v>
      </c>
      <c r="K309" s="33" t="s">
        <v>194</v>
      </c>
      <c r="L309" s="29" t="s">
        <v>188</v>
      </c>
      <c r="M309" s="29" t="s">
        <v>150</v>
      </c>
      <c r="N309" s="34" t="str">
        <f>"Démandé si pour question " &amp;D304&amp; ", Réponse = 1.Oui."</f>
        <v>Démandé si pour question B.UUID.237, Réponse = 1.Oui.</v>
      </c>
      <c r="O309" s="29" t="s">
        <v>150</v>
      </c>
      <c r="P309" s="29" t="s">
        <v>161</v>
      </c>
      <c r="Q309" s="29" t="s">
        <v>150</v>
      </c>
      <c r="R309" s="29" t="s">
        <v>151</v>
      </c>
      <c r="S309" s="39" t="s">
        <v>152</v>
      </c>
      <c r="T309" s="39" t="str">
        <f t="shared" si="76"/>
        <v>Yes</v>
      </c>
      <c r="V309" s="118" t="s">
        <v>749</v>
      </c>
      <c r="W309" s="119" t="s">
        <v>749</v>
      </c>
      <c r="X309" s="119" t="s">
        <v>749</v>
      </c>
      <c r="Y309" s="119" t="s">
        <v>749</v>
      </c>
      <c r="Z309" s="119" t="s">
        <v>749</v>
      </c>
      <c r="AA309" s="119" t="s">
        <v>749</v>
      </c>
      <c r="AB309" s="119" t="s">
        <v>749</v>
      </c>
      <c r="AC309" s="119" t="s">
        <v>749</v>
      </c>
      <c r="AD309" s="120" t="s">
        <v>749</v>
      </c>
    </row>
    <row r="310" spans="1:30" ht="20" customHeight="1" thickBot="1" x14ac:dyDescent="0.4">
      <c r="A310" s="15"/>
      <c r="B310" s="25">
        <f t="shared" si="77"/>
        <v>243</v>
      </c>
      <c r="C310" s="15"/>
      <c r="D310" s="26" t="str">
        <f t="shared" si="75"/>
        <v>B.UUID.243</v>
      </c>
      <c r="E310" s="27" t="s">
        <v>1016</v>
      </c>
      <c r="F310" s="27" t="s">
        <v>64</v>
      </c>
      <c r="G310" s="27" t="s">
        <v>465</v>
      </c>
      <c r="H310" s="27" t="s">
        <v>464</v>
      </c>
      <c r="I310" s="33" t="s">
        <v>717</v>
      </c>
      <c r="J310" s="29" t="s">
        <v>64</v>
      </c>
      <c r="K310" s="33" t="s">
        <v>194</v>
      </c>
      <c r="L310" s="29" t="s">
        <v>188</v>
      </c>
      <c r="M310" s="29" t="s">
        <v>150</v>
      </c>
      <c r="N310" s="34" t="str">
        <f>"Démandé si pour question " &amp;D304&amp; ", Réponse = 1.Oui."</f>
        <v>Démandé si pour question B.UUID.237, Réponse = 1.Oui.</v>
      </c>
      <c r="O310" s="29" t="s">
        <v>150</v>
      </c>
      <c r="P310" s="29" t="s">
        <v>161</v>
      </c>
      <c r="Q310" s="29" t="s">
        <v>150</v>
      </c>
      <c r="R310" s="29" t="s">
        <v>151</v>
      </c>
      <c r="S310" s="39" t="s">
        <v>152</v>
      </c>
      <c r="T310" s="39" t="str">
        <f t="shared" si="76"/>
        <v>Yes</v>
      </c>
      <c r="V310" s="118" t="s">
        <v>749</v>
      </c>
      <c r="W310" s="119" t="s">
        <v>749</v>
      </c>
      <c r="X310" s="119" t="s">
        <v>749</v>
      </c>
      <c r="Y310" s="119" t="s">
        <v>749</v>
      </c>
      <c r="Z310" s="119" t="s">
        <v>749</v>
      </c>
      <c r="AA310" s="119" t="s">
        <v>749</v>
      </c>
      <c r="AB310" s="119" t="s">
        <v>749</v>
      </c>
      <c r="AC310" s="119" t="s">
        <v>749</v>
      </c>
      <c r="AD310" s="120" t="s">
        <v>749</v>
      </c>
    </row>
    <row r="311" spans="1:30" ht="20" customHeight="1" thickBot="1" x14ac:dyDescent="0.4">
      <c r="A311" s="15"/>
      <c r="B311" s="25"/>
      <c r="C311" s="15"/>
      <c r="D311" s="51" t="s">
        <v>241</v>
      </c>
      <c r="E311" s="47"/>
      <c r="F311" s="47"/>
      <c r="G311" s="47"/>
      <c r="H311" s="47"/>
      <c r="I311" s="48"/>
      <c r="J311" s="49"/>
      <c r="K311" s="49"/>
      <c r="L311" s="47"/>
      <c r="M311" s="47"/>
      <c r="N311" s="49"/>
      <c r="O311" s="47"/>
      <c r="P311" s="47"/>
      <c r="Q311" s="47"/>
      <c r="R311" s="47"/>
      <c r="S311" s="50"/>
      <c r="T311" s="50"/>
      <c r="V311" s="115"/>
      <c r="W311" s="116"/>
      <c r="X311" s="116"/>
      <c r="Y311" s="116"/>
      <c r="Z311" s="116"/>
      <c r="AA311" s="116"/>
      <c r="AB311" s="116"/>
      <c r="AC311" s="116"/>
      <c r="AD311" s="117"/>
    </row>
    <row r="312" spans="1:30" ht="20" customHeight="1" x14ac:dyDescent="0.35">
      <c r="A312" s="15"/>
      <c r="B312" s="25">
        <f>B310+1</f>
        <v>244</v>
      </c>
      <c r="C312" s="15"/>
      <c r="D312" s="135" t="str">
        <f t="shared" ref="D312:D319" si="78">CONCATENATE(LEFT($D$33,2),"UUID.",B312)</f>
        <v>B.UUID.244</v>
      </c>
      <c r="E312" s="71" t="s">
        <v>1017</v>
      </c>
      <c r="F312" s="27" t="s">
        <v>417</v>
      </c>
      <c r="G312" s="27" t="s">
        <v>465</v>
      </c>
      <c r="H312" s="27" t="s">
        <v>464</v>
      </c>
      <c r="I312" s="33" t="s">
        <v>257</v>
      </c>
      <c r="J312" s="29" t="s">
        <v>17</v>
      </c>
      <c r="K312" s="33" t="s">
        <v>191</v>
      </c>
      <c r="L312" s="29" t="s">
        <v>188</v>
      </c>
      <c r="M312" s="29" t="s">
        <v>150</v>
      </c>
      <c r="N312" s="34" t="s">
        <v>160</v>
      </c>
      <c r="O312" s="29" t="s">
        <v>150</v>
      </c>
      <c r="P312" s="29" t="s">
        <v>161</v>
      </c>
      <c r="Q312" s="29" t="s">
        <v>150</v>
      </c>
      <c r="R312" s="29" t="s">
        <v>151</v>
      </c>
      <c r="S312" s="39" t="s">
        <v>152</v>
      </c>
      <c r="T312" s="39" t="str">
        <f t="shared" ref="T312:T319" si="79">IF(OR(V312="Yes",W312="Yes",X312="Yes",Y312="Yes",Z312="Yes",AA312="Yes",AB312="Yes",AC312="Yes",AD312="Yes"),"Yes","No")</f>
        <v>Yes</v>
      </c>
      <c r="V312" s="118" t="s">
        <v>749</v>
      </c>
      <c r="W312" s="119" t="s">
        <v>749</v>
      </c>
      <c r="X312" s="119" t="s">
        <v>749</v>
      </c>
      <c r="Y312" s="119" t="s">
        <v>749</v>
      </c>
      <c r="Z312" s="119" t="s">
        <v>749</v>
      </c>
      <c r="AA312" s="119" t="s">
        <v>749</v>
      </c>
      <c r="AB312" s="119" t="s">
        <v>749</v>
      </c>
      <c r="AC312" s="119" t="s">
        <v>749</v>
      </c>
      <c r="AD312" s="120" t="s">
        <v>749</v>
      </c>
    </row>
    <row r="313" spans="1:30" ht="20" customHeight="1" x14ac:dyDescent="0.35">
      <c r="A313" s="15"/>
      <c r="B313" s="25">
        <f t="shared" ref="B313:B319" si="80">B312+1</f>
        <v>245</v>
      </c>
      <c r="C313" s="15"/>
      <c r="D313" s="135" t="str">
        <f t="shared" si="78"/>
        <v>B.UUID.245</v>
      </c>
      <c r="E313" s="27" t="s">
        <v>1018</v>
      </c>
      <c r="F313" s="27" t="s">
        <v>413</v>
      </c>
      <c r="G313" s="27" t="s">
        <v>465</v>
      </c>
      <c r="H313" s="27" t="s">
        <v>464</v>
      </c>
      <c r="I313" s="33" t="s">
        <v>258</v>
      </c>
      <c r="J313" s="29" t="s">
        <v>17</v>
      </c>
      <c r="K313" s="33" t="s">
        <v>170</v>
      </c>
      <c r="L313" s="29" t="s">
        <v>188</v>
      </c>
      <c r="M313" s="29" t="s">
        <v>150</v>
      </c>
      <c r="N313" s="34" t="str">
        <f>"Démandé si pour question " &amp;D312&amp; ", Réponse =/= 3. Totalement indisponible"</f>
        <v>Démandé si pour question B.UUID.244, Réponse =/= 3. Totalement indisponible</v>
      </c>
      <c r="O313" s="29" t="s">
        <v>150</v>
      </c>
      <c r="P313" s="29" t="s">
        <v>161</v>
      </c>
      <c r="Q313" s="29" t="s">
        <v>150</v>
      </c>
      <c r="R313" s="29" t="s">
        <v>151</v>
      </c>
      <c r="S313" s="39" t="s">
        <v>152</v>
      </c>
      <c r="T313" s="39" t="str">
        <f t="shared" si="79"/>
        <v>Yes</v>
      </c>
      <c r="V313" s="118" t="s">
        <v>749</v>
      </c>
      <c r="W313" s="119" t="s">
        <v>749</v>
      </c>
      <c r="X313" s="119" t="s">
        <v>749</v>
      </c>
      <c r="Y313" s="119" t="s">
        <v>749</v>
      </c>
      <c r="Z313" s="119" t="s">
        <v>749</v>
      </c>
      <c r="AA313" s="119" t="s">
        <v>749</v>
      </c>
      <c r="AB313" s="119" t="s">
        <v>749</v>
      </c>
      <c r="AC313" s="119" t="s">
        <v>749</v>
      </c>
      <c r="AD313" s="120" t="s">
        <v>749</v>
      </c>
    </row>
    <row r="314" spans="1:30" ht="20" customHeight="1" x14ac:dyDescent="0.35">
      <c r="A314" s="15"/>
      <c r="B314" s="25">
        <f t="shared" si="80"/>
        <v>246</v>
      </c>
      <c r="C314" s="15"/>
      <c r="D314" s="135" t="str">
        <f t="shared" si="78"/>
        <v>B.UUID.246</v>
      </c>
      <c r="E314" s="27" t="s">
        <v>1453</v>
      </c>
      <c r="F314" s="27" t="s">
        <v>413</v>
      </c>
      <c r="G314" s="27" t="s">
        <v>465</v>
      </c>
      <c r="H314" s="27" t="s">
        <v>464</v>
      </c>
      <c r="I314" s="33" t="s">
        <v>777</v>
      </c>
      <c r="J314" s="29" t="s">
        <v>17</v>
      </c>
      <c r="K314" s="33" t="s">
        <v>170</v>
      </c>
      <c r="L314" s="29" t="s">
        <v>188</v>
      </c>
      <c r="M314" s="29" t="s">
        <v>150</v>
      </c>
      <c r="N314" s="34" t="str">
        <f>"Démandé si pour question " &amp;D313&amp; ", Réponse = 1.Oui."</f>
        <v>Démandé si pour question B.UUID.245, Réponse = 1.Oui.</v>
      </c>
      <c r="O314" s="29" t="s">
        <v>150</v>
      </c>
      <c r="P314" s="29" t="s">
        <v>161</v>
      </c>
      <c r="Q314" s="29" t="s">
        <v>150</v>
      </c>
      <c r="R314" s="29" t="s">
        <v>151</v>
      </c>
      <c r="S314" s="39" t="s">
        <v>152</v>
      </c>
      <c r="T314" s="39" t="str">
        <f t="shared" si="79"/>
        <v>Yes</v>
      </c>
      <c r="V314" s="118" t="s">
        <v>749</v>
      </c>
      <c r="W314" s="119" t="s">
        <v>749</v>
      </c>
      <c r="X314" s="119" t="s">
        <v>749</v>
      </c>
      <c r="Y314" s="119" t="s">
        <v>749</v>
      </c>
      <c r="Z314" s="119" t="s">
        <v>749</v>
      </c>
      <c r="AA314" s="119" t="s">
        <v>749</v>
      </c>
      <c r="AB314" s="119" t="s">
        <v>749</v>
      </c>
      <c r="AC314" s="119" t="s">
        <v>749</v>
      </c>
      <c r="AD314" s="120" t="s">
        <v>749</v>
      </c>
    </row>
    <row r="315" spans="1:30" ht="20" customHeight="1" x14ac:dyDescent="0.35">
      <c r="A315" s="15"/>
      <c r="B315" s="25">
        <f t="shared" si="80"/>
        <v>247</v>
      </c>
      <c r="C315" s="15"/>
      <c r="D315" s="135" t="str">
        <f t="shared" si="78"/>
        <v>B.UUID.247</v>
      </c>
      <c r="E315" s="27" t="s">
        <v>1124</v>
      </c>
      <c r="F315" s="27" t="s">
        <v>64</v>
      </c>
      <c r="G315" s="27" t="s">
        <v>465</v>
      </c>
      <c r="H315" s="27" t="s">
        <v>464</v>
      </c>
      <c r="I315" s="33" t="s">
        <v>1797</v>
      </c>
      <c r="J315" s="29" t="s">
        <v>64</v>
      </c>
      <c r="K315" s="33" t="s">
        <v>194</v>
      </c>
      <c r="L315" s="29" t="s">
        <v>188</v>
      </c>
      <c r="M315" s="29" t="s">
        <v>150</v>
      </c>
      <c r="N315" s="34" t="str">
        <f>"Démandé si pour question " &amp;D313&amp; ", Réponse = 1.Oui."</f>
        <v>Démandé si pour question B.UUID.245, Réponse = 1.Oui.</v>
      </c>
      <c r="O315" s="29" t="s">
        <v>150</v>
      </c>
      <c r="P315" s="29" t="s">
        <v>161</v>
      </c>
      <c r="Q315" s="29" t="s">
        <v>150</v>
      </c>
      <c r="R315" s="29" t="s">
        <v>151</v>
      </c>
      <c r="S315" s="39" t="s">
        <v>152</v>
      </c>
      <c r="T315" s="39" t="str">
        <f t="shared" si="79"/>
        <v>Yes</v>
      </c>
      <c r="V315" s="118" t="s">
        <v>749</v>
      </c>
      <c r="W315" s="119" t="s">
        <v>749</v>
      </c>
      <c r="X315" s="119" t="s">
        <v>749</v>
      </c>
      <c r="Y315" s="119" t="s">
        <v>749</v>
      </c>
      <c r="Z315" s="119" t="s">
        <v>749</v>
      </c>
      <c r="AA315" s="119" t="s">
        <v>749</v>
      </c>
      <c r="AB315" s="119" t="s">
        <v>749</v>
      </c>
      <c r="AC315" s="119" t="s">
        <v>749</v>
      </c>
      <c r="AD315" s="120" t="s">
        <v>749</v>
      </c>
    </row>
    <row r="316" spans="1:30" ht="20" customHeight="1" x14ac:dyDescent="0.35">
      <c r="A316" s="15"/>
      <c r="B316" s="25">
        <f t="shared" si="80"/>
        <v>248</v>
      </c>
      <c r="C316" s="15"/>
      <c r="D316" s="135" t="str">
        <f t="shared" si="78"/>
        <v>B.UUID.248</v>
      </c>
      <c r="E316" s="71" t="s">
        <v>1019</v>
      </c>
      <c r="F316" s="27" t="s">
        <v>803</v>
      </c>
      <c r="G316" s="27" t="s">
        <v>465</v>
      </c>
      <c r="H316" s="27" t="s">
        <v>464</v>
      </c>
      <c r="I316" s="33" t="s">
        <v>839</v>
      </c>
      <c r="J316" s="29" t="s">
        <v>803</v>
      </c>
      <c r="K316" s="33"/>
      <c r="L316" s="29" t="s">
        <v>188</v>
      </c>
      <c r="M316" s="29" t="s">
        <v>150</v>
      </c>
      <c r="N316" s="34"/>
      <c r="O316" s="29" t="s">
        <v>150</v>
      </c>
      <c r="P316" s="29" t="s">
        <v>150</v>
      </c>
      <c r="Q316" s="29" t="s">
        <v>150</v>
      </c>
      <c r="R316" s="29" t="s">
        <v>151</v>
      </c>
      <c r="S316" s="39" t="s">
        <v>152</v>
      </c>
      <c r="T316" s="39" t="s">
        <v>150</v>
      </c>
      <c r="V316" s="118" t="s">
        <v>150</v>
      </c>
      <c r="W316" s="119" t="s">
        <v>150</v>
      </c>
      <c r="X316" s="119" t="s">
        <v>150</v>
      </c>
      <c r="Y316" s="119" t="s">
        <v>150</v>
      </c>
      <c r="Z316" s="119" t="s">
        <v>150</v>
      </c>
      <c r="AA316" s="119" t="s">
        <v>150</v>
      </c>
      <c r="AB316" s="119" t="s">
        <v>150</v>
      </c>
      <c r="AC316" s="119" t="s">
        <v>150</v>
      </c>
      <c r="AD316" s="120" t="s">
        <v>150</v>
      </c>
    </row>
    <row r="317" spans="1:30" ht="20" customHeight="1" x14ac:dyDescent="0.35">
      <c r="A317" s="15"/>
      <c r="B317" s="25">
        <f t="shared" si="80"/>
        <v>249</v>
      </c>
      <c r="C317" s="15"/>
      <c r="D317" s="135" t="str">
        <f t="shared" si="78"/>
        <v>B.UUID.249</v>
      </c>
      <c r="E317" s="27" t="s">
        <v>1454</v>
      </c>
      <c r="F317" s="27" t="s">
        <v>803</v>
      </c>
      <c r="G317" s="27" t="s">
        <v>465</v>
      </c>
      <c r="H317" s="27" t="s">
        <v>464</v>
      </c>
      <c r="I317" s="33" t="s">
        <v>838</v>
      </c>
      <c r="J317" s="29" t="s">
        <v>803</v>
      </c>
      <c r="K317" s="33"/>
      <c r="L317" s="29" t="s">
        <v>188</v>
      </c>
      <c r="M317" s="29" t="s">
        <v>150</v>
      </c>
      <c r="N317" s="34"/>
      <c r="O317" s="29" t="s">
        <v>150</v>
      </c>
      <c r="P317" s="29" t="s">
        <v>150</v>
      </c>
      <c r="Q317" s="29" t="s">
        <v>150</v>
      </c>
      <c r="R317" s="29" t="s">
        <v>151</v>
      </c>
      <c r="S317" s="39" t="s">
        <v>152</v>
      </c>
      <c r="T317" s="39" t="s">
        <v>150</v>
      </c>
      <c r="V317" s="118" t="s">
        <v>150</v>
      </c>
      <c r="W317" s="119" t="s">
        <v>150</v>
      </c>
      <c r="X317" s="119" t="s">
        <v>150</v>
      </c>
      <c r="Y317" s="119" t="s">
        <v>150</v>
      </c>
      <c r="Z317" s="119" t="s">
        <v>150</v>
      </c>
      <c r="AA317" s="119" t="s">
        <v>150</v>
      </c>
      <c r="AB317" s="119" t="s">
        <v>150</v>
      </c>
      <c r="AC317" s="119" t="s">
        <v>150</v>
      </c>
      <c r="AD317" s="120" t="s">
        <v>150</v>
      </c>
    </row>
    <row r="318" spans="1:30" ht="20" customHeight="1" x14ac:dyDescent="0.35">
      <c r="A318" s="15"/>
      <c r="B318" s="25">
        <f t="shared" si="80"/>
        <v>250</v>
      </c>
      <c r="C318" s="15"/>
      <c r="D318" s="135" t="str">
        <f t="shared" si="78"/>
        <v>B.UUID.250</v>
      </c>
      <c r="E318" s="27" t="s">
        <v>1020</v>
      </c>
      <c r="F318" s="27" t="s">
        <v>64</v>
      </c>
      <c r="G318" s="27" t="s">
        <v>465</v>
      </c>
      <c r="H318" s="27" t="s">
        <v>464</v>
      </c>
      <c r="I318" s="33" t="s">
        <v>259</v>
      </c>
      <c r="J318" s="29" t="s">
        <v>64</v>
      </c>
      <c r="K318" s="33" t="s">
        <v>194</v>
      </c>
      <c r="L318" s="29" t="s">
        <v>188</v>
      </c>
      <c r="M318" s="29" t="s">
        <v>150</v>
      </c>
      <c r="N318" s="34" t="str">
        <f>"Démandé si pour question " &amp;D313&amp; ", Réponse = 1.Oui."</f>
        <v>Démandé si pour question B.UUID.245, Réponse = 1.Oui.</v>
      </c>
      <c r="O318" s="29" t="s">
        <v>150</v>
      </c>
      <c r="P318" s="29" t="s">
        <v>161</v>
      </c>
      <c r="Q318" s="29" t="s">
        <v>150</v>
      </c>
      <c r="R318" s="29" t="s">
        <v>151</v>
      </c>
      <c r="S318" s="39" t="s">
        <v>152</v>
      </c>
      <c r="T318" s="39" t="str">
        <f t="shared" si="79"/>
        <v>Yes</v>
      </c>
      <c r="V318" s="118" t="s">
        <v>749</v>
      </c>
      <c r="W318" s="119" t="s">
        <v>749</v>
      </c>
      <c r="X318" s="119" t="s">
        <v>749</v>
      </c>
      <c r="Y318" s="119" t="s">
        <v>749</v>
      </c>
      <c r="Z318" s="119" t="s">
        <v>749</v>
      </c>
      <c r="AA318" s="119" t="s">
        <v>749</v>
      </c>
      <c r="AB318" s="119" t="s">
        <v>749</v>
      </c>
      <c r="AC318" s="119" t="s">
        <v>749</v>
      </c>
      <c r="AD318" s="120" t="s">
        <v>749</v>
      </c>
    </row>
    <row r="319" spans="1:30" ht="20" customHeight="1" thickBot="1" x14ac:dyDescent="0.4">
      <c r="A319" s="15"/>
      <c r="B319" s="25">
        <f t="shared" si="80"/>
        <v>251</v>
      </c>
      <c r="C319" s="15"/>
      <c r="D319" s="135" t="str">
        <f t="shared" si="78"/>
        <v>B.UUID.251</v>
      </c>
      <c r="E319" s="27" t="s">
        <v>1021</v>
      </c>
      <c r="F319" s="27" t="s">
        <v>64</v>
      </c>
      <c r="G319" s="27" t="s">
        <v>465</v>
      </c>
      <c r="H319" s="27" t="s">
        <v>464</v>
      </c>
      <c r="I319" s="33" t="s">
        <v>260</v>
      </c>
      <c r="J319" s="29" t="s">
        <v>64</v>
      </c>
      <c r="K319" s="33" t="s">
        <v>194</v>
      </c>
      <c r="L319" s="29" t="s">
        <v>188</v>
      </c>
      <c r="M319" s="29" t="s">
        <v>150</v>
      </c>
      <c r="N319" s="34" t="str">
        <f>"Démandé si pour question " &amp;D313&amp; ", Réponse = 1.Oui."</f>
        <v>Démandé si pour question B.UUID.245, Réponse = 1.Oui.</v>
      </c>
      <c r="O319" s="29" t="s">
        <v>150</v>
      </c>
      <c r="P319" s="29" t="s">
        <v>161</v>
      </c>
      <c r="Q319" s="29" t="s">
        <v>150</v>
      </c>
      <c r="R319" s="29" t="s">
        <v>151</v>
      </c>
      <c r="S319" s="39" t="s">
        <v>152</v>
      </c>
      <c r="T319" s="39" t="str">
        <f t="shared" si="79"/>
        <v>Yes</v>
      </c>
      <c r="V319" s="118" t="s">
        <v>749</v>
      </c>
      <c r="W319" s="119" t="s">
        <v>749</v>
      </c>
      <c r="X319" s="119" t="s">
        <v>749</v>
      </c>
      <c r="Y319" s="119" t="s">
        <v>749</v>
      </c>
      <c r="Z319" s="119" t="s">
        <v>749</v>
      </c>
      <c r="AA319" s="119" t="s">
        <v>749</v>
      </c>
      <c r="AB319" s="119" t="s">
        <v>749</v>
      </c>
      <c r="AC319" s="119" t="s">
        <v>749</v>
      </c>
      <c r="AD319" s="120" t="s">
        <v>749</v>
      </c>
    </row>
    <row r="320" spans="1:30" ht="20" customHeight="1" thickBot="1" x14ac:dyDescent="0.4">
      <c r="A320" s="15"/>
      <c r="B320" s="25"/>
      <c r="C320" s="15"/>
      <c r="D320" s="51" t="s">
        <v>242</v>
      </c>
      <c r="E320" s="47"/>
      <c r="F320" s="47"/>
      <c r="G320" s="47"/>
      <c r="H320" s="47"/>
      <c r="I320" s="48"/>
      <c r="J320" s="49"/>
      <c r="K320" s="49"/>
      <c r="L320" s="47"/>
      <c r="M320" s="47"/>
      <c r="N320" s="49"/>
      <c r="O320" s="47"/>
      <c r="P320" s="47"/>
      <c r="Q320" s="47"/>
      <c r="R320" s="47"/>
      <c r="S320" s="50"/>
      <c r="T320" s="50"/>
      <c r="V320" s="115"/>
      <c r="W320" s="116"/>
      <c r="X320" s="116"/>
      <c r="Y320" s="116"/>
      <c r="Z320" s="116"/>
      <c r="AA320" s="116"/>
      <c r="AB320" s="116"/>
      <c r="AC320" s="116"/>
      <c r="AD320" s="117"/>
    </row>
    <row r="321" spans="1:30" ht="20" customHeight="1" x14ac:dyDescent="0.35">
      <c r="A321" s="15"/>
      <c r="B321" s="25">
        <f>B319+1</f>
        <v>252</v>
      </c>
      <c r="C321" s="15"/>
      <c r="D321" s="135" t="str">
        <f t="shared" ref="D321:D328" si="81">CONCATENATE(LEFT($D$33,2),"UUID.",B321)</f>
        <v>B.UUID.252</v>
      </c>
      <c r="E321" s="71" t="s">
        <v>1022</v>
      </c>
      <c r="F321" s="27" t="s">
        <v>417</v>
      </c>
      <c r="G321" s="27" t="s">
        <v>465</v>
      </c>
      <c r="H321" s="27" t="s">
        <v>464</v>
      </c>
      <c r="I321" s="33" t="s">
        <v>261</v>
      </c>
      <c r="J321" s="29" t="s">
        <v>17</v>
      </c>
      <c r="K321" s="33" t="s">
        <v>191</v>
      </c>
      <c r="L321" s="29" t="s">
        <v>188</v>
      </c>
      <c r="M321" s="29" t="s">
        <v>150</v>
      </c>
      <c r="N321" s="34" t="s">
        <v>160</v>
      </c>
      <c r="O321" s="29" t="s">
        <v>150</v>
      </c>
      <c r="P321" s="29" t="s">
        <v>161</v>
      </c>
      <c r="Q321" s="29" t="s">
        <v>150</v>
      </c>
      <c r="R321" s="29" t="s">
        <v>151</v>
      </c>
      <c r="S321" s="39" t="s">
        <v>152</v>
      </c>
      <c r="T321" s="39" t="str">
        <f t="shared" ref="T321:T328" si="82">IF(OR(V321="Yes",W321="Yes",X321="Yes",Y321="Yes",Z321="Yes",AA321="Yes",AB321="Yes",AC321="Yes",AD321="Yes"),"Yes","No")</f>
        <v>Yes</v>
      </c>
      <c r="V321" s="118" t="s">
        <v>749</v>
      </c>
      <c r="W321" s="119" t="s">
        <v>749</v>
      </c>
      <c r="X321" s="119" t="s">
        <v>749</v>
      </c>
      <c r="Y321" s="119" t="s">
        <v>749</v>
      </c>
      <c r="Z321" s="119" t="s">
        <v>749</v>
      </c>
      <c r="AA321" s="119" t="s">
        <v>749</v>
      </c>
      <c r="AB321" s="119" t="s">
        <v>749</v>
      </c>
      <c r="AC321" s="119" t="s">
        <v>749</v>
      </c>
      <c r="AD321" s="120" t="s">
        <v>749</v>
      </c>
    </row>
    <row r="322" spans="1:30" ht="20" customHeight="1" x14ac:dyDescent="0.35">
      <c r="A322" s="15"/>
      <c r="B322" s="25">
        <f t="shared" ref="B322:B328" si="83">B321+1</f>
        <v>253</v>
      </c>
      <c r="C322" s="15"/>
      <c r="D322" s="135" t="str">
        <f t="shared" si="81"/>
        <v>B.UUID.253</v>
      </c>
      <c r="E322" s="27" t="s">
        <v>1023</v>
      </c>
      <c r="F322" s="27" t="s">
        <v>413</v>
      </c>
      <c r="G322" s="27" t="s">
        <v>465</v>
      </c>
      <c r="H322" s="27" t="s">
        <v>464</v>
      </c>
      <c r="I322" s="33" t="s">
        <v>262</v>
      </c>
      <c r="J322" s="29" t="s">
        <v>17</v>
      </c>
      <c r="K322" s="33" t="s">
        <v>170</v>
      </c>
      <c r="L322" s="29" t="s">
        <v>188</v>
      </c>
      <c r="M322" s="29" t="s">
        <v>150</v>
      </c>
      <c r="N322" s="34" t="str">
        <f>"Démandé si pour question " &amp;D321&amp; ", Réponse =/= 3. Totalement indisponible"</f>
        <v>Démandé si pour question B.UUID.252, Réponse =/= 3. Totalement indisponible</v>
      </c>
      <c r="O322" s="29" t="s">
        <v>150</v>
      </c>
      <c r="P322" s="29" t="s">
        <v>161</v>
      </c>
      <c r="Q322" s="29" t="s">
        <v>150</v>
      </c>
      <c r="R322" s="29" t="s">
        <v>151</v>
      </c>
      <c r="S322" s="39" t="s">
        <v>152</v>
      </c>
      <c r="T322" s="39" t="str">
        <f t="shared" si="82"/>
        <v>Yes</v>
      </c>
      <c r="V322" s="118" t="s">
        <v>749</v>
      </c>
      <c r="W322" s="119" t="s">
        <v>749</v>
      </c>
      <c r="X322" s="119" t="s">
        <v>749</v>
      </c>
      <c r="Y322" s="119" t="s">
        <v>749</v>
      </c>
      <c r="Z322" s="119" t="s">
        <v>749</v>
      </c>
      <c r="AA322" s="119" t="s">
        <v>749</v>
      </c>
      <c r="AB322" s="119" t="s">
        <v>749</v>
      </c>
      <c r="AC322" s="119" t="s">
        <v>749</v>
      </c>
      <c r="AD322" s="120" t="s">
        <v>749</v>
      </c>
    </row>
    <row r="323" spans="1:30" ht="20" customHeight="1" x14ac:dyDescent="0.35">
      <c r="A323" s="15"/>
      <c r="B323" s="25">
        <f t="shared" si="83"/>
        <v>254</v>
      </c>
      <c r="C323" s="15"/>
      <c r="D323" s="135" t="str">
        <f t="shared" si="81"/>
        <v>B.UUID.254</v>
      </c>
      <c r="E323" s="27" t="s">
        <v>1456</v>
      </c>
      <c r="F323" s="27" t="s">
        <v>413</v>
      </c>
      <c r="G323" s="27" t="s">
        <v>465</v>
      </c>
      <c r="H323" s="27" t="s">
        <v>464</v>
      </c>
      <c r="I323" s="33" t="s">
        <v>778</v>
      </c>
      <c r="J323" s="29" t="s">
        <v>17</v>
      </c>
      <c r="K323" s="33" t="s">
        <v>170</v>
      </c>
      <c r="L323" s="29" t="s">
        <v>188</v>
      </c>
      <c r="M323" s="29" t="s">
        <v>150</v>
      </c>
      <c r="N323" s="34" t="str">
        <f>"Démandé si pour question " &amp;D322&amp; ", Réponse = 1.Oui."</f>
        <v>Démandé si pour question B.UUID.253, Réponse = 1.Oui.</v>
      </c>
      <c r="O323" s="29" t="s">
        <v>150</v>
      </c>
      <c r="P323" s="29" t="s">
        <v>161</v>
      </c>
      <c r="Q323" s="29" t="s">
        <v>150</v>
      </c>
      <c r="R323" s="29" t="s">
        <v>151</v>
      </c>
      <c r="S323" s="39" t="s">
        <v>152</v>
      </c>
      <c r="T323" s="39" t="str">
        <f t="shared" si="82"/>
        <v>Yes</v>
      </c>
      <c r="V323" s="118" t="s">
        <v>749</v>
      </c>
      <c r="W323" s="119" t="s">
        <v>749</v>
      </c>
      <c r="X323" s="119" t="s">
        <v>749</v>
      </c>
      <c r="Y323" s="119" t="s">
        <v>749</v>
      </c>
      <c r="Z323" s="119" t="s">
        <v>749</v>
      </c>
      <c r="AA323" s="119" t="s">
        <v>749</v>
      </c>
      <c r="AB323" s="119" t="s">
        <v>749</v>
      </c>
      <c r="AC323" s="119" t="s">
        <v>749</v>
      </c>
      <c r="AD323" s="120" t="s">
        <v>749</v>
      </c>
    </row>
    <row r="324" spans="1:30" ht="20" customHeight="1" x14ac:dyDescent="0.35">
      <c r="A324" s="15"/>
      <c r="B324" s="25">
        <f t="shared" si="83"/>
        <v>255</v>
      </c>
      <c r="C324" s="15"/>
      <c r="D324" s="135" t="str">
        <f t="shared" si="81"/>
        <v>B.UUID.255</v>
      </c>
      <c r="E324" s="27" t="s">
        <v>1125</v>
      </c>
      <c r="F324" s="27" t="s">
        <v>64</v>
      </c>
      <c r="G324" s="27" t="s">
        <v>465</v>
      </c>
      <c r="H324" s="27" t="s">
        <v>464</v>
      </c>
      <c r="I324" s="33" t="s">
        <v>1798</v>
      </c>
      <c r="J324" s="29" t="s">
        <v>64</v>
      </c>
      <c r="K324" s="33" t="s">
        <v>194</v>
      </c>
      <c r="L324" s="29" t="s">
        <v>188</v>
      </c>
      <c r="M324" s="29" t="s">
        <v>150</v>
      </c>
      <c r="N324" s="34" t="str">
        <f>"Démandé si pour question " &amp;D322&amp; ", Réponse = 1.Oui."</f>
        <v>Démandé si pour question B.UUID.253, Réponse = 1.Oui.</v>
      </c>
      <c r="O324" s="29" t="s">
        <v>150</v>
      </c>
      <c r="P324" s="29" t="s">
        <v>161</v>
      </c>
      <c r="Q324" s="29" t="s">
        <v>150</v>
      </c>
      <c r="R324" s="29" t="s">
        <v>151</v>
      </c>
      <c r="S324" s="39" t="s">
        <v>152</v>
      </c>
      <c r="T324" s="39" t="str">
        <f t="shared" si="82"/>
        <v>Yes</v>
      </c>
      <c r="V324" s="118" t="s">
        <v>749</v>
      </c>
      <c r="W324" s="119" t="s">
        <v>749</v>
      </c>
      <c r="X324" s="119" t="s">
        <v>749</v>
      </c>
      <c r="Y324" s="119" t="s">
        <v>749</v>
      </c>
      <c r="Z324" s="119" t="s">
        <v>749</v>
      </c>
      <c r="AA324" s="119" t="s">
        <v>749</v>
      </c>
      <c r="AB324" s="119" t="s">
        <v>749</v>
      </c>
      <c r="AC324" s="119" t="s">
        <v>749</v>
      </c>
      <c r="AD324" s="120" t="s">
        <v>749</v>
      </c>
    </row>
    <row r="325" spans="1:30" ht="20" customHeight="1" x14ac:dyDescent="0.35">
      <c r="A325" s="15"/>
      <c r="B325" s="25">
        <f t="shared" si="83"/>
        <v>256</v>
      </c>
      <c r="C325" s="15"/>
      <c r="D325" s="135" t="str">
        <f t="shared" si="81"/>
        <v>B.UUID.256</v>
      </c>
      <c r="E325" s="71" t="s">
        <v>1024</v>
      </c>
      <c r="F325" s="27" t="s">
        <v>803</v>
      </c>
      <c r="G325" s="27" t="s">
        <v>465</v>
      </c>
      <c r="H325" s="27" t="s">
        <v>464</v>
      </c>
      <c r="I325" s="33" t="s">
        <v>839</v>
      </c>
      <c r="J325" s="29" t="s">
        <v>803</v>
      </c>
      <c r="K325" s="33"/>
      <c r="L325" s="29" t="s">
        <v>188</v>
      </c>
      <c r="M325" s="29" t="s">
        <v>150</v>
      </c>
      <c r="N325" s="34"/>
      <c r="O325" s="29" t="s">
        <v>150</v>
      </c>
      <c r="P325" s="29" t="s">
        <v>150</v>
      </c>
      <c r="Q325" s="29" t="s">
        <v>150</v>
      </c>
      <c r="R325" s="29" t="s">
        <v>151</v>
      </c>
      <c r="S325" s="39" t="s">
        <v>152</v>
      </c>
      <c r="T325" s="39" t="s">
        <v>150</v>
      </c>
      <c r="V325" s="118" t="s">
        <v>150</v>
      </c>
      <c r="W325" s="119" t="s">
        <v>150</v>
      </c>
      <c r="X325" s="119" t="s">
        <v>150</v>
      </c>
      <c r="Y325" s="119" t="s">
        <v>150</v>
      </c>
      <c r="Z325" s="119" t="s">
        <v>150</v>
      </c>
      <c r="AA325" s="119" t="s">
        <v>150</v>
      </c>
      <c r="AB325" s="119" t="s">
        <v>150</v>
      </c>
      <c r="AC325" s="119" t="s">
        <v>150</v>
      </c>
      <c r="AD325" s="120" t="s">
        <v>150</v>
      </c>
    </row>
    <row r="326" spans="1:30" ht="20" customHeight="1" x14ac:dyDescent="0.35">
      <c r="A326" s="15"/>
      <c r="B326" s="25">
        <f t="shared" si="83"/>
        <v>257</v>
      </c>
      <c r="C326" s="15"/>
      <c r="D326" s="78" t="str">
        <f t="shared" si="81"/>
        <v>B.UUID.257</v>
      </c>
      <c r="E326" s="27" t="s">
        <v>1455</v>
      </c>
      <c r="F326" s="27" t="s">
        <v>803</v>
      </c>
      <c r="G326" s="27" t="s">
        <v>465</v>
      </c>
      <c r="H326" s="27" t="s">
        <v>464</v>
      </c>
      <c r="I326" s="33" t="s">
        <v>838</v>
      </c>
      <c r="J326" s="29" t="s">
        <v>803</v>
      </c>
      <c r="K326" s="33"/>
      <c r="L326" s="29" t="s">
        <v>188</v>
      </c>
      <c r="M326" s="29" t="s">
        <v>150</v>
      </c>
      <c r="N326" s="34"/>
      <c r="O326" s="29" t="s">
        <v>150</v>
      </c>
      <c r="P326" s="29" t="s">
        <v>150</v>
      </c>
      <c r="Q326" s="29" t="s">
        <v>150</v>
      </c>
      <c r="R326" s="29" t="s">
        <v>151</v>
      </c>
      <c r="S326" s="39" t="s">
        <v>152</v>
      </c>
      <c r="T326" s="39" t="s">
        <v>150</v>
      </c>
      <c r="V326" s="118" t="s">
        <v>150</v>
      </c>
      <c r="W326" s="119" t="s">
        <v>150</v>
      </c>
      <c r="X326" s="119" t="s">
        <v>150</v>
      </c>
      <c r="Y326" s="119" t="s">
        <v>150</v>
      </c>
      <c r="Z326" s="119" t="s">
        <v>150</v>
      </c>
      <c r="AA326" s="119" t="s">
        <v>150</v>
      </c>
      <c r="AB326" s="119" t="s">
        <v>150</v>
      </c>
      <c r="AC326" s="119" t="s">
        <v>150</v>
      </c>
      <c r="AD326" s="120" t="s">
        <v>150</v>
      </c>
    </row>
    <row r="327" spans="1:30" ht="20" customHeight="1" x14ac:dyDescent="0.35">
      <c r="A327" s="15"/>
      <c r="B327" s="25">
        <f t="shared" si="83"/>
        <v>258</v>
      </c>
      <c r="C327" s="15"/>
      <c r="D327" s="135" t="str">
        <f t="shared" si="81"/>
        <v>B.UUID.258</v>
      </c>
      <c r="E327" s="27" t="s">
        <v>1025</v>
      </c>
      <c r="F327" s="27" t="s">
        <v>64</v>
      </c>
      <c r="G327" s="27" t="s">
        <v>465</v>
      </c>
      <c r="H327" s="27" t="s">
        <v>464</v>
      </c>
      <c r="I327" s="33" t="s">
        <v>263</v>
      </c>
      <c r="J327" s="29" t="s">
        <v>64</v>
      </c>
      <c r="K327" s="33" t="s">
        <v>194</v>
      </c>
      <c r="L327" s="29" t="s">
        <v>188</v>
      </c>
      <c r="M327" s="29" t="s">
        <v>150</v>
      </c>
      <c r="N327" s="34" t="str">
        <f>"Démandé si pour question " &amp;D322&amp; ", Réponse = 1.Oui."</f>
        <v>Démandé si pour question B.UUID.253, Réponse = 1.Oui.</v>
      </c>
      <c r="O327" s="29" t="s">
        <v>150</v>
      </c>
      <c r="P327" s="29" t="s">
        <v>161</v>
      </c>
      <c r="Q327" s="29" t="s">
        <v>150</v>
      </c>
      <c r="R327" s="29" t="s">
        <v>151</v>
      </c>
      <c r="S327" s="39" t="s">
        <v>152</v>
      </c>
      <c r="T327" s="39" t="str">
        <f t="shared" si="82"/>
        <v>Yes</v>
      </c>
      <c r="V327" s="118" t="s">
        <v>749</v>
      </c>
      <c r="W327" s="119" t="s">
        <v>749</v>
      </c>
      <c r="X327" s="119" t="s">
        <v>749</v>
      </c>
      <c r="Y327" s="119" t="s">
        <v>749</v>
      </c>
      <c r="Z327" s="119" t="s">
        <v>749</v>
      </c>
      <c r="AA327" s="119" t="s">
        <v>749</v>
      </c>
      <c r="AB327" s="119" t="s">
        <v>749</v>
      </c>
      <c r="AC327" s="119" t="s">
        <v>749</v>
      </c>
      <c r="AD327" s="120" t="s">
        <v>749</v>
      </c>
    </row>
    <row r="328" spans="1:30" ht="20" customHeight="1" thickBot="1" x14ac:dyDescent="0.4">
      <c r="A328" s="15"/>
      <c r="B328" s="25">
        <f t="shared" si="83"/>
        <v>259</v>
      </c>
      <c r="C328" s="15"/>
      <c r="D328" s="135" t="str">
        <f t="shared" si="81"/>
        <v>B.UUID.259</v>
      </c>
      <c r="E328" s="27" t="s">
        <v>1026</v>
      </c>
      <c r="F328" s="27" t="s">
        <v>64</v>
      </c>
      <c r="G328" s="27" t="s">
        <v>465</v>
      </c>
      <c r="H328" s="27" t="s">
        <v>464</v>
      </c>
      <c r="I328" s="33" t="s">
        <v>264</v>
      </c>
      <c r="J328" s="29" t="s">
        <v>64</v>
      </c>
      <c r="K328" s="33" t="s">
        <v>194</v>
      </c>
      <c r="L328" s="29" t="s">
        <v>188</v>
      </c>
      <c r="M328" s="29" t="s">
        <v>150</v>
      </c>
      <c r="N328" s="34" t="str">
        <f>"Démandé si pour question " &amp;D322&amp; ", Réponse = 1.Oui."</f>
        <v>Démandé si pour question B.UUID.253, Réponse = 1.Oui.</v>
      </c>
      <c r="O328" s="29" t="s">
        <v>150</v>
      </c>
      <c r="P328" s="29" t="s">
        <v>161</v>
      </c>
      <c r="Q328" s="29" t="s">
        <v>150</v>
      </c>
      <c r="R328" s="29" t="s">
        <v>151</v>
      </c>
      <c r="S328" s="39" t="s">
        <v>152</v>
      </c>
      <c r="T328" s="39" t="str">
        <f t="shared" si="82"/>
        <v>Yes</v>
      </c>
      <c r="V328" s="118" t="s">
        <v>749</v>
      </c>
      <c r="W328" s="119" t="s">
        <v>749</v>
      </c>
      <c r="X328" s="119" t="s">
        <v>749</v>
      </c>
      <c r="Y328" s="119" t="s">
        <v>749</v>
      </c>
      <c r="Z328" s="119" t="s">
        <v>749</v>
      </c>
      <c r="AA328" s="119" t="s">
        <v>749</v>
      </c>
      <c r="AB328" s="119" t="s">
        <v>749</v>
      </c>
      <c r="AC328" s="119" t="s">
        <v>749</v>
      </c>
      <c r="AD328" s="120" t="s">
        <v>749</v>
      </c>
    </row>
    <row r="329" spans="1:30" ht="20" customHeight="1" thickBot="1" x14ac:dyDescent="0.4">
      <c r="A329" s="15"/>
      <c r="B329" s="25"/>
      <c r="C329" s="15"/>
      <c r="D329" s="51" t="s">
        <v>721</v>
      </c>
      <c r="E329" s="47"/>
      <c r="F329" s="47"/>
      <c r="G329" s="47"/>
      <c r="H329" s="47"/>
      <c r="I329" s="48"/>
      <c r="J329" s="49"/>
      <c r="K329" s="49"/>
      <c r="L329" s="47"/>
      <c r="M329" s="47"/>
      <c r="N329" s="49"/>
      <c r="O329" s="47"/>
      <c r="P329" s="47"/>
      <c r="Q329" s="47"/>
      <c r="R329" s="47"/>
      <c r="S329" s="50"/>
      <c r="T329" s="50"/>
      <c r="V329" s="115"/>
      <c r="W329" s="116"/>
      <c r="X329" s="116"/>
      <c r="Y329" s="116"/>
      <c r="Z329" s="116"/>
      <c r="AA329" s="116"/>
      <c r="AB329" s="116"/>
      <c r="AC329" s="116"/>
      <c r="AD329" s="117"/>
    </row>
    <row r="330" spans="1:30" ht="20" customHeight="1" x14ac:dyDescent="0.35">
      <c r="A330" s="15"/>
      <c r="B330" s="25">
        <f>B328+1</f>
        <v>260</v>
      </c>
      <c r="C330" s="15"/>
      <c r="D330" s="26" t="str">
        <f t="shared" ref="D330:D337" si="84">CONCATENATE(LEFT($D$33,2),"UUID.",B330)</f>
        <v>B.UUID.260</v>
      </c>
      <c r="E330" s="71" t="s">
        <v>1027</v>
      </c>
      <c r="F330" s="27" t="s">
        <v>417</v>
      </c>
      <c r="G330" s="27" t="s">
        <v>465</v>
      </c>
      <c r="H330" s="27" t="s">
        <v>464</v>
      </c>
      <c r="I330" s="33" t="s">
        <v>722</v>
      </c>
      <c r="J330" s="29" t="s">
        <v>17</v>
      </c>
      <c r="K330" s="33" t="s">
        <v>191</v>
      </c>
      <c r="L330" s="29" t="s">
        <v>188</v>
      </c>
      <c r="M330" s="29" t="s">
        <v>150</v>
      </c>
      <c r="N330" s="34" t="s">
        <v>160</v>
      </c>
      <c r="O330" s="29" t="s">
        <v>150</v>
      </c>
      <c r="P330" s="29" t="s">
        <v>161</v>
      </c>
      <c r="Q330" s="29" t="s">
        <v>150</v>
      </c>
      <c r="R330" s="29" t="s">
        <v>151</v>
      </c>
      <c r="S330" s="39" t="s">
        <v>152</v>
      </c>
      <c r="T330" s="39" t="str">
        <f t="shared" ref="T330:T337" si="85">IF(OR(V330="Yes",W330="Yes",X330="Yes",Y330="Yes",Z330="Yes",AA330="Yes",AB330="Yes",AC330="Yes",AD330="Yes"),"Yes","No")</f>
        <v>Yes</v>
      </c>
      <c r="V330" s="118" t="s">
        <v>749</v>
      </c>
      <c r="W330" s="119" t="s">
        <v>749</v>
      </c>
      <c r="X330" s="119" t="s">
        <v>749</v>
      </c>
      <c r="Y330" s="119" t="s">
        <v>749</v>
      </c>
      <c r="Z330" s="119" t="s">
        <v>749</v>
      </c>
      <c r="AA330" s="119" t="s">
        <v>749</v>
      </c>
      <c r="AB330" s="119" t="s">
        <v>749</v>
      </c>
      <c r="AC330" s="119" t="s">
        <v>749</v>
      </c>
      <c r="AD330" s="120" t="s">
        <v>749</v>
      </c>
    </row>
    <row r="331" spans="1:30" ht="20" customHeight="1" x14ac:dyDescent="0.35">
      <c r="A331" s="15"/>
      <c r="B331" s="25">
        <f t="shared" ref="B331:B337" si="86">B330+1</f>
        <v>261</v>
      </c>
      <c r="C331" s="15"/>
      <c r="D331" s="26" t="str">
        <f t="shared" si="84"/>
        <v>B.UUID.261</v>
      </c>
      <c r="E331" s="27" t="s">
        <v>1028</v>
      </c>
      <c r="F331" s="27" t="s">
        <v>413</v>
      </c>
      <c r="G331" s="27" t="s">
        <v>465</v>
      </c>
      <c r="H331" s="27" t="s">
        <v>464</v>
      </c>
      <c r="I331" s="33" t="s">
        <v>723</v>
      </c>
      <c r="J331" s="29" t="s">
        <v>17</v>
      </c>
      <c r="K331" s="33" t="s">
        <v>170</v>
      </c>
      <c r="L331" s="29" t="s">
        <v>188</v>
      </c>
      <c r="M331" s="29" t="s">
        <v>150</v>
      </c>
      <c r="N331" s="34" t="str">
        <f>"Démandé si pour question " &amp;D330&amp; ", Réponse =/= 3. Totalement indisponible"</f>
        <v>Démandé si pour question B.UUID.260, Réponse =/= 3. Totalement indisponible</v>
      </c>
      <c r="O331" s="29" t="s">
        <v>150</v>
      </c>
      <c r="P331" s="29" t="s">
        <v>161</v>
      </c>
      <c r="Q331" s="29" t="s">
        <v>150</v>
      </c>
      <c r="R331" s="29" t="s">
        <v>151</v>
      </c>
      <c r="S331" s="39" t="s">
        <v>152</v>
      </c>
      <c r="T331" s="39" t="str">
        <f t="shared" si="85"/>
        <v>Yes</v>
      </c>
      <c r="V331" s="118" t="s">
        <v>749</v>
      </c>
      <c r="W331" s="119" t="s">
        <v>749</v>
      </c>
      <c r="X331" s="119" t="s">
        <v>749</v>
      </c>
      <c r="Y331" s="119" t="s">
        <v>749</v>
      </c>
      <c r="Z331" s="119" t="s">
        <v>749</v>
      </c>
      <c r="AA331" s="119" t="s">
        <v>749</v>
      </c>
      <c r="AB331" s="119" t="s">
        <v>749</v>
      </c>
      <c r="AC331" s="119" t="s">
        <v>749</v>
      </c>
      <c r="AD331" s="120" t="s">
        <v>749</v>
      </c>
    </row>
    <row r="332" spans="1:30" ht="20" customHeight="1" x14ac:dyDescent="0.35">
      <c r="A332" s="15"/>
      <c r="B332" s="25">
        <f t="shared" si="86"/>
        <v>262</v>
      </c>
      <c r="C332" s="15"/>
      <c r="D332" s="135" t="str">
        <f t="shared" si="84"/>
        <v>B.UUID.262</v>
      </c>
      <c r="E332" s="27" t="s">
        <v>1457</v>
      </c>
      <c r="F332" s="27" t="s">
        <v>413</v>
      </c>
      <c r="G332" s="27" t="s">
        <v>465</v>
      </c>
      <c r="H332" s="27" t="s">
        <v>464</v>
      </c>
      <c r="I332" s="33" t="s">
        <v>779</v>
      </c>
      <c r="J332" s="29" t="s">
        <v>17</v>
      </c>
      <c r="K332" s="33" t="s">
        <v>170</v>
      </c>
      <c r="L332" s="29" t="s">
        <v>188</v>
      </c>
      <c r="M332" s="29" t="s">
        <v>150</v>
      </c>
      <c r="N332" s="34" t="str">
        <f>"Démandé si pour question " &amp;D331&amp; ", Réponse = 1.Oui."</f>
        <v>Démandé si pour question B.UUID.261, Réponse = 1.Oui.</v>
      </c>
      <c r="O332" s="29" t="s">
        <v>150</v>
      </c>
      <c r="P332" s="29" t="s">
        <v>161</v>
      </c>
      <c r="Q332" s="29" t="s">
        <v>150</v>
      </c>
      <c r="R332" s="29" t="s">
        <v>151</v>
      </c>
      <c r="S332" s="39" t="s">
        <v>152</v>
      </c>
      <c r="T332" s="39" t="str">
        <f t="shared" si="85"/>
        <v>Yes</v>
      </c>
      <c r="V332" s="118" t="s">
        <v>749</v>
      </c>
      <c r="W332" s="119" t="s">
        <v>749</v>
      </c>
      <c r="X332" s="119" t="s">
        <v>749</v>
      </c>
      <c r="Y332" s="119" t="s">
        <v>749</v>
      </c>
      <c r="Z332" s="119" t="s">
        <v>749</v>
      </c>
      <c r="AA332" s="119" t="s">
        <v>749</v>
      </c>
      <c r="AB332" s="119" t="s">
        <v>749</v>
      </c>
      <c r="AC332" s="119" t="s">
        <v>749</v>
      </c>
      <c r="AD332" s="120" t="s">
        <v>749</v>
      </c>
    </row>
    <row r="333" spans="1:30" ht="20" customHeight="1" x14ac:dyDescent="0.35">
      <c r="A333" s="15"/>
      <c r="B333" s="25">
        <f t="shared" si="86"/>
        <v>263</v>
      </c>
      <c r="C333" s="15"/>
      <c r="D333" s="135" t="str">
        <f t="shared" si="84"/>
        <v>B.UUID.263</v>
      </c>
      <c r="E333" s="27" t="s">
        <v>1126</v>
      </c>
      <c r="F333" s="27" t="s">
        <v>64</v>
      </c>
      <c r="G333" s="27" t="s">
        <v>465</v>
      </c>
      <c r="H333" s="27" t="s">
        <v>464</v>
      </c>
      <c r="I333" s="33" t="s">
        <v>1799</v>
      </c>
      <c r="J333" s="29" t="s">
        <v>64</v>
      </c>
      <c r="K333" s="33" t="s">
        <v>194</v>
      </c>
      <c r="L333" s="29" t="s">
        <v>188</v>
      </c>
      <c r="M333" s="29" t="s">
        <v>150</v>
      </c>
      <c r="N333" s="34" t="str">
        <f>"Démandé si pour question " &amp;D331&amp; ", Réponse = 1.Oui."</f>
        <v>Démandé si pour question B.UUID.261, Réponse = 1.Oui.</v>
      </c>
      <c r="O333" s="29" t="s">
        <v>150</v>
      </c>
      <c r="P333" s="29" t="s">
        <v>161</v>
      </c>
      <c r="Q333" s="29" t="s">
        <v>150</v>
      </c>
      <c r="R333" s="29" t="s">
        <v>151</v>
      </c>
      <c r="S333" s="39" t="s">
        <v>152</v>
      </c>
      <c r="T333" s="39" t="str">
        <f t="shared" si="85"/>
        <v>Yes</v>
      </c>
      <c r="V333" s="118" t="s">
        <v>749</v>
      </c>
      <c r="W333" s="119" t="s">
        <v>749</v>
      </c>
      <c r="X333" s="119" t="s">
        <v>749</v>
      </c>
      <c r="Y333" s="119" t="s">
        <v>749</v>
      </c>
      <c r="Z333" s="119" t="s">
        <v>749</v>
      </c>
      <c r="AA333" s="119" t="s">
        <v>749</v>
      </c>
      <c r="AB333" s="119" t="s">
        <v>749</v>
      </c>
      <c r="AC333" s="119" t="s">
        <v>749</v>
      </c>
      <c r="AD333" s="120" t="s">
        <v>749</v>
      </c>
    </row>
    <row r="334" spans="1:30" ht="20" customHeight="1" x14ac:dyDescent="0.35">
      <c r="A334" s="15"/>
      <c r="B334" s="25">
        <f t="shared" si="86"/>
        <v>264</v>
      </c>
      <c r="C334" s="15"/>
      <c r="D334" s="135" t="str">
        <f t="shared" si="84"/>
        <v>B.UUID.264</v>
      </c>
      <c r="E334" s="71" t="s">
        <v>1029</v>
      </c>
      <c r="F334" s="27" t="s">
        <v>803</v>
      </c>
      <c r="G334" s="27" t="s">
        <v>465</v>
      </c>
      <c r="H334" s="27" t="s">
        <v>464</v>
      </c>
      <c r="I334" s="33" t="s">
        <v>839</v>
      </c>
      <c r="J334" s="29" t="s">
        <v>803</v>
      </c>
      <c r="K334" s="33"/>
      <c r="L334" s="29" t="s">
        <v>188</v>
      </c>
      <c r="M334" s="29" t="s">
        <v>150</v>
      </c>
      <c r="N334" s="34"/>
      <c r="O334" s="29" t="s">
        <v>150</v>
      </c>
      <c r="P334" s="29" t="s">
        <v>150</v>
      </c>
      <c r="Q334" s="29" t="s">
        <v>150</v>
      </c>
      <c r="R334" s="29" t="s">
        <v>151</v>
      </c>
      <c r="S334" s="39" t="s">
        <v>152</v>
      </c>
      <c r="T334" s="39" t="s">
        <v>150</v>
      </c>
      <c r="V334" s="118" t="s">
        <v>150</v>
      </c>
      <c r="W334" s="119" t="s">
        <v>150</v>
      </c>
      <c r="X334" s="119" t="s">
        <v>150</v>
      </c>
      <c r="Y334" s="119" t="s">
        <v>150</v>
      </c>
      <c r="Z334" s="119" t="s">
        <v>150</v>
      </c>
      <c r="AA334" s="119" t="s">
        <v>150</v>
      </c>
      <c r="AB334" s="119" t="s">
        <v>150</v>
      </c>
      <c r="AC334" s="119" t="s">
        <v>150</v>
      </c>
      <c r="AD334" s="120" t="s">
        <v>150</v>
      </c>
    </row>
    <row r="335" spans="1:30" ht="20" customHeight="1" x14ac:dyDescent="0.35">
      <c r="A335" s="15"/>
      <c r="B335" s="25">
        <f t="shared" si="86"/>
        <v>265</v>
      </c>
      <c r="C335" s="15"/>
      <c r="D335" s="78" t="str">
        <f t="shared" si="84"/>
        <v>B.UUID.265</v>
      </c>
      <c r="E335" s="27" t="s">
        <v>1458</v>
      </c>
      <c r="F335" s="27" t="s">
        <v>803</v>
      </c>
      <c r="G335" s="27" t="s">
        <v>465</v>
      </c>
      <c r="H335" s="27" t="s">
        <v>464</v>
      </c>
      <c r="I335" s="33" t="s">
        <v>838</v>
      </c>
      <c r="J335" s="29" t="s">
        <v>803</v>
      </c>
      <c r="K335" s="33"/>
      <c r="L335" s="29" t="s">
        <v>188</v>
      </c>
      <c r="M335" s="29" t="s">
        <v>150</v>
      </c>
      <c r="N335" s="34"/>
      <c r="O335" s="29" t="s">
        <v>150</v>
      </c>
      <c r="P335" s="29" t="s">
        <v>150</v>
      </c>
      <c r="Q335" s="29" t="s">
        <v>150</v>
      </c>
      <c r="R335" s="29" t="s">
        <v>151</v>
      </c>
      <c r="S335" s="39" t="s">
        <v>152</v>
      </c>
      <c r="T335" s="39" t="s">
        <v>150</v>
      </c>
      <c r="V335" s="118" t="s">
        <v>150</v>
      </c>
      <c r="W335" s="119" t="s">
        <v>150</v>
      </c>
      <c r="X335" s="119" t="s">
        <v>150</v>
      </c>
      <c r="Y335" s="119" t="s">
        <v>150</v>
      </c>
      <c r="Z335" s="119" t="s">
        <v>150</v>
      </c>
      <c r="AA335" s="119" t="s">
        <v>150</v>
      </c>
      <c r="AB335" s="119" t="s">
        <v>150</v>
      </c>
      <c r="AC335" s="119" t="s">
        <v>150</v>
      </c>
      <c r="AD335" s="120" t="s">
        <v>150</v>
      </c>
    </row>
    <row r="336" spans="1:30" ht="20" customHeight="1" x14ac:dyDescent="0.35">
      <c r="A336" s="15"/>
      <c r="B336" s="25">
        <f t="shared" si="86"/>
        <v>266</v>
      </c>
      <c r="C336" s="15"/>
      <c r="D336" s="26" t="str">
        <f t="shared" si="84"/>
        <v>B.UUID.266</v>
      </c>
      <c r="E336" s="27" t="s">
        <v>1030</v>
      </c>
      <c r="F336" s="27" t="s">
        <v>64</v>
      </c>
      <c r="G336" s="27" t="s">
        <v>465</v>
      </c>
      <c r="H336" s="27" t="s">
        <v>464</v>
      </c>
      <c r="I336" s="33" t="s">
        <v>724</v>
      </c>
      <c r="J336" s="29" t="s">
        <v>64</v>
      </c>
      <c r="K336" s="33" t="s">
        <v>194</v>
      </c>
      <c r="L336" s="29" t="s">
        <v>188</v>
      </c>
      <c r="M336" s="29" t="s">
        <v>150</v>
      </c>
      <c r="N336" s="34" t="str">
        <f>"Démandé si pour question " &amp;D331&amp; ", Réponse = 1.Oui."</f>
        <v>Démandé si pour question B.UUID.261, Réponse = 1.Oui.</v>
      </c>
      <c r="O336" s="29" t="s">
        <v>150</v>
      </c>
      <c r="P336" s="29" t="s">
        <v>161</v>
      </c>
      <c r="Q336" s="29" t="s">
        <v>150</v>
      </c>
      <c r="R336" s="29" t="s">
        <v>151</v>
      </c>
      <c r="S336" s="39" t="s">
        <v>152</v>
      </c>
      <c r="T336" s="39" t="str">
        <f t="shared" si="85"/>
        <v>Yes</v>
      </c>
      <c r="V336" s="118" t="s">
        <v>749</v>
      </c>
      <c r="W336" s="119" t="s">
        <v>749</v>
      </c>
      <c r="X336" s="119" t="s">
        <v>749</v>
      </c>
      <c r="Y336" s="119" t="s">
        <v>749</v>
      </c>
      <c r="Z336" s="119" t="s">
        <v>749</v>
      </c>
      <c r="AA336" s="119" t="s">
        <v>749</v>
      </c>
      <c r="AB336" s="119" t="s">
        <v>749</v>
      </c>
      <c r="AC336" s="119" t="s">
        <v>749</v>
      </c>
      <c r="AD336" s="120" t="s">
        <v>749</v>
      </c>
    </row>
    <row r="337" spans="1:30" ht="20" customHeight="1" thickBot="1" x14ac:dyDescent="0.4">
      <c r="A337" s="15"/>
      <c r="B337" s="25">
        <f t="shared" si="86"/>
        <v>267</v>
      </c>
      <c r="C337" s="15"/>
      <c r="D337" s="26" t="str">
        <f t="shared" si="84"/>
        <v>B.UUID.267</v>
      </c>
      <c r="E337" s="27" t="s">
        <v>1031</v>
      </c>
      <c r="F337" s="27" t="s">
        <v>64</v>
      </c>
      <c r="G337" s="27" t="s">
        <v>465</v>
      </c>
      <c r="H337" s="27" t="s">
        <v>464</v>
      </c>
      <c r="I337" s="33" t="s">
        <v>725</v>
      </c>
      <c r="J337" s="29" t="s">
        <v>64</v>
      </c>
      <c r="K337" s="33" t="s">
        <v>194</v>
      </c>
      <c r="L337" s="29" t="s">
        <v>188</v>
      </c>
      <c r="M337" s="29" t="s">
        <v>150</v>
      </c>
      <c r="N337" s="34" t="str">
        <f>"Démandé si pour question " &amp;D331&amp; ", Réponse = 1.Oui."</f>
        <v>Démandé si pour question B.UUID.261, Réponse = 1.Oui.</v>
      </c>
      <c r="O337" s="29" t="s">
        <v>150</v>
      </c>
      <c r="P337" s="29" t="s">
        <v>161</v>
      </c>
      <c r="Q337" s="29" t="s">
        <v>150</v>
      </c>
      <c r="R337" s="29" t="s">
        <v>151</v>
      </c>
      <c r="S337" s="39" t="s">
        <v>152</v>
      </c>
      <c r="T337" s="39" t="str">
        <f t="shared" si="85"/>
        <v>Yes</v>
      </c>
      <c r="V337" s="118" t="s">
        <v>749</v>
      </c>
      <c r="W337" s="119" t="s">
        <v>749</v>
      </c>
      <c r="X337" s="119" t="s">
        <v>749</v>
      </c>
      <c r="Y337" s="119" t="s">
        <v>749</v>
      </c>
      <c r="Z337" s="119" t="s">
        <v>749</v>
      </c>
      <c r="AA337" s="119" t="s">
        <v>749</v>
      </c>
      <c r="AB337" s="119" t="s">
        <v>749</v>
      </c>
      <c r="AC337" s="119" t="s">
        <v>749</v>
      </c>
      <c r="AD337" s="120" t="s">
        <v>749</v>
      </c>
    </row>
    <row r="338" spans="1:30" ht="20" customHeight="1" thickBot="1" x14ac:dyDescent="0.4">
      <c r="A338" s="15"/>
      <c r="B338" s="25"/>
      <c r="C338" s="15"/>
      <c r="D338" s="56" t="s">
        <v>236</v>
      </c>
      <c r="E338" s="52"/>
      <c r="F338" s="52"/>
      <c r="G338" s="52"/>
      <c r="H338" s="52"/>
      <c r="I338" s="53"/>
      <c r="J338" s="54"/>
      <c r="K338" s="54"/>
      <c r="L338" s="52"/>
      <c r="M338" s="52"/>
      <c r="N338" s="54"/>
      <c r="O338" s="52"/>
      <c r="P338" s="52"/>
      <c r="Q338" s="52"/>
      <c r="R338" s="52"/>
      <c r="S338" s="55"/>
      <c r="T338" s="55"/>
      <c r="V338" s="121"/>
      <c r="W338" s="122"/>
      <c r="X338" s="122"/>
      <c r="Y338" s="122"/>
      <c r="Z338" s="122"/>
      <c r="AA338" s="122"/>
      <c r="AB338" s="122"/>
      <c r="AC338" s="122"/>
      <c r="AD338" s="123"/>
    </row>
    <row r="339" spans="1:30" ht="20" customHeight="1" x14ac:dyDescent="0.35">
      <c r="A339" s="15"/>
      <c r="B339" s="25">
        <f>B337+1</f>
        <v>268</v>
      </c>
      <c r="C339" s="15"/>
      <c r="D339" s="26" t="str">
        <f t="shared" ref="D339:D343" si="87">CONCATENATE(LEFT($D$33,2),"UUID.",B339)</f>
        <v>B.UUID.268</v>
      </c>
      <c r="E339" s="27" t="s">
        <v>993</v>
      </c>
      <c r="F339" s="27" t="s">
        <v>418</v>
      </c>
      <c r="G339" s="27" t="s">
        <v>465</v>
      </c>
      <c r="H339" s="27" t="s">
        <v>464</v>
      </c>
      <c r="I339" s="33" t="s">
        <v>428</v>
      </c>
      <c r="J339" s="29" t="s">
        <v>17</v>
      </c>
      <c r="K339" s="33" t="s">
        <v>197</v>
      </c>
      <c r="L339" s="29" t="s">
        <v>188</v>
      </c>
      <c r="M339" s="29" t="s">
        <v>150</v>
      </c>
      <c r="N339" s="34" t="str">
        <f>"Démandé si pour question " &amp;D276&amp; ", Réponse = 1.Oui, OU si pour question " &amp;D285&amp; ", Réponse = 1.Oui, OU si pour question " &amp;D294&amp; ", Réponse = 1.Oui, OU si pour question " &amp;D303&amp; ", Réponse = 1.Oui, OU si pour question " &amp;D312&amp; ", Réponse = 1.Oui, OU si pour question " &amp;D321&amp; ", Réponse = 1.Oui, OU si pour question " &amp;D330&amp; ", Réponse = 1.Oui"</f>
        <v>Démandé si pour question B.UUID.212, Réponse = 1.Oui, OU si pour question B.UUID.220, Réponse = 1.Oui, OU si pour question B.UUID.228, Réponse = 1.Oui, OU si pour question B.UUID.236, Réponse = 1.Oui, OU si pour question B.UUID.244, Réponse = 1.Oui, OU si pour question B.UUID.252, Réponse = 1.Oui, OU si pour question B.UUID.260, Réponse = 1.Oui</v>
      </c>
      <c r="O339" s="29" t="s">
        <v>150</v>
      </c>
      <c r="P339" s="29" t="s">
        <v>161</v>
      </c>
      <c r="Q339" s="29" t="s">
        <v>150</v>
      </c>
      <c r="R339" s="29" t="s">
        <v>151</v>
      </c>
      <c r="S339" s="39" t="s">
        <v>152</v>
      </c>
      <c r="T339" s="39" t="s">
        <v>756</v>
      </c>
      <c r="V339" s="118" t="s">
        <v>756</v>
      </c>
      <c r="W339" s="119" t="s">
        <v>756</v>
      </c>
      <c r="X339" s="119" t="s">
        <v>756</v>
      </c>
      <c r="Y339" s="119" t="s">
        <v>756</v>
      </c>
      <c r="Z339" s="119" t="s">
        <v>756</v>
      </c>
      <c r="AA339" s="119" t="s">
        <v>756</v>
      </c>
      <c r="AB339" s="119" t="s">
        <v>756</v>
      </c>
      <c r="AC339" s="119" t="s">
        <v>756</v>
      </c>
      <c r="AD339" s="120" t="s">
        <v>756</v>
      </c>
    </row>
    <row r="340" spans="1:30" ht="20" customHeight="1" x14ac:dyDescent="0.35">
      <c r="A340" s="15"/>
      <c r="B340" s="25">
        <f t="shared" ref="B340:B343" si="88">B339+1</f>
        <v>269</v>
      </c>
      <c r="C340" s="15"/>
      <c r="D340" s="26" t="str">
        <f t="shared" si="87"/>
        <v>B.UUID.269</v>
      </c>
      <c r="E340" s="27" t="s">
        <v>994</v>
      </c>
      <c r="F340" s="27" t="s">
        <v>419</v>
      </c>
      <c r="G340" s="27" t="s">
        <v>465</v>
      </c>
      <c r="H340" s="27" t="s">
        <v>464</v>
      </c>
      <c r="I340" s="33" t="s">
        <v>429</v>
      </c>
      <c r="J340" s="29" t="s">
        <v>37</v>
      </c>
      <c r="K340" s="33" t="s">
        <v>198</v>
      </c>
      <c r="L340" s="29" t="s">
        <v>188</v>
      </c>
      <c r="M340" s="29" t="s">
        <v>150</v>
      </c>
      <c r="N340" s="34" t="str">
        <f>"Démandé si pour question " &amp;D339&amp; ", Réponse = 2. Oui, les prix augmenteront."</f>
        <v>Démandé si pour question B.UUID.268, Réponse = 2. Oui, les prix augmenteront.</v>
      </c>
      <c r="O340" s="29" t="s">
        <v>150</v>
      </c>
      <c r="P340" s="29" t="s">
        <v>161</v>
      </c>
      <c r="Q340" s="29" t="s">
        <v>150</v>
      </c>
      <c r="R340" s="29" t="s">
        <v>151</v>
      </c>
      <c r="S340" s="39" t="s">
        <v>152</v>
      </c>
      <c r="T340" s="39" t="s">
        <v>756</v>
      </c>
      <c r="V340" s="118" t="s">
        <v>756</v>
      </c>
      <c r="W340" s="119" t="s">
        <v>756</v>
      </c>
      <c r="X340" s="119" t="s">
        <v>756</v>
      </c>
      <c r="Y340" s="119" t="s">
        <v>756</v>
      </c>
      <c r="Z340" s="119" t="s">
        <v>756</v>
      </c>
      <c r="AA340" s="119" t="s">
        <v>756</v>
      </c>
      <c r="AB340" s="119" t="s">
        <v>756</v>
      </c>
      <c r="AC340" s="119" t="s">
        <v>756</v>
      </c>
      <c r="AD340" s="120" t="s">
        <v>756</v>
      </c>
    </row>
    <row r="341" spans="1:30" ht="20" customHeight="1" x14ac:dyDescent="0.35">
      <c r="A341" s="15"/>
      <c r="B341" s="25">
        <f t="shared" si="88"/>
        <v>270</v>
      </c>
      <c r="C341" s="15"/>
      <c r="D341" s="26" t="str">
        <f t="shared" si="87"/>
        <v>B.UUID.270</v>
      </c>
      <c r="E341" s="27" t="s">
        <v>1459</v>
      </c>
      <c r="F341" s="27" t="s">
        <v>20</v>
      </c>
      <c r="G341" s="27" t="s">
        <v>465</v>
      </c>
      <c r="H341" s="27" t="s">
        <v>464</v>
      </c>
      <c r="I341" s="33" t="s">
        <v>181</v>
      </c>
      <c r="J341" s="29" t="s">
        <v>20</v>
      </c>
      <c r="K341" s="33" t="s">
        <v>20</v>
      </c>
      <c r="L341" s="29" t="s">
        <v>188</v>
      </c>
      <c r="M341" s="29" t="s">
        <v>150</v>
      </c>
      <c r="N341" s="34" t="str">
        <f>"Démandé si pour question " &amp;D340&amp; ", Réponse = 11.Autre."</f>
        <v>Démandé si pour question B.UUID.269, Réponse = 11.Autre.</v>
      </c>
      <c r="O341" s="29" t="s">
        <v>150</v>
      </c>
      <c r="P341" s="29" t="s">
        <v>161</v>
      </c>
      <c r="Q341" s="29" t="s">
        <v>150</v>
      </c>
      <c r="R341" s="29" t="s">
        <v>151</v>
      </c>
      <c r="S341" s="39" t="s">
        <v>152</v>
      </c>
      <c r="T341" s="39" t="s">
        <v>756</v>
      </c>
      <c r="V341" s="118" t="s">
        <v>756</v>
      </c>
      <c r="W341" s="119" t="s">
        <v>756</v>
      </c>
      <c r="X341" s="119" t="s">
        <v>756</v>
      </c>
      <c r="Y341" s="119" t="s">
        <v>756</v>
      </c>
      <c r="Z341" s="119" t="s">
        <v>756</v>
      </c>
      <c r="AA341" s="119" t="s">
        <v>756</v>
      </c>
      <c r="AB341" s="119" t="s">
        <v>756</v>
      </c>
      <c r="AC341" s="119" t="s">
        <v>756</v>
      </c>
      <c r="AD341" s="120" t="s">
        <v>756</v>
      </c>
    </row>
    <row r="342" spans="1:30" ht="20" customHeight="1" x14ac:dyDescent="0.35">
      <c r="A342" s="15"/>
      <c r="B342" s="25">
        <f t="shared" si="88"/>
        <v>271</v>
      </c>
      <c r="C342" s="15"/>
      <c r="D342" s="26" t="str">
        <f t="shared" si="87"/>
        <v>B.UUID.271</v>
      </c>
      <c r="E342" s="27" t="s">
        <v>995</v>
      </c>
      <c r="F342" s="27" t="s">
        <v>420</v>
      </c>
      <c r="G342" s="27" t="s">
        <v>465</v>
      </c>
      <c r="H342" s="27" t="s">
        <v>464</v>
      </c>
      <c r="I342" s="33" t="s">
        <v>430</v>
      </c>
      <c r="J342" s="29" t="s">
        <v>37</v>
      </c>
      <c r="K342" s="33" t="s">
        <v>199</v>
      </c>
      <c r="L342" s="29" t="s">
        <v>188</v>
      </c>
      <c r="M342" s="29" t="s">
        <v>150</v>
      </c>
      <c r="N342" s="34" t="str">
        <f>"Démandé si pour question " &amp;D339&amp; ", Réponse = 2. Oui, les prix augmenteront."</f>
        <v>Démandé si pour question B.UUID.268, Réponse = 2. Oui, les prix augmenteront.</v>
      </c>
      <c r="O342" s="29" t="s">
        <v>150</v>
      </c>
      <c r="P342" s="29" t="s">
        <v>161</v>
      </c>
      <c r="Q342" s="29" t="s">
        <v>150</v>
      </c>
      <c r="R342" s="29" t="s">
        <v>151</v>
      </c>
      <c r="S342" s="39" t="s">
        <v>152</v>
      </c>
      <c r="T342" s="39" t="s">
        <v>756</v>
      </c>
      <c r="V342" s="118" t="s">
        <v>756</v>
      </c>
      <c r="W342" s="119" t="s">
        <v>756</v>
      </c>
      <c r="X342" s="119" t="s">
        <v>756</v>
      </c>
      <c r="Y342" s="119" t="s">
        <v>756</v>
      </c>
      <c r="Z342" s="119" t="s">
        <v>756</v>
      </c>
      <c r="AA342" s="119" t="s">
        <v>756</v>
      </c>
      <c r="AB342" s="119" t="s">
        <v>756</v>
      </c>
      <c r="AC342" s="119" t="s">
        <v>756</v>
      </c>
      <c r="AD342" s="120" t="s">
        <v>756</v>
      </c>
    </row>
    <row r="343" spans="1:30" ht="20" customHeight="1" thickBot="1" x14ac:dyDescent="0.4">
      <c r="A343" s="15"/>
      <c r="B343" s="25">
        <f t="shared" si="88"/>
        <v>272</v>
      </c>
      <c r="C343" s="15"/>
      <c r="D343" s="26" t="str">
        <f t="shared" si="87"/>
        <v>B.UUID.272</v>
      </c>
      <c r="E343" s="27" t="s">
        <v>1460</v>
      </c>
      <c r="F343" s="27" t="s">
        <v>20</v>
      </c>
      <c r="G343" s="27" t="s">
        <v>465</v>
      </c>
      <c r="H343" s="27" t="s">
        <v>464</v>
      </c>
      <c r="I343" s="33" t="s">
        <v>181</v>
      </c>
      <c r="J343" s="29" t="s">
        <v>20</v>
      </c>
      <c r="K343" s="33" t="s">
        <v>20</v>
      </c>
      <c r="L343" s="29" t="s">
        <v>188</v>
      </c>
      <c r="M343" s="29" t="s">
        <v>150</v>
      </c>
      <c r="N343" s="34" t="str">
        <f>"Démandé si pour question " &amp;D342&amp; ", Réponse = 12.Autre."</f>
        <v>Démandé si pour question B.UUID.271, Réponse = 12.Autre.</v>
      </c>
      <c r="O343" s="29" t="s">
        <v>150</v>
      </c>
      <c r="P343" s="29" t="s">
        <v>161</v>
      </c>
      <c r="Q343" s="29" t="s">
        <v>150</v>
      </c>
      <c r="R343" s="29" t="s">
        <v>151</v>
      </c>
      <c r="S343" s="39" t="s">
        <v>152</v>
      </c>
      <c r="T343" s="39" t="s">
        <v>756</v>
      </c>
      <c r="V343" s="118" t="s">
        <v>756</v>
      </c>
      <c r="W343" s="119" t="s">
        <v>756</v>
      </c>
      <c r="X343" s="119" t="s">
        <v>756</v>
      </c>
      <c r="Y343" s="119" t="s">
        <v>756</v>
      </c>
      <c r="Z343" s="119" t="s">
        <v>756</v>
      </c>
      <c r="AA343" s="119" t="s">
        <v>756</v>
      </c>
      <c r="AB343" s="119" t="s">
        <v>756</v>
      </c>
      <c r="AC343" s="119" t="s">
        <v>756</v>
      </c>
      <c r="AD343" s="120" t="s">
        <v>756</v>
      </c>
    </row>
    <row r="344" spans="1:30" ht="20" customHeight="1" thickBot="1" x14ac:dyDescent="0.4">
      <c r="A344" s="15"/>
      <c r="B344" s="25"/>
      <c r="C344" s="15"/>
      <c r="D344" s="56" t="s">
        <v>237</v>
      </c>
      <c r="E344" s="52"/>
      <c r="F344" s="52"/>
      <c r="G344" s="52"/>
      <c r="H344" s="52"/>
      <c r="I344" s="53"/>
      <c r="J344" s="54"/>
      <c r="K344" s="54"/>
      <c r="L344" s="52"/>
      <c r="M344" s="52"/>
      <c r="N344" s="54"/>
      <c r="O344" s="52"/>
      <c r="P344" s="52"/>
      <c r="Q344" s="52"/>
      <c r="R344" s="52"/>
      <c r="S344" s="55"/>
      <c r="T344" s="55"/>
      <c r="V344" s="121"/>
      <c r="W344" s="122"/>
      <c r="X344" s="122"/>
      <c r="Y344" s="122"/>
      <c r="Z344" s="122"/>
      <c r="AA344" s="122"/>
      <c r="AB344" s="122"/>
      <c r="AC344" s="122"/>
      <c r="AD344" s="123"/>
    </row>
    <row r="345" spans="1:30" ht="20" customHeight="1" x14ac:dyDescent="0.35">
      <c r="A345" s="15"/>
      <c r="B345" s="25">
        <f>B343+1</f>
        <v>273</v>
      </c>
      <c r="C345" s="15"/>
      <c r="D345" s="67" t="str">
        <f t="shared" ref="D345:D358" si="89">CONCATENATE(LEFT($D$33,2),"UUID.",B345)</f>
        <v>B.UUID.273</v>
      </c>
      <c r="E345" s="27" t="s">
        <v>996</v>
      </c>
      <c r="F345" s="27" t="s">
        <v>421</v>
      </c>
      <c r="G345" s="27" t="s">
        <v>465</v>
      </c>
      <c r="H345" s="27" t="s">
        <v>464</v>
      </c>
      <c r="I345" s="33" t="s">
        <v>243</v>
      </c>
      <c r="J345" s="29" t="s">
        <v>17</v>
      </c>
      <c r="K345" s="33" t="s">
        <v>207</v>
      </c>
      <c r="L345" s="29" t="s">
        <v>188</v>
      </c>
      <c r="M345" s="29" t="s">
        <v>150</v>
      </c>
      <c r="N345" s="34" t="str">
        <f>N339</f>
        <v>Démandé si pour question B.UUID.212, Réponse = 1.Oui, OU si pour question B.UUID.220, Réponse = 1.Oui, OU si pour question B.UUID.228, Réponse = 1.Oui, OU si pour question B.UUID.236, Réponse = 1.Oui, OU si pour question B.UUID.244, Réponse = 1.Oui, OU si pour question B.UUID.252, Réponse = 1.Oui, OU si pour question B.UUID.260, Réponse = 1.Oui</v>
      </c>
      <c r="O345" s="29" t="s">
        <v>150</v>
      </c>
      <c r="P345" s="29" t="s">
        <v>161</v>
      </c>
      <c r="Q345" s="29" t="s">
        <v>150</v>
      </c>
      <c r="R345" s="29" t="s">
        <v>151</v>
      </c>
      <c r="S345" s="39" t="s">
        <v>152</v>
      </c>
      <c r="T345" s="39" t="s">
        <v>150</v>
      </c>
      <c r="V345" s="118" t="s">
        <v>150</v>
      </c>
      <c r="W345" s="119" t="s">
        <v>150</v>
      </c>
      <c r="X345" s="119" t="s">
        <v>150</v>
      </c>
      <c r="Y345" s="119" t="s">
        <v>150</v>
      </c>
      <c r="Z345" s="119" t="s">
        <v>150</v>
      </c>
      <c r="AA345" s="119" t="s">
        <v>150</v>
      </c>
      <c r="AB345" s="119" t="s">
        <v>150</v>
      </c>
      <c r="AC345" s="119" t="s">
        <v>150</v>
      </c>
      <c r="AD345" s="120" t="s">
        <v>150</v>
      </c>
    </row>
    <row r="346" spans="1:30" ht="20" customHeight="1" x14ac:dyDescent="0.35">
      <c r="A346" s="15"/>
      <c r="B346" s="25">
        <f t="shared" ref="B346:B358" si="90">B345+1</f>
        <v>274</v>
      </c>
      <c r="C346" s="15"/>
      <c r="D346" s="67" t="str">
        <f t="shared" si="89"/>
        <v>B.UUID.274</v>
      </c>
      <c r="E346" s="27" t="s">
        <v>1465</v>
      </c>
      <c r="F346" s="27" t="s">
        <v>20</v>
      </c>
      <c r="G346" s="27" t="s">
        <v>465</v>
      </c>
      <c r="H346" s="27" t="s">
        <v>464</v>
      </c>
      <c r="I346" s="33" t="s">
        <v>181</v>
      </c>
      <c r="J346" s="29" t="s">
        <v>20</v>
      </c>
      <c r="K346" s="33" t="s">
        <v>20</v>
      </c>
      <c r="L346" s="29" t="s">
        <v>188</v>
      </c>
      <c r="M346" s="29" t="s">
        <v>150</v>
      </c>
      <c r="N346" s="34" t="str">
        <f>"Démandé si pour question " &amp;D345&amp; ", Réponse = 3.Autre."</f>
        <v>Démandé si pour question B.UUID.273, Réponse = 3.Autre.</v>
      </c>
      <c r="O346" s="29" t="s">
        <v>150</v>
      </c>
      <c r="P346" s="29" t="s">
        <v>161</v>
      </c>
      <c r="Q346" s="29" t="s">
        <v>150</v>
      </c>
      <c r="R346" s="29" t="s">
        <v>151</v>
      </c>
      <c r="S346" s="39" t="s">
        <v>152</v>
      </c>
      <c r="T346" s="39" t="s">
        <v>150</v>
      </c>
      <c r="V346" s="118" t="s">
        <v>150</v>
      </c>
      <c r="W346" s="119" t="s">
        <v>150</v>
      </c>
      <c r="X346" s="119" t="s">
        <v>150</v>
      </c>
      <c r="Y346" s="119" t="s">
        <v>150</v>
      </c>
      <c r="Z346" s="119" t="s">
        <v>150</v>
      </c>
      <c r="AA346" s="119" t="s">
        <v>150</v>
      </c>
      <c r="AB346" s="119" t="s">
        <v>150</v>
      </c>
      <c r="AC346" s="119" t="s">
        <v>150</v>
      </c>
      <c r="AD346" s="120" t="s">
        <v>150</v>
      </c>
    </row>
    <row r="347" spans="1:30" ht="20" customHeight="1" x14ac:dyDescent="0.35">
      <c r="A347" s="15"/>
      <c r="B347" s="25">
        <f t="shared" si="90"/>
        <v>275</v>
      </c>
      <c r="C347" s="15"/>
      <c r="D347" s="67" t="str">
        <f t="shared" si="89"/>
        <v>B.UUID.275</v>
      </c>
      <c r="E347" s="27" t="s">
        <v>997</v>
      </c>
      <c r="F347" s="27" t="s">
        <v>866</v>
      </c>
      <c r="G347" s="27" t="s">
        <v>465</v>
      </c>
      <c r="H347" s="27" t="s">
        <v>464</v>
      </c>
      <c r="I347" s="33" t="s">
        <v>1163</v>
      </c>
      <c r="J347" s="29" t="s">
        <v>17</v>
      </c>
      <c r="K347" s="33" t="s">
        <v>865</v>
      </c>
      <c r="L347" s="29" t="s">
        <v>188</v>
      </c>
      <c r="M347" s="29" t="s">
        <v>150</v>
      </c>
      <c r="N347" s="34" t="str">
        <f>"Démandé si pour question " &amp;D345&amp; ", Réponse = 1.Oui."</f>
        <v>Démandé si pour question B.UUID.273, Réponse = 1.Oui.</v>
      </c>
      <c r="O347" s="29" t="s">
        <v>150</v>
      </c>
      <c r="P347" s="29" t="s">
        <v>161</v>
      </c>
      <c r="Q347" s="29" t="s">
        <v>150</v>
      </c>
      <c r="R347" s="29" t="s">
        <v>151</v>
      </c>
      <c r="S347" s="39" t="s">
        <v>152</v>
      </c>
      <c r="T347" s="39" t="s">
        <v>150</v>
      </c>
      <c r="V347" s="118" t="s">
        <v>150</v>
      </c>
      <c r="W347" s="119" t="s">
        <v>150</v>
      </c>
      <c r="X347" s="119" t="s">
        <v>150</v>
      </c>
      <c r="Y347" s="119" t="s">
        <v>150</v>
      </c>
      <c r="Z347" s="119" t="s">
        <v>150</v>
      </c>
      <c r="AA347" s="119" t="s">
        <v>150</v>
      </c>
      <c r="AB347" s="119" t="s">
        <v>150</v>
      </c>
      <c r="AC347" s="119" t="s">
        <v>150</v>
      </c>
      <c r="AD347" s="120" t="s">
        <v>150</v>
      </c>
    </row>
    <row r="348" spans="1:30" ht="20" customHeight="1" x14ac:dyDescent="0.35">
      <c r="A348" s="15"/>
      <c r="B348" s="25">
        <f t="shared" si="90"/>
        <v>276</v>
      </c>
      <c r="C348" s="15"/>
      <c r="D348" s="67" t="str">
        <f t="shared" si="89"/>
        <v>B.UUID.276</v>
      </c>
      <c r="E348" s="27" t="s">
        <v>1466</v>
      </c>
      <c r="F348" s="27" t="s">
        <v>20</v>
      </c>
      <c r="G348" s="27" t="s">
        <v>465</v>
      </c>
      <c r="H348" s="27" t="s">
        <v>464</v>
      </c>
      <c r="I348" s="33" t="s">
        <v>181</v>
      </c>
      <c r="J348" s="29" t="s">
        <v>20</v>
      </c>
      <c r="K348" s="33" t="s">
        <v>20</v>
      </c>
      <c r="L348" s="29" t="s">
        <v>188</v>
      </c>
      <c r="M348" s="29" t="s">
        <v>150</v>
      </c>
      <c r="N348" s="34" t="str">
        <f>"Démandé si pour question " &amp;D347&amp; ", Réponse = Autre."</f>
        <v>Démandé si pour question B.UUID.275, Réponse = Autre.</v>
      </c>
      <c r="O348" s="29" t="s">
        <v>150</v>
      </c>
      <c r="P348" s="29" t="s">
        <v>161</v>
      </c>
      <c r="Q348" s="29" t="s">
        <v>150</v>
      </c>
      <c r="R348" s="29" t="s">
        <v>151</v>
      </c>
      <c r="S348" s="39" t="s">
        <v>152</v>
      </c>
      <c r="T348" s="39" t="s">
        <v>150</v>
      </c>
      <c r="V348" s="118" t="s">
        <v>150</v>
      </c>
      <c r="W348" s="119" t="s">
        <v>150</v>
      </c>
      <c r="X348" s="119" t="s">
        <v>150</v>
      </c>
      <c r="Y348" s="119" t="s">
        <v>150</v>
      </c>
      <c r="Z348" s="119" t="s">
        <v>150</v>
      </c>
      <c r="AA348" s="119" t="s">
        <v>150</v>
      </c>
      <c r="AB348" s="119" t="s">
        <v>150</v>
      </c>
      <c r="AC348" s="119" t="s">
        <v>150</v>
      </c>
      <c r="AD348" s="120" t="s">
        <v>150</v>
      </c>
    </row>
    <row r="349" spans="1:30" ht="20" customHeight="1" x14ac:dyDescent="0.35">
      <c r="A349" s="15"/>
      <c r="B349" s="25">
        <f t="shared" si="90"/>
        <v>277</v>
      </c>
      <c r="C349" s="15"/>
      <c r="D349" s="78" t="str">
        <f t="shared" si="89"/>
        <v>B.UUID.277</v>
      </c>
      <c r="E349" s="27" t="s">
        <v>998</v>
      </c>
      <c r="F349" s="27" t="s">
        <v>866</v>
      </c>
      <c r="G349" s="27" t="s">
        <v>465</v>
      </c>
      <c r="H349" s="27" t="s">
        <v>464</v>
      </c>
      <c r="I349" s="33" t="s">
        <v>244</v>
      </c>
      <c r="J349" s="29" t="s">
        <v>17</v>
      </c>
      <c r="K349" s="71" t="s">
        <v>208</v>
      </c>
      <c r="L349" s="29" t="s">
        <v>188</v>
      </c>
      <c r="M349" s="29" t="s">
        <v>150</v>
      </c>
      <c r="N349" s="34" t="str">
        <f>"Démandé si pour question " &amp;D345&amp; ", Réponse = 2.Non."</f>
        <v>Démandé si pour question B.UUID.273, Réponse = 2.Non.</v>
      </c>
      <c r="O349" s="29" t="s">
        <v>150</v>
      </c>
      <c r="P349" s="29" t="s">
        <v>161</v>
      </c>
      <c r="Q349" s="29" t="s">
        <v>150</v>
      </c>
      <c r="R349" s="29" t="s">
        <v>151</v>
      </c>
      <c r="S349" s="39" t="s">
        <v>152</v>
      </c>
      <c r="T349" s="39" t="s">
        <v>150</v>
      </c>
      <c r="V349" s="118" t="s">
        <v>150</v>
      </c>
      <c r="W349" s="119" t="s">
        <v>150</v>
      </c>
      <c r="X349" s="119" t="s">
        <v>150</v>
      </c>
      <c r="Y349" s="119" t="s">
        <v>150</v>
      </c>
      <c r="Z349" s="119" t="s">
        <v>150</v>
      </c>
      <c r="AA349" s="119" t="s">
        <v>150</v>
      </c>
      <c r="AB349" s="119" t="s">
        <v>150</v>
      </c>
      <c r="AC349" s="119" t="s">
        <v>150</v>
      </c>
      <c r="AD349" s="120" t="s">
        <v>150</v>
      </c>
    </row>
    <row r="350" spans="1:30" ht="20" customHeight="1" x14ac:dyDescent="0.35">
      <c r="A350" s="15"/>
      <c r="B350" s="25">
        <f t="shared" si="90"/>
        <v>278</v>
      </c>
      <c r="C350" s="15"/>
      <c r="D350" s="78" t="str">
        <f t="shared" si="89"/>
        <v>B.UUID.278</v>
      </c>
      <c r="E350" s="27" t="s">
        <v>1466</v>
      </c>
      <c r="F350" s="27" t="s">
        <v>20</v>
      </c>
      <c r="G350" s="27" t="s">
        <v>465</v>
      </c>
      <c r="H350" s="27" t="s">
        <v>464</v>
      </c>
      <c r="I350" s="33" t="s">
        <v>181</v>
      </c>
      <c r="J350" s="29" t="s">
        <v>20</v>
      </c>
      <c r="K350" s="71" t="s">
        <v>20</v>
      </c>
      <c r="L350" s="29" t="s">
        <v>188</v>
      </c>
      <c r="M350" s="29" t="s">
        <v>150</v>
      </c>
      <c r="N350" s="34" t="str">
        <f>"Démandé si pour question " &amp;D349&amp; ", Réponse = Autre."</f>
        <v>Démandé si pour question B.UUID.277, Réponse = Autre.</v>
      </c>
      <c r="O350" s="29" t="s">
        <v>150</v>
      </c>
      <c r="P350" s="29" t="s">
        <v>161</v>
      </c>
      <c r="Q350" s="29" t="s">
        <v>150</v>
      </c>
      <c r="R350" s="29" t="s">
        <v>151</v>
      </c>
      <c r="S350" s="39" t="s">
        <v>152</v>
      </c>
      <c r="T350" s="39" t="s">
        <v>150</v>
      </c>
      <c r="V350" s="118" t="s">
        <v>150</v>
      </c>
      <c r="W350" s="119" t="s">
        <v>150</v>
      </c>
      <c r="X350" s="119" t="s">
        <v>150</v>
      </c>
      <c r="Y350" s="119" t="s">
        <v>150</v>
      </c>
      <c r="Z350" s="119" t="s">
        <v>150</v>
      </c>
      <c r="AA350" s="119" t="s">
        <v>150</v>
      </c>
      <c r="AB350" s="119" t="s">
        <v>150</v>
      </c>
      <c r="AC350" s="119" t="s">
        <v>150</v>
      </c>
      <c r="AD350" s="120" t="s">
        <v>150</v>
      </c>
    </row>
    <row r="351" spans="1:30" ht="20" customHeight="1" x14ac:dyDescent="0.35">
      <c r="A351" s="15"/>
      <c r="B351" s="25">
        <f t="shared" si="90"/>
        <v>279</v>
      </c>
      <c r="C351" s="15"/>
      <c r="D351" s="78" t="str">
        <f t="shared" si="89"/>
        <v>B.UUID.279</v>
      </c>
      <c r="E351" s="27" t="s">
        <v>1317</v>
      </c>
      <c r="F351" s="27" t="s">
        <v>421</v>
      </c>
      <c r="G351" s="27" t="s">
        <v>465</v>
      </c>
      <c r="H351" s="27" t="s">
        <v>464</v>
      </c>
      <c r="I351" s="33" t="s">
        <v>1164</v>
      </c>
      <c r="J351" s="29" t="s">
        <v>17</v>
      </c>
      <c r="K351" s="71" t="s">
        <v>207</v>
      </c>
      <c r="L351" s="29" t="s">
        <v>188</v>
      </c>
      <c r="M351" s="29" t="s">
        <v>150</v>
      </c>
      <c r="N351" s="34" t="str">
        <f>N339</f>
        <v>Démandé si pour question B.UUID.212, Réponse = 1.Oui, OU si pour question B.UUID.220, Réponse = 1.Oui, OU si pour question B.UUID.228, Réponse = 1.Oui, OU si pour question B.UUID.236, Réponse = 1.Oui, OU si pour question B.UUID.244, Réponse = 1.Oui, OU si pour question B.UUID.252, Réponse = 1.Oui, OU si pour question B.UUID.260, Réponse = 1.Oui</v>
      </c>
      <c r="O351" s="29" t="s">
        <v>150</v>
      </c>
      <c r="P351" s="29" t="s">
        <v>161</v>
      </c>
      <c r="Q351" s="29" t="s">
        <v>150</v>
      </c>
      <c r="R351" s="29" t="s">
        <v>151</v>
      </c>
      <c r="S351" s="39" t="s">
        <v>152</v>
      </c>
      <c r="T351" s="39" t="s">
        <v>150</v>
      </c>
      <c r="V351" s="118" t="s">
        <v>150</v>
      </c>
      <c r="W351" s="119" t="s">
        <v>150</v>
      </c>
      <c r="X351" s="119" t="s">
        <v>150</v>
      </c>
      <c r="Y351" s="119" t="s">
        <v>150</v>
      </c>
      <c r="Z351" s="119" t="s">
        <v>150</v>
      </c>
      <c r="AA351" s="119" t="s">
        <v>150</v>
      </c>
      <c r="AB351" s="119" t="s">
        <v>150</v>
      </c>
      <c r="AC351" s="119" t="s">
        <v>150</v>
      </c>
      <c r="AD351" s="120" t="s">
        <v>150</v>
      </c>
    </row>
    <row r="352" spans="1:30" ht="20" customHeight="1" x14ac:dyDescent="0.35">
      <c r="A352" s="15"/>
      <c r="B352" s="25">
        <f t="shared" si="90"/>
        <v>280</v>
      </c>
      <c r="C352" s="15"/>
      <c r="D352" s="78" t="str">
        <f t="shared" si="89"/>
        <v>B.UUID.280</v>
      </c>
      <c r="E352" s="27" t="s">
        <v>1467</v>
      </c>
      <c r="F352" s="27" t="s">
        <v>473</v>
      </c>
      <c r="G352" s="27" t="s">
        <v>465</v>
      </c>
      <c r="H352" s="27" t="s">
        <v>464</v>
      </c>
      <c r="I352" s="33" t="s">
        <v>833</v>
      </c>
      <c r="J352" s="29" t="s">
        <v>37</v>
      </c>
      <c r="K352" s="71" t="s">
        <v>499</v>
      </c>
      <c r="L352" s="29" t="s">
        <v>188</v>
      </c>
      <c r="M352" s="29" t="s">
        <v>209</v>
      </c>
      <c r="N352" s="29" t="s">
        <v>160</v>
      </c>
      <c r="O352" s="29" t="s">
        <v>150</v>
      </c>
      <c r="P352" s="29" t="s">
        <v>161</v>
      </c>
      <c r="Q352" s="29" t="s">
        <v>150</v>
      </c>
      <c r="R352" s="29" t="s">
        <v>151</v>
      </c>
      <c r="S352" s="39" t="s">
        <v>152</v>
      </c>
      <c r="T352" s="39" t="s">
        <v>150</v>
      </c>
      <c r="V352" s="118" t="s">
        <v>150</v>
      </c>
      <c r="W352" s="119" t="s">
        <v>150</v>
      </c>
      <c r="X352" s="119" t="s">
        <v>150</v>
      </c>
      <c r="Y352" s="119" t="s">
        <v>150</v>
      </c>
      <c r="Z352" s="119" t="s">
        <v>150</v>
      </c>
      <c r="AA352" s="119" t="s">
        <v>150</v>
      </c>
      <c r="AB352" s="119" t="s">
        <v>150</v>
      </c>
      <c r="AC352" s="119" t="s">
        <v>150</v>
      </c>
      <c r="AD352" s="120" t="s">
        <v>150</v>
      </c>
    </row>
    <row r="353" spans="1:30" ht="20" customHeight="1" x14ac:dyDescent="0.35">
      <c r="A353" s="15"/>
      <c r="B353" s="25">
        <f t="shared" si="90"/>
        <v>281</v>
      </c>
      <c r="C353" s="15"/>
      <c r="D353" s="78" t="str">
        <f t="shared" si="89"/>
        <v>B.UUID.281</v>
      </c>
      <c r="E353" s="27" t="s">
        <v>1468</v>
      </c>
      <c r="F353" s="27" t="s">
        <v>473</v>
      </c>
      <c r="G353" s="27" t="s">
        <v>465</v>
      </c>
      <c r="H353" s="27" t="s">
        <v>464</v>
      </c>
      <c r="I353" s="33" t="s">
        <v>834</v>
      </c>
      <c r="J353" s="29" t="s">
        <v>37</v>
      </c>
      <c r="K353" s="71" t="s">
        <v>499</v>
      </c>
      <c r="L353" s="29" t="s">
        <v>188</v>
      </c>
      <c r="M353" s="29" t="s">
        <v>209</v>
      </c>
      <c r="N353" s="29" t="s">
        <v>160</v>
      </c>
      <c r="O353" s="29" t="s">
        <v>150</v>
      </c>
      <c r="P353" s="29" t="s">
        <v>161</v>
      </c>
      <c r="Q353" s="29" t="s">
        <v>150</v>
      </c>
      <c r="R353" s="29" t="s">
        <v>151</v>
      </c>
      <c r="S353" s="39" t="s">
        <v>152</v>
      </c>
      <c r="T353" s="39" t="s">
        <v>150</v>
      </c>
      <c r="V353" s="118" t="s">
        <v>150</v>
      </c>
      <c r="W353" s="119" t="s">
        <v>150</v>
      </c>
      <c r="X353" s="119" t="s">
        <v>150</v>
      </c>
      <c r="Y353" s="119" t="s">
        <v>150</v>
      </c>
      <c r="Z353" s="119" t="s">
        <v>150</v>
      </c>
      <c r="AA353" s="119" t="s">
        <v>150</v>
      </c>
      <c r="AB353" s="119" t="s">
        <v>150</v>
      </c>
      <c r="AC353" s="119" t="s">
        <v>150</v>
      </c>
      <c r="AD353" s="120" t="s">
        <v>150</v>
      </c>
    </row>
    <row r="354" spans="1:30" ht="20" customHeight="1" x14ac:dyDescent="0.35">
      <c r="A354" s="15"/>
      <c r="B354" s="25">
        <f t="shared" si="90"/>
        <v>282</v>
      </c>
      <c r="C354" s="15"/>
      <c r="D354" s="78" t="str">
        <f t="shared" si="89"/>
        <v>B.UUID.282</v>
      </c>
      <c r="E354" s="27" t="s">
        <v>999</v>
      </c>
      <c r="F354" s="27" t="s">
        <v>401</v>
      </c>
      <c r="G354" s="27" t="s">
        <v>465</v>
      </c>
      <c r="H354" s="27" t="s">
        <v>464</v>
      </c>
      <c r="I354" s="33" t="s">
        <v>204</v>
      </c>
      <c r="J354" s="29" t="s">
        <v>17</v>
      </c>
      <c r="K354" s="71" t="s">
        <v>210</v>
      </c>
      <c r="L354" s="29" t="s">
        <v>188</v>
      </c>
      <c r="M354" s="29" t="s">
        <v>150</v>
      </c>
      <c r="N354" s="29" t="s">
        <v>160</v>
      </c>
      <c r="O354" s="29" t="s">
        <v>150</v>
      </c>
      <c r="P354" s="29" t="s">
        <v>161</v>
      </c>
      <c r="Q354" s="29" t="s">
        <v>150</v>
      </c>
      <c r="R354" s="29" t="s">
        <v>151</v>
      </c>
      <c r="S354" s="39" t="s">
        <v>152</v>
      </c>
      <c r="T354" s="39" t="s">
        <v>150</v>
      </c>
      <c r="V354" s="118" t="s">
        <v>150</v>
      </c>
      <c r="W354" s="119" t="s">
        <v>150</v>
      </c>
      <c r="X354" s="119" t="s">
        <v>150</v>
      </c>
      <c r="Y354" s="119" t="s">
        <v>150</v>
      </c>
      <c r="Z354" s="119" t="s">
        <v>150</v>
      </c>
      <c r="AA354" s="119" t="s">
        <v>150</v>
      </c>
      <c r="AB354" s="119" t="s">
        <v>150</v>
      </c>
      <c r="AC354" s="119" t="s">
        <v>150</v>
      </c>
      <c r="AD354" s="120" t="s">
        <v>150</v>
      </c>
    </row>
    <row r="355" spans="1:30" ht="20" customHeight="1" x14ac:dyDescent="0.35">
      <c r="A355" s="15"/>
      <c r="B355" s="25">
        <f t="shared" si="90"/>
        <v>283</v>
      </c>
      <c r="C355" s="15"/>
      <c r="D355" s="67" t="str">
        <f t="shared" si="89"/>
        <v>B.UUID.283</v>
      </c>
      <c r="E355" s="27" t="s">
        <v>1000</v>
      </c>
      <c r="F355" s="27" t="s">
        <v>473</v>
      </c>
      <c r="G355" s="27" t="s">
        <v>465</v>
      </c>
      <c r="H355" s="27" t="s">
        <v>464</v>
      </c>
      <c r="I355" s="33" t="s">
        <v>205</v>
      </c>
      <c r="J355" s="29" t="s">
        <v>37</v>
      </c>
      <c r="K355" s="71" t="s">
        <v>499</v>
      </c>
      <c r="L355" s="29" t="s">
        <v>188</v>
      </c>
      <c r="M355" s="29" t="s">
        <v>209</v>
      </c>
      <c r="N355" s="34" t="str">
        <f>"Démandé si pour question " &amp;D354&amp; ", Réponse = 1.Oui."</f>
        <v>Démandé si pour question B.UUID.282, Réponse = 1.Oui.</v>
      </c>
      <c r="O355" s="29" t="s">
        <v>150</v>
      </c>
      <c r="P355" s="29" t="s">
        <v>161</v>
      </c>
      <c r="Q355" s="29" t="s">
        <v>150</v>
      </c>
      <c r="R355" s="29" t="s">
        <v>151</v>
      </c>
      <c r="S355" s="39" t="s">
        <v>152</v>
      </c>
      <c r="T355" s="39" t="s">
        <v>150</v>
      </c>
      <c r="V355" s="118" t="s">
        <v>150</v>
      </c>
      <c r="W355" s="119" t="s">
        <v>150</v>
      </c>
      <c r="X355" s="119" t="s">
        <v>150</v>
      </c>
      <c r="Y355" s="119" t="s">
        <v>150</v>
      </c>
      <c r="Z355" s="119" t="s">
        <v>150</v>
      </c>
      <c r="AA355" s="119" t="s">
        <v>150</v>
      </c>
      <c r="AB355" s="119" t="s">
        <v>150</v>
      </c>
      <c r="AC355" s="119" t="s">
        <v>150</v>
      </c>
      <c r="AD355" s="120" t="s">
        <v>150</v>
      </c>
    </row>
    <row r="356" spans="1:30" ht="20" customHeight="1" x14ac:dyDescent="0.35">
      <c r="A356" s="15"/>
      <c r="B356" s="25">
        <f t="shared" si="90"/>
        <v>284</v>
      </c>
      <c r="C356" s="15"/>
      <c r="D356" s="67" t="str">
        <f t="shared" si="89"/>
        <v>B.UUID.284</v>
      </c>
      <c r="E356" s="27" t="s">
        <v>1469</v>
      </c>
      <c r="F356" s="27" t="s">
        <v>20</v>
      </c>
      <c r="G356" s="27" t="s">
        <v>465</v>
      </c>
      <c r="H356" s="27" t="s">
        <v>464</v>
      </c>
      <c r="I356" s="33" t="s">
        <v>181</v>
      </c>
      <c r="J356" s="29" t="s">
        <v>20</v>
      </c>
      <c r="K356" s="71" t="s">
        <v>20</v>
      </c>
      <c r="L356" s="29" t="s">
        <v>188</v>
      </c>
      <c r="M356" s="29" t="s">
        <v>150</v>
      </c>
      <c r="N356" s="34" t="str">
        <f>"Démandé si pour question " &amp;D355&amp; ", Réponse = 8.Autre."</f>
        <v>Démandé si pour question B.UUID.283, Réponse = 8.Autre.</v>
      </c>
      <c r="O356" s="29" t="s">
        <v>150</v>
      </c>
      <c r="P356" s="29" t="s">
        <v>161</v>
      </c>
      <c r="Q356" s="29" t="s">
        <v>150</v>
      </c>
      <c r="R356" s="29" t="s">
        <v>151</v>
      </c>
      <c r="S356" s="39" t="s">
        <v>152</v>
      </c>
      <c r="T356" s="39" t="s">
        <v>150</v>
      </c>
      <c r="V356" s="118" t="s">
        <v>150</v>
      </c>
      <c r="W356" s="119" t="s">
        <v>150</v>
      </c>
      <c r="X356" s="119" t="s">
        <v>150</v>
      </c>
      <c r="Y356" s="119" t="s">
        <v>150</v>
      </c>
      <c r="Z356" s="119" t="s">
        <v>150</v>
      </c>
      <c r="AA356" s="119" t="s">
        <v>150</v>
      </c>
      <c r="AB356" s="119" t="s">
        <v>150</v>
      </c>
      <c r="AC356" s="119" t="s">
        <v>150</v>
      </c>
      <c r="AD356" s="120" t="s">
        <v>150</v>
      </c>
    </row>
    <row r="357" spans="1:30" ht="20" customHeight="1" x14ac:dyDescent="0.35">
      <c r="A357" s="15"/>
      <c r="B357" s="25">
        <f t="shared" si="90"/>
        <v>285</v>
      </c>
      <c r="C357" s="15"/>
      <c r="D357" s="67" t="str">
        <f t="shared" si="89"/>
        <v>B.UUID.285</v>
      </c>
      <c r="E357" s="27" t="s">
        <v>1001</v>
      </c>
      <c r="F357" s="27" t="s">
        <v>462</v>
      </c>
      <c r="G357" s="27" t="s">
        <v>465</v>
      </c>
      <c r="H357" s="27" t="s">
        <v>464</v>
      </c>
      <c r="I357" s="33" t="s">
        <v>206</v>
      </c>
      <c r="J357" s="29" t="s">
        <v>37</v>
      </c>
      <c r="K357" s="33" t="s">
        <v>211</v>
      </c>
      <c r="L357" s="29" t="s">
        <v>188</v>
      </c>
      <c r="M357" s="29" t="s">
        <v>150</v>
      </c>
      <c r="N357" s="34" t="str">
        <f>"Démandé si pour question " &amp;D354&amp; ", Réponse = 1.Oui."</f>
        <v>Démandé si pour question B.UUID.282, Réponse = 1.Oui.</v>
      </c>
      <c r="O357" s="29" t="s">
        <v>150</v>
      </c>
      <c r="P357" s="29" t="s">
        <v>161</v>
      </c>
      <c r="Q357" s="29" t="s">
        <v>150</v>
      </c>
      <c r="R357" s="29" t="s">
        <v>151</v>
      </c>
      <c r="S357" s="39" t="s">
        <v>152</v>
      </c>
      <c r="T357" s="39" t="s">
        <v>150</v>
      </c>
      <c r="V357" s="118" t="s">
        <v>150</v>
      </c>
      <c r="W357" s="119" t="s">
        <v>150</v>
      </c>
      <c r="X357" s="119" t="s">
        <v>150</v>
      </c>
      <c r="Y357" s="119" t="s">
        <v>150</v>
      </c>
      <c r="Z357" s="119" t="s">
        <v>150</v>
      </c>
      <c r="AA357" s="119" t="s">
        <v>150</v>
      </c>
      <c r="AB357" s="119" t="s">
        <v>150</v>
      </c>
      <c r="AC357" s="119" t="s">
        <v>150</v>
      </c>
      <c r="AD357" s="120" t="s">
        <v>150</v>
      </c>
    </row>
    <row r="358" spans="1:30" ht="20" customHeight="1" thickBot="1" x14ac:dyDescent="0.4">
      <c r="A358" s="15"/>
      <c r="B358" s="25">
        <f t="shared" si="90"/>
        <v>286</v>
      </c>
      <c r="C358" s="15"/>
      <c r="D358" s="67" t="str">
        <f t="shared" si="89"/>
        <v>B.UUID.286</v>
      </c>
      <c r="E358" s="27" t="s">
        <v>1470</v>
      </c>
      <c r="F358" s="27" t="s">
        <v>20</v>
      </c>
      <c r="G358" s="27" t="s">
        <v>465</v>
      </c>
      <c r="H358" s="27" t="s">
        <v>464</v>
      </c>
      <c r="I358" s="33" t="s">
        <v>181</v>
      </c>
      <c r="J358" s="29" t="s">
        <v>20</v>
      </c>
      <c r="K358" s="33" t="s">
        <v>20</v>
      </c>
      <c r="L358" s="29" t="s">
        <v>188</v>
      </c>
      <c r="M358" s="29" t="s">
        <v>150</v>
      </c>
      <c r="N358" s="34" t="str">
        <f>"Démandé si pour question " &amp;D357&amp; ", Réponse = 9.Autre."</f>
        <v>Démandé si pour question B.UUID.285, Réponse = 9.Autre.</v>
      </c>
      <c r="O358" s="29" t="s">
        <v>150</v>
      </c>
      <c r="P358" s="29" t="s">
        <v>161</v>
      </c>
      <c r="Q358" s="29" t="s">
        <v>150</v>
      </c>
      <c r="R358" s="29" t="s">
        <v>151</v>
      </c>
      <c r="S358" s="39" t="s">
        <v>152</v>
      </c>
      <c r="T358" s="39" t="s">
        <v>150</v>
      </c>
      <c r="V358" s="118" t="s">
        <v>150</v>
      </c>
      <c r="W358" s="119" t="s">
        <v>150</v>
      </c>
      <c r="X358" s="119" t="s">
        <v>150</v>
      </c>
      <c r="Y358" s="119" t="s">
        <v>150</v>
      </c>
      <c r="Z358" s="119" t="s">
        <v>150</v>
      </c>
      <c r="AA358" s="119" t="s">
        <v>150</v>
      </c>
      <c r="AB358" s="119" t="s">
        <v>150</v>
      </c>
      <c r="AC358" s="119" t="s">
        <v>150</v>
      </c>
      <c r="AD358" s="120" t="s">
        <v>150</v>
      </c>
    </row>
    <row r="359" spans="1:30" ht="20" customHeight="1" thickBot="1" x14ac:dyDescent="0.4">
      <c r="A359" s="15"/>
      <c r="B359" s="25"/>
      <c r="C359" s="15"/>
      <c r="D359" s="46" t="s">
        <v>187</v>
      </c>
      <c r="E359" s="35"/>
      <c r="F359" s="35"/>
      <c r="G359" s="35"/>
      <c r="H359" s="35"/>
      <c r="I359" s="36"/>
      <c r="J359" s="37"/>
      <c r="K359" s="37"/>
      <c r="L359" s="35"/>
      <c r="M359" s="35"/>
      <c r="N359" s="37"/>
      <c r="O359" s="35"/>
      <c r="P359" s="35"/>
      <c r="Q359" s="35"/>
      <c r="R359" s="35"/>
      <c r="S359" s="38"/>
      <c r="T359" s="38"/>
      <c r="V359" s="112"/>
      <c r="W359" s="113"/>
      <c r="X359" s="113"/>
      <c r="Y359" s="113"/>
      <c r="Z359" s="113"/>
      <c r="AA359" s="113"/>
      <c r="AB359" s="113"/>
      <c r="AC359" s="113"/>
      <c r="AD359" s="114"/>
    </row>
    <row r="360" spans="1:30" ht="20" customHeight="1" thickBot="1" x14ac:dyDescent="0.4">
      <c r="A360" s="15"/>
      <c r="B360" s="25"/>
      <c r="C360" s="15"/>
      <c r="D360" s="51" t="s">
        <v>265</v>
      </c>
      <c r="E360" s="47"/>
      <c r="F360" s="47"/>
      <c r="G360" s="47"/>
      <c r="H360" s="47"/>
      <c r="I360" s="48"/>
      <c r="J360" s="49"/>
      <c r="K360" s="49"/>
      <c r="L360" s="47"/>
      <c r="M360" s="47"/>
      <c r="N360" s="49"/>
      <c r="O360" s="47"/>
      <c r="P360" s="47"/>
      <c r="Q360" s="47"/>
      <c r="R360" s="47"/>
      <c r="S360" s="50"/>
      <c r="T360" s="50"/>
      <c r="V360" s="115"/>
      <c r="W360" s="116"/>
      <c r="X360" s="116"/>
      <c r="Y360" s="116"/>
      <c r="Z360" s="116"/>
      <c r="AA360" s="116"/>
      <c r="AB360" s="116"/>
      <c r="AC360" s="116"/>
      <c r="AD360" s="117"/>
    </row>
    <row r="361" spans="1:30" ht="20" customHeight="1" x14ac:dyDescent="0.35">
      <c r="A361" s="15"/>
      <c r="B361" s="25">
        <f>B358+1</f>
        <v>287</v>
      </c>
      <c r="C361" s="15"/>
      <c r="D361" s="26" t="str">
        <f t="shared" ref="D361:D368" si="91">CONCATENATE(LEFT($D$33,2),"UUID.",B361)</f>
        <v>B.UUID.287</v>
      </c>
      <c r="E361" s="71" t="s">
        <v>1040</v>
      </c>
      <c r="F361" s="27" t="s">
        <v>417</v>
      </c>
      <c r="G361" s="27" t="s">
        <v>465</v>
      </c>
      <c r="H361" s="27" t="s">
        <v>464</v>
      </c>
      <c r="I361" s="33" t="s">
        <v>270</v>
      </c>
      <c r="J361" s="29" t="s">
        <v>17</v>
      </c>
      <c r="K361" s="33" t="s">
        <v>191</v>
      </c>
      <c r="L361" s="29" t="s">
        <v>187</v>
      </c>
      <c r="M361" s="29" t="s">
        <v>150</v>
      </c>
      <c r="N361" s="34" t="s">
        <v>160</v>
      </c>
      <c r="O361" s="29" t="s">
        <v>150</v>
      </c>
      <c r="P361" s="29" t="s">
        <v>161</v>
      </c>
      <c r="Q361" s="29" t="s">
        <v>150</v>
      </c>
      <c r="R361" s="29" t="s">
        <v>151</v>
      </c>
      <c r="S361" s="39" t="s">
        <v>152</v>
      </c>
      <c r="T361" s="39" t="str">
        <f t="shared" ref="T361:T404" si="92">IF(OR(V361="Yes",W361="Yes",X361="Yes",Y361="Yes",Z361="Yes",AA361="Yes",AB361="Yes",AC361="Yes",AD361="Yes"),"Yes","No")</f>
        <v>Yes</v>
      </c>
      <c r="V361" s="118" t="s">
        <v>749</v>
      </c>
      <c r="W361" s="119" t="s">
        <v>749</v>
      </c>
      <c r="X361" s="119" t="s">
        <v>749</v>
      </c>
      <c r="Y361" s="119" t="s">
        <v>749</v>
      </c>
      <c r="Z361" s="119" t="s">
        <v>749</v>
      </c>
      <c r="AA361" s="119" t="s">
        <v>749</v>
      </c>
      <c r="AB361" s="119" t="s">
        <v>749</v>
      </c>
      <c r="AC361" s="119" t="s">
        <v>749</v>
      </c>
      <c r="AD361" s="120" t="s">
        <v>749</v>
      </c>
    </row>
    <row r="362" spans="1:30" ht="20" customHeight="1" x14ac:dyDescent="0.35">
      <c r="A362" s="15"/>
      <c r="B362" s="25">
        <f t="shared" ref="B362:B368" si="93">B361+1</f>
        <v>288</v>
      </c>
      <c r="C362" s="15"/>
      <c r="D362" s="26" t="str">
        <f t="shared" si="91"/>
        <v>B.UUID.288</v>
      </c>
      <c r="E362" s="27" t="s">
        <v>1041</v>
      </c>
      <c r="F362" s="27" t="s">
        <v>413</v>
      </c>
      <c r="G362" s="27" t="s">
        <v>465</v>
      </c>
      <c r="H362" s="27" t="s">
        <v>464</v>
      </c>
      <c r="I362" s="33" t="s">
        <v>271</v>
      </c>
      <c r="J362" s="29" t="s">
        <v>17</v>
      </c>
      <c r="K362" s="33" t="s">
        <v>170</v>
      </c>
      <c r="L362" s="29" t="s">
        <v>187</v>
      </c>
      <c r="M362" s="29" t="s">
        <v>150</v>
      </c>
      <c r="N362" s="34" t="str">
        <f>"Démandé si pour question " &amp;D361&amp; ", Réponse =/= 3. Totalement indisponible"</f>
        <v>Démandé si pour question B.UUID.287, Réponse =/= 3. Totalement indisponible</v>
      </c>
      <c r="O362" s="29" t="s">
        <v>150</v>
      </c>
      <c r="P362" s="29" t="s">
        <v>161</v>
      </c>
      <c r="Q362" s="29" t="s">
        <v>150</v>
      </c>
      <c r="R362" s="29" t="s">
        <v>151</v>
      </c>
      <c r="S362" s="39" t="s">
        <v>152</v>
      </c>
      <c r="T362" s="39" t="str">
        <f t="shared" si="92"/>
        <v>Yes</v>
      </c>
      <c r="V362" s="118" t="s">
        <v>749</v>
      </c>
      <c r="W362" s="119" t="s">
        <v>749</v>
      </c>
      <c r="X362" s="119" t="s">
        <v>749</v>
      </c>
      <c r="Y362" s="119" t="s">
        <v>749</v>
      </c>
      <c r="Z362" s="119" t="s">
        <v>749</v>
      </c>
      <c r="AA362" s="119" t="s">
        <v>749</v>
      </c>
      <c r="AB362" s="119" t="s">
        <v>749</v>
      </c>
      <c r="AC362" s="119" t="s">
        <v>749</v>
      </c>
      <c r="AD362" s="120" t="s">
        <v>749</v>
      </c>
    </row>
    <row r="363" spans="1:30" ht="20" customHeight="1" x14ac:dyDescent="0.35">
      <c r="A363" s="15"/>
      <c r="B363" s="25">
        <f t="shared" si="93"/>
        <v>289</v>
      </c>
      <c r="C363" s="15"/>
      <c r="D363" s="26" t="str">
        <f t="shared" si="91"/>
        <v>B.UUID.289</v>
      </c>
      <c r="E363" s="27" t="s">
        <v>1471</v>
      </c>
      <c r="F363" s="27" t="s">
        <v>413</v>
      </c>
      <c r="G363" s="27" t="s">
        <v>465</v>
      </c>
      <c r="H363" s="27" t="s">
        <v>464</v>
      </c>
      <c r="I363" s="33" t="s">
        <v>780</v>
      </c>
      <c r="J363" s="29" t="s">
        <v>17</v>
      </c>
      <c r="K363" s="33" t="s">
        <v>170</v>
      </c>
      <c r="L363" s="29" t="s">
        <v>187</v>
      </c>
      <c r="M363" s="29" t="s">
        <v>150</v>
      </c>
      <c r="N363" s="34" t="str">
        <f>"Démandé si pour question " &amp;D362&amp; ", Réponse = 1.Oui."</f>
        <v>Démandé si pour question B.UUID.288, Réponse = 1.Oui.</v>
      </c>
      <c r="O363" s="29" t="s">
        <v>150</v>
      </c>
      <c r="P363" s="29" t="s">
        <v>161</v>
      </c>
      <c r="Q363" s="29" t="s">
        <v>150</v>
      </c>
      <c r="R363" s="29" t="s">
        <v>151</v>
      </c>
      <c r="S363" s="39" t="s">
        <v>152</v>
      </c>
      <c r="T363" s="39" t="str">
        <f t="shared" si="92"/>
        <v>Yes</v>
      </c>
      <c r="V363" s="118" t="s">
        <v>749</v>
      </c>
      <c r="W363" s="119" t="s">
        <v>749</v>
      </c>
      <c r="X363" s="119" t="s">
        <v>749</v>
      </c>
      <c r="Y363" s="119" t="s">
        <v>749</v>
      </c>
      <c r="Z363" s="119" t="s">
        <v>749</v>
      </c>
      <c r="AA363" s="119" t="s">
        <v>749</v>
      </c>
      <c r="AB363" s="119" t="s">
        <v>749</v>
      </c>
      <c r="AC363" s="119" t="s">
        <v>749</v>
      </c>
      <c r="AD363" s="120" t="s">
        <v>749</v>
      </c>
    </row>
    <row r="364" spans="1:30" ht="20" customHeight="1" x14ac:dyDescent="0.35">
      <c r="A364" s="15"/>
      <c r="B364" s="25">
        <f t="shared" si="93"/>
        <v>290</v>
      </c>
      <c r="C364" s="15"/>
      <c r="D364" s="135" t="str">
        <f t="shared" si="91"/>
        <v>B.UUID.290</v>
      </c>
      <c r="E364" s="27" t="s">
        <v>1127</v>
      </c>
      <c r="F364" s="27" t="s">
        <v>64</v>
      </c>
      <c r="G364" s="27" t="s">
        <v>465</v>
      </c>
      <c r="H364" s="27" t="s">
        <v>464</v>
      </c>
      <c r="I364" s="33" t="s">
        <v>1806</v>
      </c>
      <c r="J364" s="29" t="s">
        <v>64</v>
      </c>
      <c r="K364" s="33" t="s">
        <v>194</v>
      </c>
      <c r="L364" s="29" t="s">
        <v>187</v>
      </c>
      <c r="M364" s="29" t="s">
        <v>150</v>
      </c>
      <c r="N364" s="34" t="str">
        <f>"Démandé si pour question " &amp;D362&amp; ", Réponse = 1.Oui."</f>
        <v>Démandé si pour question B.UUID.288, Réponse = 1.Oui.</v>
      </c>
      <c r="O364" s="29" t="s">
        <v>150</v>
      </c>
      <c r="P364" s="29" t="s">
        <v>161</v>
      </c>
      <c r="Q364" s="29" t="s">
        <v>150</v>
      </c>
      <c r="R364" s="29" t="s">
        <v>151</v>
      </c>
      <c r="S364" s="39" t="s">
        <v>152</v>
      </c>
      <c r="T364" s="39" t="str">
        <f t="shared" si="92"/>
        <v>Yes</v>
      </c>
      <c r="V364" s="118" t="s">
        <v>749</v>
      </c>
      <c r="W364" s="119" t="s">
        <v>749</v>
      </c>
      <c r="X364" s="119" t="s">
        <v>749</v>
      </c>
      <c r="Y364" s="119" t="s">
        <v>749</v>
      </c>
      <c r="Z364" s="119" t="s">
        <v>749</v>
      </c>
      <c r="AA364" s="119" t="s">
        <v>749</v>
      </c>
      <c r="AB364" s="119" t="s">
        <v>749</v>
      </c>
      <c r="AC364" s="119" t="s">
        <v>749</v>
      </c>
      <c r="AD364" s="120" t="s">
        <v>749</v>
      </c>
    </row>
    <row r="365" spans="1:30" ht="20" customHeight="1" x14ac:dyDescent="0.35">
      <c r="A365" s="15"/>
      <c r="B365" s="25">
        <f t="shared" si="93"/>
        <v>291</v>
      </c>
      <c r="C365" s="15"/>
      <c r="D365" s="78" t="str">
        <f t="shared" si="91"/>
        <v>B.UUID.291</v>
      </c>
      <c r="E365" s="71" t="s">
        <v>1039</v>
      </c>
      <c r="F365" s="27" t="s">
        <v>803</v>
      </c>
      <c r="G365" s="27" t="s">
        <v>465</v>
      </c>
      <c r="H365" s="27" t="s">
        <v>464</v>
      </c>
      <c r="I365" s="33" t="s">
        <v>839</v>
      </c>
      <c r="J365" s="29" t="s">
        <v>803</v>
      </c>
      <c r="K365" s="33"/>
      <c r="L365" s="29" t="s">
        <v>187</v>
      </c>
      <c r="M365" s="29" t="s">
        <v>150</v>
      </c>
      <c r="N365" s="34"/>
      <c r="O365" s="29" t="s">
        <v>150</v>
      </c>
      <c r="P365" s="29" t="s">
        <v>150</v>
      </c>
      <c r="Q365" s="29" t="s">
        <v>150</v>
      </c>
      <c r="R365" s="29" t="s">
        <v>151</v>
      </c>
      <c r="S365" s="39" t="s">
        <v>152</v>
      </c>
      <c r="T365" s="39" t="s">
        <v>150</v>
      </c>
      <c r="V365" s="118" t="s">
        <v>150</v>
      </c>
      <c r="W365" s="119" t="s">
        <v>150</v>
      </c>
      <c r="X365" s="119" t="s">
        <v>150</v>
      </c>
      <c r="Y365" s="119" t="s">
        <v>150</v>
      </c>
      <c r="Z365" s="119" t="s">
        <v>150</v>
      </c>
      <c r="AA365" s="119" t="s">
        <v>150</v>
      </c>
      <c r="AB365" s="119" t="s">
        <v>150</v>
      </c>
      <c r="AC365" s="119" t="s">
        <v>150</v>
      </c>
      <c r="AD365" s="120" t="s">
        <v>150</v>
      </c>
    </row>
    <row r="366" spans="1:30" ht="20" customHeight="1" x14ac:dyDescent="0.35">
      <c r="A366" s="15"/>
      <c r="B366" s="25">
        <f t="shared" si="93"/>
        <v>292</v>
      </c>
      <c r="C366" s="15"/>
      <c r="D366" s="78" t="str">
        <f t="shared" si="91"/>
        <v>B.UUID.292</v>
      </c>
      <c r="E366" s="27" t="s">
        <v>1472</v>
      </c>
      <c r="F366" s="27" t="s">
        <v>803</v>
      </c>
      <c r="G366" s="27" t="s">
        <v>465</v>
      </c>
      <c r="H366" s="27" t="s">
        <v>464</v>
      </c>
      <c r="I366" s="33" t="s">
        <v>838</v>
      </c>
      <c r="J366" s="29" t="s">
        <v>803</v>
      </c>
      <c r="K366" s="33"/>
      <c r="L366" s="29" t="s">
        <v>187</v>
      </c>
      <c r="M366" s="29" t="s">
        <v>150</v>
      </c>
      <c r="N366" s="34"/>
      <c r="O366" s="29" t="s">
        <v>150</v>
      </c>
      <c r="P366" s="29" t="s">
        <v>150</v>
      </c>
      <c r="Q366" s="29" t="s">
        <v>150</v>
      </c>
      <c r="R366" s="29" t="s">
        <v>151</v>
      </c>
      <c r="S366" s="39" t="s">
        <v>152</v>
      </c>
      <c r="T366" s="39" t="s">
        <v>150</v>
      </c>
      <c r="V366" s="118" t="s">
        <v>150</v>
      </c>
      <c r="W366" s="119" t="s">
        <v>150</v>
      </c>
      <c r="X366" s="119" t="s">
        <v>150</v>
      </c>
      <c r="Y366" s="119" t="s">
        <v>150</v>
      </c>
      <c r="Z366" s="119" t="s">
        <v>150</v>
      </c>
      <c r="AA366" s="119" t="s">
        <v>150</v>
      </c>
      <c r="AB366" s="119" t="s">
        <v>150</v>
      </c>
      <c r="AC366" s="119" t="s">
        <v>150</v>
      </c>
      <c r="AD366" s="120" t="s">
        <v>150</v>
      </c>
    </row>
    <row r="367" spans="1:30" ht="20" customHeight="1" x14ac:dyDescent="0.35">
      <c r="A367" s="15"/>
      <c r="B367" s="25">
        <f t="shared" si="93"/>
        <v>293</v>
      </c>
      <c r="C367" s="15"/>
      <c r="D367" s="135" t="str">
        <f t="shared" si="91"/>
        <v>B.UUID.293</v>
      </c>
      <c r="E367" s="27" t="s">
        <v>1042</v>
      </c>
      <c r="F367" s="27" t="s">
        <v>64</v>
      </c>
      <c r="G367" s="27" t="s">
        <v>465</v>
      </c>
      <c r="H367" s="27" t="s">
        <v>464</v>
      </c>
      <c r="I367" s="33" t="s">
        <v>272</v>
      </c>
      <c r="J367" s="29" t="s">
        <v>64</v>
      </c>
      <c r="K367" s="33" t="s">
        <v>194</v>
      </c>
      <c r="L367" s="29" t="s">
        <v>187</v>
      </c>
      <c r="M367" s="29" t="s">
        <v>150</v>
      </c>
      <c r="N367" s="34" t="str">
        <f>"Démandé si pour question " &amp;D362&amp; ", Réponse = 1.Oui."</f>
        <v>Démandé si pour question B.UUID.288, Réponse = 1.Oui.</v>
      </c>
      <c r="O367" s="29" t="s">
        <v>150</v>
      </c>
      <c r="P367" s="29" t="s">
        <v>161</v>
      </c>
      <c r="Q367" s="29" t="s">
        <v>150</v>
      </c>
      <c r="R367" s="29" t="s">
        <v>151</v>
      </c>
      <c r="S367" s="39" t="s">
        <v>152</v>
      </c>
      <c r="T367" s="39" t="str">
        <f t="shared" si="92"/>
        <v>Yes</v>
      </c>
      <c r="V367" s="118" t="s">
        <v>749</v>
      </c>
      <c r="W367" s="119" t="s">
        <v>749</v>
      </c>
      <c r="X367" s="119" t="s">
        <v>749</v>
      </c>
      <c r="Y367" s="119" t="s">
        <v>749</v>
      </c>
      <c r="Z367" s="119" t="s">
        <v>749</v>
      </c>
      <c r="AA367" s="119" t="s">
        <v>749</v>
      </c>
      <c r="AB367" s="119" t="s">
        <v>749</v>
      </c>
      <c r="AC367" s="119" t="s">
        <v>749</v>
      </c>
      <c r="AD367" s="120" t="s">
        <v>749</v>
      </c>
    </row>
    <row r="368" spans="1:30" ht="20" customHeight="1" thickBot="1" x14ac:dyDescent="0.4">
      <c r="A368" s="15"/>
      <c r="B368" s="25">
        <f t="shared" si="93"/>
        <v>294</v>
      </c>
      <c r="C368" s="15"/>
      <c r="D368" s="26" t="str">
        <f t="shared" si="91"/>
        <v>B.UUID.294</v>
      </c>
      <c r="E368" s="27" t="s">
        <v>1043</v>
      </c>
      <c r="F368" s="27" t="s">
        <v>64</v>
      </c>
      <c r="G368" s="27" t="s">
        <v>465</v>
      </c>
      <c r="H368" s="27" t="s">
        <v>464</v>
      </c>
      <c r="I368" s="33" t="s">
        <v>273</v>
      </c>
      <c r="J368" s="29" t="s">
        <v>64</v>
      </c>
      <c r="K368" s="33" t="s">
        <v>194</v>
      </c>
      <c r="L368" s="29" t="s">
        <v>187</v>
      </c>
      <c r="M368" s="29" t="s">
        <v>150</v>
      </c>
      <c r="N368" s="34" t="str">
        <f>"Démandé si pour question " &amp;D362&amp; ", Réponse = 1.Oui."</f>
        <v>Démandé si pour question B.UUID.288, Réponse = 1.Oui.</v>
      </c>
      <c r="O368" s="29" t="s">
        <v>150</v>
      </c>
      <c r="P368" s="29" t="s">
        <v>161</v>
      </c>
      <c r="Q368" s="29" t="s">
        <v>150</v>
      </c>
      <c r="R368" s="29" t="s">
        <v>151</v>
      </c>
      <c r="S368" s="39" t="s">
        <v>152</v>
      </c>
      <c r="T368" s="39" t="str">
        <f t="shared" si="92"/>
        <v>Yes</v>
      </c>
      <c r="V368" s="118" t="s">
        <v>749</v>
      </c>
      <c r="W368" s="119" t="s">
        <v>749</v>
      </c>
      <c r="X368" s="119" t="s">
        <v>749</v>
      </c>
      <c r="Y368" s="119" t="s">
        <v>749</v>
      </c>
      <c r="Z368" s="119" t="s">
        <v>749</v>
      </c>
      <c r="AA368" s="119" t="s">
        <v>749</v>
      </c>
      <c r="AB368" s="119" t="s">
        <v>749</v>
      </c>
      <c r="AC368" s="119" t="s">
        <v>749</v>
      </c>
      <c r="AD368" s="120" t="s">
        <v>749</v>
      </c>
    </row>
    <row r="369" spans="1:30" ht="20" customHeight="1" thickBot="1" x14ac:dyDescent="0.4">
      <c r="A369" s="15"/>
      <c r="B369" s="25"/>
      <c r="C369" s="15"/>
      <c r="D369" s="51" t="s">
        <v>1044</v>
      </c>
      <c r="E369" s="47"/>
      <c r="F369" s="47"/>
      <c r="G369" s="47"/>
      <c r="H369" s="47"/>
      <c r="I369" s="48"/>
      <c r="J369" s="49"/>
      <c r="K369" s="49"/>
      <c r="L369" s="47"/>
      <c r="M369" s="47"/>
      <c r="N369" s="49"/>
      <c r="O369" s="47"/>
      <c r="P369" s="47"/>
      <c r="Q369" s="47"/>
      <c r="R369" s="47"/>
      <c r="S369" s="50"/>
      <c r="T369" s="50"/>
      <c r="V369" s="115"/>
      <c r="W369" s="116"/>
      <c r="X369" s="116"/>
      <c r="Y369" s="116"/>
      <c r="Z369" s="116"/>
      <c r="AA369" s="116"/>
      <c r="AB369" s="116"/>
      <c r="AC369" s="116"/>
      <c r="AD369" s="117"/>
    </row>
    <row r="370" spans="1:30" ht="20" customHeight="1" x14ac:dyDescent="0.35">
      <c r="A370" s="15"/>
      <c r="B370" s="25">
        <f>B368+1</f>
        <v>295</v>
      </c>
      <c r="C370" s="15"/>
      <c r="D370" s="26" t="str">
        <f t="shared" ref="D370:D377" si="94">CONCATENATE(LEFT($D$33,2),"UUID.",B370)</f>
        <v>B.UUID.295</v>
      </c>
      <c r="E370" s="71" t="s">
        <v>1050</v>
      </c>
      <c r="F370" s="27" t="s">
        <v>417</v>
      </c>
      <c r="G370" s="27" t="s">
        <v>465</v>
      </c>
      <c r="H370" s="27" t="s">
        <v>464</v>
      </c>
      <c r="I370" s="33" t="s">
        <v>1045</v>
      </c>
      <c r="J370" s="29" t="s">
        <v>17</v>
      </c>
      <c r="K370" s="33" t="s">
        <v>191</v>
      </c>
      <c r="L370" s="29" t="s">
        <v>187</v>
      </c>
      <c r="M370" s="29" t="s">
        <v>150</v>
      </c>
      <c r="N370" s="34" t="s">
        <v>160</v>
      </c>
      <c r="O370" s="29" t="s">
        <v>150</v>
      </c>
      <c r="P370" s="29" t="s">
        <v>161</v>
      </c>
      <c r="Q370" s="29" t="s">
        <v>150</v>
      </c>
      <c r="R370" s="29" t="s">
        <v>151</v>
      </c>
      <c r="S370" s="39" t="s">
        <v>152</v>
      </c>
      <c r="T370" s="39" t="str">
        <f t="shared" si="92"/>
        <v>Yes</v>
      </c>
      <c r="V370" s="118" t="s">
        <v>749</v>
      </c>
      <c r="W370" s="119" t="s">
        <v>749</v>
      </c>
      <c r="X370" s="119" t="s">
        <v>749</v>
      </c>
      <c r="Y370" s="119" t="s">
        <v>749</v>
      </c>
      <c r="Z370" s="119" t="s">
        <v>749</v>
      </c>
      <c r="AA370" s="119" t="s">
        <v>749</v>
      </c>
      <c r="AB370" s="119" t="s">
        <v>749</v>
      </c>
      <c r="AC370" s="119" t="s">
        <v>749</v>
      </c>
      <c r="AD370" s="120" t="s">
        <v>749</v>
      </c>
    </row>
    <row r="371" spans="1:30" ht="20" customHeight="1" x14ac:dyDescent="0.35">
      <c r="A371" s="15"/>
      <c r="B371" s="25">
        <f t="shared" ref="B371:B377" si="95">B370+1</f>
        <v>296</v>
      </c>
      <c r="C371" s="15"/>
      <c r="D371" s="26" t="str">
        <f t="shared" si="94"/>
        <v>B.UUID.296</v>
      </c>
      <c r="E371" s="27" t="s">
        <v>1051</v>
      </c>
      <c r="F371" s="27" t="s">
        <v>413</v>
      </c>
      <c r="G371" s="27" t="s">
        <v>465</v>
      </c>
      <c r="H371" s="27" t="s">
        <v>464</v>
      </c>
      <c r="I371" s="33" t="s">
        <v>1046</v>
      </c>
      <c r="J371" s="29" t="s">
        <v>17</v>
      </c>
      <c r="K371" s="33" t="s">
        <v>170</v>
      </c>
      <c r="L371" s="29" t="s">
        <v>187</v>
      </c>
      <c r="M371" s="29" t="s">
        <v>150</v>
      </c>
      <c r="N371" s="34" t="str">
        <f>"Démandé si pour question " &amp;D370&amp; ", Réponse =/= 3. Totalement indisponible"</f>
        <v>Démandé si pour question B.UUID.295, Réponse =/= 3. Totalement indisponible</v>
      </c>
      <c r="O371" s="29" t="s">
        <v>150</v>
      </c>
      <c r="P371" s="29" t="s">
        <v>161</v>
      </c>
      <c r="Q371" s="29" t="s">
        <v>150</v>
      </c>
      <c r="R371" s="29" t="s">
        <v>151</v>
      </c>
      <c r="S371" s="39" t="s">
        <v>152</v>
      </c>
      <c r="T371" s="39" t="str">
        <f t="shared" si="92"/>
        <v>Yes</v>
      </c>
      <c r="V371" s="118" t="s">
        <v>749</v>
      </c>
      <c r="W371" s="119" t="s">
        <v>749</v>
      </c>
      <c r="X371" s="119" t="s">
        <v>749</v>
      </c>
      <c r="Y371" s="119" t="s">
        <v>749</v>
      </c>
      <c r="Z371" s="119" t="s">
        <v>749</v>
      </c>
      <c r="AA371" s="119" t="s">
        <v>749</v>
      </c>
      <c r="AB371" s="119" t="s">
        <v>749</v>
      </c>
      <c r="AC371" s="119" t="s">
        <v>749</v>
      </c>
      <c r="AD371" s="120" t="s">
        <v>749</v>
      </c>
    </row>
    <row r="372" spans="1:30" ht="20" customHeight="1" x14ac:dyDescent="0.35">
      <c r="A372" s="15"/>
      <c r="B372" s="25">
        <f t="shared" si="95"/>
        <v>297</v>
      </c>
      <c r="C372" s="15"/>
      <c r="D372" s="26" t="str">
        <f t="shared" si="94"/>
        <v>B.UUID.297</v>
      </c>
      <c r="E372" s="27" t="s">
        <v>1478</v>
      </c>
      <c r="F372" s="27" t="s">
        <v>413</v>
      </c>
      <c r="G372" s="27" t="s">
        <v>465</v>
      </c>
      <c r="H372" s="27" t="s">
        <v>464</v>
      </c>
      <c r="I372" s="33" t="s">
        <v>1047</v>
      </c>
      <c r="J372" s="29" t="s">
        <v>17</v>
      </c>
      <c r="K372" s="33" t="s">
        <v>170</v>
      </c>
      <c r="L372" s="29" t="s">
        <v>187</v>
      </c>
      <c r="M372" s="29" t="s">
        <v>150</v>
      </c>
      <c r="N372" s="34" t="str">
        <f>"Démandé si pour question " &amp;D371&amp; ", Réponse = 1.Oui."</f>
        <v>Démandé si pour question B.UUID.296, Réponse = 1.Oui.</v>
      </c>
      <c r="O372" s="29" t="s">
        <v>150</v>
      </c>
      <c r="P372" s="29" t="s">
        <v>161</v>
      </c>
      <c r="Q372" s="29" t="s">
        <v>150</v>
      </c>
      <c r="R372" s="29" t="s">
        <v>151</v>
      </c>
      <c r="S372" s="39" t="s">
        <v>152</v>
      </c>
      <c r="T372" s="39" t="str">
        <f t="shared" si="92"/>
        <v>Yes</v>
      </c>
      <c r="V372" s="118" t="s">
        <v>749</v>
      </c>
      <c r="W372" s="119" t="s">
        <v>749</v>
      </c>
      <c r="X372" s="119" t="s">
        <v>749</v>
      </c>
      <c r="Y372" s="119" t="s">
        <v>749</v>
      </c>
      <c r="Z372" s="119" t="s">
        <v>749</v>
      </c>
      <c r="AA372" s="119" t="s">
        <v>749</v>
      </c>
      <c r="AB372" s="119" t="s">
        <v>749</v>
      </c>
      <c r="AC372" s="119" t="s">
        <v>749</v>
      </c>
      <c r="AD372" s="120" t="s">
        <v>749</v>
      </c>
    </row>
    <row r="373" spans="1:30" ht="20" customHeight="1" x14ac:dyDescent="0.35">
      <c r="A373" s="15"/>
      <c r="B373" s="25">
        <f t="shared" si="95"/>
        <v>298</v>
      </c>
      <c r="C373" s="15"/>
      <c r="D373" s="135" t="str">
        <f t="shared" si="94"/>
        <v>B.UUID.298</v>
      </c>
      <c r="E373" s="27" t="s">
        <v>1128</v>
      </c>
      <c r="F373" s="27" t="s">
        <v>64</v>
      </c>
      <c r="G373" s="27" t="s">
        <v>465</v>
      </c>
      <c r="H373" s="27" t="s">
        <v>464</v>
      </c>
      <c r="I373" s="33" t="s">
        <v>1807</v>
      </c>
      <c r="J373" s="29" t="s">
        <v>64</v>
      </c>
      <c r="K373" s="33" t="s">
        <v>194</v>
      </c>
      <c r="L373" s="29" t="s">
        <v>187</v>
      </c>
      <c r="M373" s="29" t="s">
        <v>150</v>
      </c>
      <c r="N373" s="34" t="str">
        <f>"Démandé si pour question " &amp;D371&amp; ", Réponse = 1.Oui."</f>
        <v>Démandé si pour question B.UUID.296, Réponse = 1.Oui.</v>
      </c>
      <c r="O373" s="29" t="s">
        <v>150</v>
      </c>
      <c r="P373" s="29" t="s">
        <v>161</v>
      </c>
      <c r="Q373" s="29" t="s">
        <v>150</v>
      </c>
      <c r="R373" s="29" t="s">
        <v>151</v>
      </c>
      <c r="S373" s="39" t="s">
        <v>152</v>
      </c>
      <c r="T373" s="39" t="str">
        <f t="shared" si="92"/>
        <v>Yes</v>
      </c>
      <c r="V373" s="118" t="s">
        <v>749</v>
      </c>
      <c r="W373" s="119" t="s">
        <v>749</v>
      </c>
      <c r="X373" s="119" t="s">
        <v>749</v>
      </c>
      <c r="Y373" s="119" t="s">
        <v>749</v>
      </c>
      <c r="Z373" s="119" t="s">
        <v>749</v>
      </c>
      <c r="AA373" s="119" t="s">
        <v>749</v>
      </c>
      <c r="AB373" s="119" t="s">
        <v>749</v>
      </c>
      <c r="AC373" s="119" t="s">
        <v>749</v>
      </c>
      <c r="AD373" s="120" t="s">
        <v>749</v>
      </c>
    </row>
    <row r="374" spans="1:30" ht="20" customHeight="1" x14ac:dyDescent="0.35">
      <c r="A374" s="15"/>
      <c r="B374" s="25">
        <f t="shared" si="95"/>
        <v>299</v>
      </c>
      <c r="C374" s="15"/>
      <c r="D374" s="78" t="str">
        <f t="shared" si="94"/>
        <v>B.UUID.299</v>
      </c>
      <c r="E374" s="71" t="s">
        <v>1052</v>
      </c>
      <c r="F374" s="27" t="s">
        <v>803</v>
      </c>
      <c r="G374" s="27" t="s">
        <v>465</v>
      </c>
      <c r="H374" s="27" t="s">
        <v>464</v>
      </c>
      <c r="I374" s="33" t="s">
        <v>839</v>
      </c>
      <c r="J374" s="29" t="s">
        <v>803</v>
      </c>
      <c r="K374" s="33"/>
      <c r="L374" s="29" t="s">
        <v>187</v>
      </c>
      <c r="M374" s="29" t="s">
        <v>150</v>
      </c>
      <c r="N374" s="34"/>
      <c r="O374" s="29" t="s">
        <v>150</v>
      </c>
      <c r="P374" s="29" t="s">
        <v>150</v>
      </c>
      <c r="Q374" s="29" t="s">
        <v>150</v>
      </c>
      <c r="R374" s="29" t="s">
        <v>151</v>
      </c>
      <c r="S374" s="39" t="s">
        <v>152</v>
      </c>
      <c r="T374" s="39" t="s">
        <v>150</v>
      </c>
      <c r="V374" s="118" t="s">
        <v>150</v>
      </c>
      <c r="W374" s="119" t="s">
        <v>150</v>
      </c>
      <c r="X374" s="119" t="s">
        <v>150</v>
      </c>
      <c r="Y374" s="119" t="s">
        <v>150</v>
      </c>
      <c r="Z374" s="119" t="s">
        <v>150</v>
      </c>
      <c r="AA374" s="119" t="s">
        <v>150</v>
      </c>
      <c r="AB374" s="119" t="s">
        <v>150</v>
      </c>
      <c r="AC374" s="119" t="s">
        <v>150</v>
      </c>
      <c r="AD374" s="120" t="s">
        <v>150</v>
      </c>
    </row>
    <row r="375" spans="1:30" ht="20" customHeight="1" x14ac:dyDescent="0.35">
      <c r="A375" s="15"/>
      <c r="B375" s="25">
        <f t="shared" si="95"/>
        <v>300</v>
      </c>
      <c r="C375" s="15"/>
      <c r="D375" s="78" t="str">
        <f t="shared" si="94"/>
        <v>B.UUID.300</v>
      </c>
      <c r="E375" s="27" t="s">
        <v>1473</v>
      </c>
      <c r="F375" s="27" t="s">
        <v>803</v>
      </c>
      <c r="G375" s="27" t="s">
        <v>465</v>
      </c>
      <c r="H375" s="27" t="s">
        <v>464</v>
      </c>
      <c r="I375" s="33" t="s">
        <v>838</v>
      </c>
      <c r="J375" s="29" t="s">
        <v>803</v>
      </c>
      <c r="K375" s="33"/>
      <c r="L375" s="29" t="s">
        <v>187</v>
      </c>
      <c r="M375" s="29" t="s">
        <v>150</v>
      </c>
      <c r="N375" s="34"/>
      <c r="O375" s="29" t="s">
        <v>150</v>
      </c>
      <c r="P375" s="29" t="s">
        <v>150</v>
      </c>
      <c r="Q375" s="29" t="s">
        <v>150</v>
      </c>
      <c r="R375" s="29" t="s">
        <v>151</v>
      </c>
      <c r="S375" s="39" t="s">
        <v>152</v>
      </c>
      <c r="T375" s="39" t="s">
        <v>150</v>
      </c>
      <c r="V375" s="118" t="s">
        <v>150</v>
      </c>
      <c r="W375" s="119" t="s">
        <v>150</v>
      </c>
      <c r="X375" s="119" t="s">
        <v>150</v>
      </c>
      <c r="Y375" s="119" t="s">
        <v>150</v>
      </c>
      <c r="Z375" s="119" t="s">
        <v>150</v>
      </c>
      <c r="AA375" s="119" t="s">
        <v>150</v>
      </c>
      <c r="AB375" s="119" t="s">
        <v>150</v>
      </c>
      <c r="AC375" s="119" t="s">
        <v>150</v>
      </c>
      <c r="AD375" s="120" t="s">
        <v>150</v>
      </c>
    </row>
    <row r="376" spans="1:30" ht="20" customHeight="1" x14ac:dyDescent="0.35">
      <c r="A376" s="15"/>
      <c r="B376" s="25">
        <f t="shared" si="95"/>
        <v>301</v>
      </c>
      <c r="C376" s="15"/>
      <c r="D376" s="135" t="str">
        <f t="shared" si="94"/>
        <v>B.UUID.301</v>
      </c>
      <c r="E376" s="27" t="s">
        <v>1053</v>
      </c>
      <c r="F376" s="27" t="s">
        <v>64</v>
      </c>
      <c r="G376" s="27" t="s">
        <v>465</v>
      </c>
      <c r="H376" s="27" t="s">
        <v>464</v>
      </c>
      <c r="I376" s="33" t="s">
        <v>1048</v>
      </c>
      <c r="J376" s="29" t="s">
        <v>64</v>
      </c>
      <c r="K376" s="33" t="s">
        <v>194</v>
      </c>
      <c r="L376" s="29" t="s">
        <v>187</v>
      </c>
      <c r="M376" s="29" t="s">
        <v>150</v>
      </c>
      <c r="N376" s="34" t="str">
        <f>"Démandé si pour question " &amp;D371&amp; ", Réponse = 1.Oui."</f>
        <v>Démandé si pour question B.UUID.296, Réponse = 1.Oui.</v>
      </c>
      <c r="O376" s="29" t="s">
        <v>150</v>
      </c>
      <c r="P376" s="29" t="s">
        <v>161</v>
      </c>
      <c r="Q376" s="29" t="s">
        <v>150</v>
      </c>
      <c r="R376" s="29" t="s">
        <v>151</v>
      </c>
      <c r="S376" s="39" t="s">
        <v>152</v>
      </c>
      <c r="T376" s="39" t="str">
        <f t="shared" si="92"/>
        <v>Yes</v>
      </c>
      <c r="V376" s="118" t="s">
        <v>749</v>
      </c>
      <c r="W376" s="119" t="s">
        <v>749</v>
      </c>
      <c r="X376" s="119" t="s">
        <v>749</v>
      </c>
      <c r="Y376" s="119" t="s">
        <v>749</v>
      </c>
      <c r="Z376" s="119" t="s">
        <v>749</v>
      </c>
      <c r="AA376" s="119" t="s">
        <v>749</v>
      </c>
      <c r="AB376" s="119" t="s">
        <v>749</v>
      </c>
      <c r="AC376" s="119" t="s">
        <v>749</v>
      </c>
      <c r="AD376" s="120" t="s">
        <v>749</v>
      </c>
    </row>
    <row r="377" spans="1:30" ht="20" customHeight="1" thickBot="1" x14ac:dyDescent="0.4">
      <c r="A377" s="15"/>
      <c r="B377" s="25">
        <f t="shared" si="95"/>
        <v>302</v>
      </c>
      <c r="C377" s="15"/>
      <c r="D377" s="26" t="str">
        <f t="shared" si="94"/>
        <v>B.UUID.302</v>
      </c>
      <c r="E377" s="27" t="s">
        <v>1054</v>
      </c>
      <c r="F377" s="27" t="s">
        <v>64</v>
      </c>
      <c r="G377" s="27" t="s">
        <v>465</v>
      </c>
      <c r="H377" s="27" t="s">
        <v>464</v>
      </c>
      <c r="I377" s="33" t="s">
        <v>1049</v>
      </c>
      <c r="J377" s="29" t="s">
        <v>64</v>
      </c>
      <c r="K377" s="33" t="s">
        <v>194</v>
      </c>
      <c r="L377" s="29" t="s">
        <v>187</v>
      </c>
      <c r="M377" s="29" t="s">
        <v>150</v>
      </c>
      <c r="N377" s="34" t="str">
        <f>"Démandé si pour question " &amp;D371&amp; ", Réponse = 1.Oui."</f>
        <v>Démandé si pour question B.UUID.296, Réponse = 1.Oui.</v>
      </c>
      <c r="O377" s="29" t="s">
        <v>150</v>
      </c>
      <c r="P377" s="29" t="s">
        <v>161</v>
      </c>
      <c r="Q377" s="29" t="s">
        <v>150</v>
      </c>
      <c r="R377" s="29" t="s">
        <v>151</v>
      </c>
      <c r="S377" s="39" t="s">
        <v>152</v>
      </c>
      <c r="T377" s="39" t="str">
        <f t="shared" si="92"/>
        <v>Yes</v>
      </c>
      <c r="V377" s="118" t="s">
        <v>749</v>
      </c>
      <c r="W377" s="119" t="s">
        <v>749</v>
      </c>
      <c r="X377" s="119" t="s">
        <v>749</v>
      </c>
      <c r="Y377" s="119" t="s">
        <v>749</v>
      </c>
      <c r="Z377" s="119" t="s">
        <v>749</v>
      </c>
      <c r="AA377" s="119" t="s">
        <v>749</v>
      </c>
      <c r="AB377" s="119" t="s">
        <v>749</v>
      </c>
      <c r="AC377" s="119" t="s">
        <v>749</v>
      </c>
      <c r="AD377" s="120" t="s">
        <v>749</v>
      </c>
    </row>
    <row r="378" spans="1:30" ht="20" customHeight="1" thickBot="1" x14ac:dyDescent="0.4">
      <c r="A378" s="15"/>
      <c r="B378" s="25"/>
      <c r="C378" s="15"/>
      <c r="D378" s="51" t="s">
        <v>1055</v>
      </c>
      <c r="E378" s="47"/>
      <c r="F378" s="47"/>
      <c r="G378" s="47"/>
      <c r="H378" s="47"/>
      <c r="I378" s="48"/>
      <c r="J378" s="49"/>
      <c r="K378" s="49"/>
      <c r="L378" s="47"/>
      <c r="M378" s="47"/>
      <c r="N378" s="49"/>
      <c r="O378" s="47"/>
      <c r="P378" s="47"/>
      <c r="Q378" s="47"/>
      <c r="R378" s="47"/>
      <c r="S378" s="50"/>
      <c r="T378" s="50"/>
      <c r="V378" s="115"/>
      <c r="W378" s="116"/>
      <c r="X378" s="116"/>
      <c r="Y378" s="116"/>
      <c r="Z378" s="116"/>
      <c r="AA378" s="116"/>
      <c r="AB378" s="116"/>
      <c r="AC378" s="116"/>
      <c r="AD378" s="117"/>
    </row>
    <row r="379" spans="1:30" ht="20" customHeight="1" x14ac:dyDescent="0.35">
      <c r="A379" s="15"/>
      <c r="B379" s="25">
        <f>B377+1</f>
        <v>303</v>
      </c>
      <c r="C379" s="15"/>
      <c r="D379" s="26" t="str">
        <f t="shared" ref="D379:D386" si="96">CONCATENATE(LEFT($D$33,2),"UUID.",B379)</f>
        <v>B.UUID.303</v>
      </c>
      <c r="E379" s="71" t="s">
        <v>1056</v>
      </c>
      <c r="F379" s="27" t="s">
        <v>417</v>
      </c>
      <c r="G379" s="27" t="s">
        <v>465</v>
      </c>
      <c r="H379" s="27" t="s">
        <v>464</v>
      </c>
      <c r="I379" s="33" t="s">
        <v>1057</v>
      </c>
      <c r="J379" s="29" t="s">
        <v>17</v>
      </c>
      <c r="K379" s="33" t="s">
        <v>191</v>
      </c>
      <c r="L379" s="29" t="s">
        <v>187</v>
      </c>
      <c r="M379" s="29" t="s">
        <v>150</v>
      </c>
      <c r="N379" s="34" t="s">
        <v>160</v>
      </c>
      <c r="O379" s="29" t="s">
        <v>150</v>
      </c>
      <c r="P379" s="29" t="s">
        <v>161</v>
      </c>
      <c r="Q379" s="29" t="s">
        <v>150</v>
      </c>
      <c r="R379" s="29" t="s">
        <v>151</v>
      </c>
      <c r="S379" s="39" t="s">
        <v>152</v>
      </c>
      <c r="T379" s="39" t="str">
        <f t="shared" ref="T379:T382" si="97">IF(OR(V379="Yes",W379="Yes",X379="Yes",Y379="Yes",Z379="Yes",AA379="Yes",AB379="Yes",AC379="Yes",AD379="Yes"),"Yes","No")</f>
        <v>Yes</v>
      </c>
      <c r="V379" s="118" t="s">
        <v>749</v>
      </c>
      <c r="W379" s="119" t="s">
        <v>749</v>
      </c>
      <c r="X379" s="119" t="s">
        <v>749</v>
      </c>
      <c r="Y379" s="119" t="s">
        <v>749</v>
      </c>
      <c r="Z379" s="119" t="s">
        <v>749</v>
      </c>
      <c r="AA379" s="119" t="s">
        <v>749</v>
      </c>
      <c r="AB379" s="119" t="s">
        <v>749</v>
      </c>
      <c r="AC379" s="119" t="s">
        <v>749</v>
      </c>
      <c r="AD379" s="120" t="s">
        <v>749</v>
      </c>
    </row>
    <row r="380" spans="1:30" ht="20" customHeight="1" x14ac:dyDescent="0.35">
      <c r="A380" s="15"/>
      <c r="B380" s="25">
        <f t="shared" ref="B380:B386" si="98">B379+1</f>
        <v>304</v>
      </c>
      <c r="C380" s="15"/>
      <c r="D380" s="26" t="str">
        <f t="shared" si="96"/>
        <v>B.UUID.304</v>
      </c>
      <c r="E380" s="27" t="s">
        <v>1062</v>
      </c>
      <c r="F380" s="27" t="s">
        <v>413</v>
      </c>
      <c r="G380" s="27" t="s">
        <v>465</v>
      </c>
      <c r="H380" s="27" t="s">
        <v>464</v>
      </c>
      <c r="I380" s="33" t="s">
        <v>1058</v>
      </c>
      <c r="J380" s="29" t="s">
        <v>17</v>
      </c>
      <c r="K380" s="33" t="s">
        <v>170</v>
      </c>
      <c r="L380" s="29" t="s">
        <v>187</v>
      </c>
      <c r="M380" s="29" t="s">
        <v>150</v>
      </c>
      <c r="N380" s="34" t="str">
        <f>"Démandé si pour question " &amp;D379&amp; ", Réponse =/= 3. Totalement indisponible"</f>
        <v>Démandé si pour question B.UUID.303, Réponse =/= 3. Totalement indisponible</v>
      </c>
      <c r="O380" s="29" t="s">
        <v>150</v>
      </c>
      <c r="P380" s="29" t="s">
        <v>161</v>
      </c>
      <c r="Q380" s="29" t="s">
        <v>150</v>
      </c>
      <c r="R380" s="29" t="s">
        <v>151</v>
      </c>
      <c r="S380" s="39" t="s">
        <v>152</v>
      </c>
      <c r="T380" s="39" t="str">
        <f t="shared" si="97"/>
        <v>Yes</v>
      </c>
      <c r="V380" s="118" t="s">
        <v>749</v>
      </c>
      <c r="W380" s="119" t="s">
        <v>749</v>
      </c>
      <c r="X380" s="119" t="s">
        <v>749</v>
      </c>
      <c r="Y380" s="119" t="s">
        <v>749</v>
      </c>
      <c r="Z380" s="119" t="s">
        <v>749</v>
      </c>
      <c r="AA380" s="119" t="s">
        <v>749</v>
      </c>
      <c r="AB380" s="119" t="s">
        <v>749</v>
      </c>
      <c r="AC380" s="119" t="s">
        <v>749</v>
      </c>
      <c r="AD380" s="120" t="s">
        <v>749</v>
      </c>
    </row>
    <row r="381" spans="1:30" ht="20" customHeight="1" x14ac:dyDescent="0.35">
      <c r="A381" s="15"/>
      <c r="B381" s="25">
        <f t="shared" si="98"/>
        <v>305</v>
      </c>
      <c r="C381" s="15"/>
      <c r="D381" s="26" t="str">
        <f t="shared" si="96"/>
        <v>B.UUID.305</v>
      </c>
      <c r="E381" s="27" t="s">
        <v>1477</v>
      </c>
      <c r="F381" s="27" t="s">
        <v>413</v>
      </c>
      <c r="G381" s="27" t="s">
        <v>465</v>
      </c>
      <c r="H381" s="27" t="s">
        <v>464</v>
      </c>
      <c r="I381" s="33" t="s">
        <v>1059</v>
      </c>
      <c r="J381" s="29" t="s">
        <v>17</v>
      </c>
      <c r="K381" s="33" t="s">
        <v>170</v>
      </c>
      <c r="L381" s="29" t="s">
        <v>187</v>
      </c>
      <c r="M381" s="29" t="s">
        <v>150</v>
      </c>
      <c r="N381" s="34" t="str">
        <f>"Démandé si pour question " &amp;D380&amp; ", Réponse = 1.Oui."</f>
        <v>Démandé si pour question B.UUID.304, Réponse = 1.Oui.</v>
      </c>
      <c r="O381" s="29" t="s">
        <v>150</v>
      </c>
      <c r="P381" s="29" t="s">
        <v>161</v>
      </c>
      <c r="Q381" s="29" t="s">
        <v>150</v>
      </c>
      <c r="R381" s="29" t="s">
        <v>151</v>
      </c>
      <c r="S381" s="39" t="s">
        <v>152</v>
      </c>
      <c r="T381" s="39" t="str">
        <f t="shared" si="97"/>
        <v>Yes</v>
      </c>
      <c r="V381" s="118" t="s">
        <v>749</v>
      </c>
      <c r="W381" s="119" t="s">
        <v>749</v>
      </c>
      <c r="X381" s="119" t="s">
        <v>749</v>
      </c>
      <c r="Y381" s="119" t="s">
        <v>749</v>
      </c>
      <c r="Z381" s="119" t="s">
        <v>749</v>
      </c>
      <c r="AA381" s="119" t="s">
        <v>749</v>
      </c>
      <c r="AB381" s="119" t="s">
        <v>749</v>
      </c>
      <c r="AC381" s="119" t="s">
        <v>749</v>
      </c>
      <c r="AD381" s="120" t="s">
        <v>749</v>
      </c>
    </row>
    <row r="382" spans="1:30" ht="20" customHeight="1" x14ac:dyDescent="0.35">
      <c r="A382" s="15"/>
      <c r="B382" s="25">
        <f t="shared" si="98"/>
        <v>306</v>
      </c>
      <c r="C382" s="15"/>
      <c r="D382" s="135" t="str">
        <f t="shared" si="96"/>
        <v>B.UUID.306</v>
      </c>
      <c r="E382" s="27" t="s">
        <v>1129</v>
      </c>
      <c r="F382" s="27" t="s">
        <v>64</v>
      </c>
      <c r="G382" s="27" t="s">
        <v>465</v>
      </c>
      <c r="H382" s="27" t="s">
        <v>464</v>
      </c>
      <c r="I382" s="33" t="s">
        <v>1808</v>
      </c>
      <c r="J382" s="29" t="s">
        <v>64</v>
      </c>
      <c r="K382" s="33" t="s">
        <v>194</v>
      </c>
      <c r="L382" s="29" t="s">
        <v>187</v>
      </c>
      <c r="M382" s="29" t="s">
        <v>150</v>
      </c>
      <c r="N382" s="34" t="str">
        <f>"Démandé si pour question " &amp;D380&amp; ", Réponse = 1.Oui."</f>
        <v>Démandé si pour question B.UUID.304, Réponse = 1.Oui.</v>
      </c>
      <c r="O382" s="29" t="s">
        <v>150</v>
      </c>
      <c r="P382" s="29" t="s">
        <v>161</v>
      </c>
      <c r="Q382" s="29" t="s">
        <v>150</v>
      </c>
      <c r="R382" s="29" t="s">
        <v>151</v>
      </c>
      <c r="S382" s="39" t="s">
        <v>152</v>
      </c>
      <c r="T382" s="39" t="str">
        <f t="shared" si="97"/>
        <v>Yes</v>
      </c>
      <c r="V382" s="118" t="s">
        <v>749</v>
      </c>
      <c r="W382" s="119" t="s">
        <v>749</v>
      </c>
      <c r="X382" s="119" t="s">
        <v>749</v>
      </c>
      <c r="Y382" s="119" t="s">
        <v>749</v>
      </c>
      <c r="Z382" s="119" t="s">
        <v>749</v>
      </c>
      <c r="AA382" s="119" t="s">
        <v>749</v>
      </c>
      <c r="AB382" s="119" t="s">
        <v>749</v>
      </c>
      <c r="AC382" s="119" t="s">
        <v>749</v>
      </c>
      <c r="AD382" s="120" t="s">
        <v>749</v>
      </c>
    </row>
    <row r="383" spans="1:30" ht="20" customHeight="1" x14ac:dyDescent="0.35">
      <c r="A383" s="15"/>
      <c r="B383" s="25">
        <f t="shared" si="98"/>
        <v>307</v>
      </c>
      <c r="C383" s="15"/>
      <c r="D383" s="78" t="str">
        <f t="shared" si="96"/>
        <v>B.UUID.307</v>
      </c>
      <c r="E383" s="71" t="s">
        <v>1063</v>
      </c>
      <c r="F383" s="27" t="s">
        <v>803</v>
      </c>
      <c r="G383" s="27" t="s">
        <v>465</v>
      </c>
      <c r="H383" s="27" t="s">
        <v>464</v>
      </c>
      <c r="I383" s="33" t="s">
        <v>839</v>
      </c>
      <c r="J383" s="29" t="s">
        <v>803</v>
      </c>
      <c r="K383" s="33"/>
      <c r="L383" s="29" t="s">
        <v>187</v>
      </c>
      <c r="M383" s="29" t="s">
        <v>150</v>
      </c>
      <c r="N383" s="34"/>
      <c r="O383" s="29" t="s">
        <v>150</v>
      </c>
      <c r="P383" s="29" t="s">
        <v>150</v>
      </c>
      <c r="Q383" s="29" t="s">
        <v>150</v>
      </c>
      <c r="R383" s="29" t="s">
        <v>151</v>
      </c>
      <c r="S383" s="39" t="s">
        <v>152</v>
      </c>
      <c r="T383" s="39" t="s">
        <v>150</v>
      </c>
      <c r="V383" s="118" t="s">
        <v>150</v>
      </c>
      <c r="W383" s="119" t="s">
        <v>150</v>
      </c>
      <c r="X383" s="119" t="s">
        <v>150</v>
      </c>
      <c r="Y383" s="119" t="s">
        <v>150</v>
      </c>
      <c r="Z383" s="119" t="s">
        <v>150</v>
      </c>
      <c r="AA383" s="119" t="s">
        <v>150</v>
      </c>
      <c r="AB383" s="119" t="s">
        <v>150</v>
      </c>
      <c r="AC383" s="119" t="s">
        <v>150</v>
      </c>
      <c r="AD383" s="120" t="s">
        <v>150</v>
      </c>
    </row>
    <row r="384" spans="1:30" ht="20" customHeight="1" x14ac:dyDescent="0.35">
      <c r="A384" s="15"/>
      <c r="B384" s="25">
        <f t="shared" si="98"/>
        <v>308</v>
      </c>
      <c r="C384" s="15"/>
      <c r="D384" s="78" t="str">
        <f t="shared" si="96"/>
        <v>B.UUID.308</v>
      </c>
      <c r="E384" s="27" t="s">
        <v>1474</v>
      </c>
      <c r="F384" s="27" t="s">
        <v>803</v>
      </c>
      <c r="G384" s="27" t="s">
        <v>465</v>
      </c>
      <c r="H384" s="27" t="s">
        <v>464</v>
      </c>
      <c r="I384" s="33" t="s">
        <v>838</v>
      </c>
      <c r="J384" s="29" t="s">
        <v>803</v>
      </c>
      <c r="K384" s="33"/>
      <c r="L384" s="29" t="s">
        <v>187</v>
      </c>
      <c r="M384" s="29" t="s">
        <v>150</v>
      </c>
      <c r="N384" s="34"/>
      <c r="O384" s="29" t="s">
        <v>150</v>
      </c>
      <c r="P384" s="29" t="s">
        <v>150</v>
      </c>
      <c r="Q384" s="29" t="s">
        <v>150</v>
      </c>
      <c r="R384" s="29" t="s">
        <v>151</v>
      </c>
      <c r="S384" s="39" t="s">
        <v>152</v>
      </c>
      <c r="T384" s="39" t="s">
        <v>150</v>
      </c>
      <c r="V384" s="118" t="s">
        <v>150</v>
      </c>
      <c r="W384" s="119" t="s">
        <v>150</v>
      </c>
      <c r="X384" s="119" t="s">
        <v>150</v>
      </c>
      <c r="Y384" s="119" t="s">
        <v>150</v>
      </c>
      <c r="Z384" s="119" t="s">
        <v>150</v>
      </c>
      <c r="AA384" s="119" t="s">
        <v>150</v>
      </c>
      <c r="AB384" s="119" t="s">
        <v>150</v>
      </c>
      <c r="AC384" s="119" t="s">
        <v>150</v>
      </c>
      <c r="AD384" s="120" t="s">
        <v>150</v>
      </c>
    </row>
    <row r="385" spans="1:30" ht="20" customHeight="1" x14ac:dyDescent="0.35">
      <c r="A385" s="15"/>
      <c r="B385" s="25">
        <f t="shared" si="98"/>
        <v>309</v>
      </c>
      <c r="C385" s="15"/>
      <c r="D385" s="26" t="str">
        <f t="shared" si="96"/>
        <v>B.UUID.309</v>
      </c>
      <c r="E385" s="27" t="s">
        <v>1064</v>
      </c>
      <c r="F385" s="27" t="s">
        <v>64</v>
      </c>
      <c r="G385" s="27" t="s">
        <v>465</v>
      </c>
      <c r="H385" s="27" t="s">
        <v>464</v>
      </c>
      <c r="I385" s="33" t="s">
        <v>1060</v>
      </c>
      <c r="J385" s="29" t="s">
        <v>64</v>
      </c>
      <c r="K385" s="33" t="s">
        <v>194</v>
      </c>
      <c r="L385" s="29" t="s">
        <v>187</v>
      </c>
      <c r="M385" s="29" t="s">
        <v>150</v>
      </c>
      <c r="N385" s="34" t="str">
        <f>"Démandé si pour question " &amp;D380&amp; ", Réponse = 1.Oui."</f>
        <v>Démandé si pour question B.UUID.304, Réponse = 1.Oui.</v>
      </c>
      <c r="O385" s="29" t="s">
        <v>150</v>
      </c>
      <c r="P385" s="29" t="s">
        <v>161</v>
      </c>
      <c r="Q385" s="29" t="s">
        <v>150</v>
      </c>
      <c r="R385" s="29" t="s">
        <v>151</v>
      </c>
      <c r="S385" s="39" t="s">
        <v>152</v>
      </c>
      <c r="T385" s="39" t="str">
        <f t="shared" ref="T385:T386" si="99">IF(OR(V385="Yes",W385="Yes",X385="Yes",Y385="Yes",Z385="Yes",AA385="Yes",AB385="Yes",AC385="Yes",AD385="Yes"),"Yes","No")</f>
        <v>Yes</v>
      </c>
      <c r="V385" s="118" t="s">
        <v>749</v>
      </c>
      <c r="W385" s="119" t="s">
        <v>749</v>
      </c>
      <c r="X385" s="119" t="s">
        <v>749</v>
      </c>
      <c r="Y385" s="119" t="s">
        <v>749</v>
      </c>
      <c r="Z385" s="119" t="s">
        <v>749</v>
      </c>
      <c r="AA385" s="119" t="s">
        <v>749</v>
      </c>
      <c r="AB385" s="119" t="s">
        <v>749</v>
      </c>
      <c r="AC385" s="119" t="s">
        <v>749</v>
      </c>
      <c r="AD385" s="120" t="s">
        <v>749</v>
      </c>
    </row>
    <row r="386" spans="1:30" ht="20" customHeight="1" thickBot="1" x14ac:dyDescent="0.4">
      <c r="A386" s="15"/>
      <c r="B386" s="25">
        <f t="shared" si="98"/>
        <v>310</v>
      </c>
      <c r="C386" s="15"/>
      <c r="D386" s="26" t="str">
        <f t="shared" si="96"/>
        <v>B.UUID.310</v>
      </c>
      <c r="E386" s="27" t="s">
        <v>1065</v>
      </c>
      <c r="F386" s="27" t="s">
        <v>64</v>
      </c>
      <c r="G386" s="27" t="s">
        <v>465</v>
      </c>
      <c r="H386" s="27" t="s">
        <v>464</v>
      </c>
      <c r="I386" s="33" t="s">
        <v>1061</v>
      </c>
      <c r="J386" s="29" t="s">
        <v>64</v>
      </c>
      <c r="K386" s="33" t="s">
        <v>194</v>
      </c>
      <c r="L386" s="29" t="s">
        <v>187</v>
      </c>
      <c r="M386" s="29" t="s">
        <v>150</v>
      </c>
      <c r="N386" s="34" t="str">
        <f>"Démandé si pour question " &amp;D380&amp; ", Réponse = 1.Oui."</f>
        <v>Démandé si pour question B.UUID.304, Réponse = 1.Oui.</v>
      </c>
      <c r="O386" s="29" t="s">
        <v>150</v>
      </c>
      <c r="P386" s="29" t="s">
        <v>161</v>
      </c>
      <c r="Q386" s="29" t="s">
        <v>150</v>
      </c>
      <c r="R386" s="29" t="s">
        <v>151</v>
      </c>
      <c r="S386" s="39" t="s">
        <v>152</v>
      </c>
      <c r="T386" s="39" t="str">
        <f t="shared" si="99"/>
        <v>Yes</v>
      </c>
      <c r="V386" s="118" t="s">
        <v>749</v>
      </c>
      <c r="W386" s="119" t="s">
        <v>749</v>
      </c>
      <c r="X386" s="119" t="s">
        <v>749</v>
      </c>
      <c r="Y386" s="119" t="s">
        <v>749</v>
      </c>
      <c r="Z386" s="119" t="s">
        <v>749</v>
      </c>
      <c r="AA386" s="119" t="s">
        <v>749</v>
      </c>
      <c r="AB386" s="119" t="s">
        <v>749</v>
      </c>
      <c r="AC386" s="119" t="s">
        <v>749</v>
      </c>
      <c r="AD386" s="120" t="s">
        <v>749</v>
      </c>
    </row>
    <row r="387" spans="1:30" ht="20" customHeight="1" thickBot="1" x14ac:dyDescent="0.4">
      <c r="A387" s="15"/>
      <c r="B387" s="25"/>
      <c r="C387" s="15"/>
      <c r="D387" s="51" t="s">
        <v>1140</v>
      </c>
      <c r="E387" s="47"/>
      <c r="F387" s="47"/>
      <c r="G387" s="47"/>
      <c r="H387" s="47"/>
      <c r="I387" s="48"/>
      <c r="J387" s="49"/>
      <c r="K387" s="49"/>
      <c r="L387" s="47"/>
      <c r="M387" s="47"/>
      <c r="N387" s="49"/>
      <c r="O387" s="47"/>
      <c r="P387" s="47"/>
      <c r="Q387" s="47"/>
      <c r="R387" s="47"/>
      <c r="S387" s="50"/>
      <c r="T387" s="50"/>
      <c r="V387" s="115"/>
      <c r="W387" s="116"/>
      <c r="X387" s="116"/>
      <c r="Y387" s="116"/>
      <c r="Z387" s="116"/>
      <c r="AA387" s="116"/>
      <c r="AB387" s="116"/>
      <c r="AC387" s="116"/>
      <c r="AD387" s="117"/>
    </row>
    <row r="388" spans="1:30" ht="20" customHeight="1" x14ac:dyDescent="0.35">
      <c r="A388" s="15"/>
      <c r="B388" s="25">
        <f>B386+1</f>
        <v>311</v>
      </c>
      <c r="C388" s="15"/>
      <c r="D388" s="26" t="str">
        <f t="shared" ref="D388:D395" si="100">CONCATENATE(LEFT($D$33,2),"UUID.",B388)</f>
        <v>B.UUID.311</v>
      </c>
      <c r="E388" s="71" t="s">
        <v>1141</v>
      </c>
      <c r="F388" s="27" t="s">
        <v>417</v>
      </c>
      <c r="G388" s="27" t="s">
        <v>465</v>
      </c>
      <c r="H388" s="27" t="s">
        <v>464</v>
      </c>
      <c r="I388" s="71" t="s">
        <v>1147</v>
      </c>
      <c r="J388" s="29" t="s">
        <v>17</v>
      </c>
      <c r="K388" s="33" t="s">
        <v>191</v>
      </c>
      <c r="L388" s="29" t="s">
        <v>187</v>
      </c>
      <c r="M388" s="29" t="s">
        <v>150</v>
      </c>
      <c r="N388" s="34" t="s">
        <v>160</v>
      </c>
      <c r="O388" s="29" t="s">
        <v>150</v>
      </c>
      <c r="P388" s="29" t="s">
        <v>161</v>
      </c>
      <c r="Q388" s="29" t="s">
        <v>150</v>
      </c>
      <c r="R388" s="29" t="s">
        <v>151</v>
      </c>
      <c r="S388" s="39" t="s">
        <v>152</v>
      </c>
      <c r="T388" s="39" t="str">
        <f t="shared" ref="T388:T391" si="101">IF(OR(V388="Yes",W388="Yes",X388="Yes",Y388="Yes",Z388="Yes",AA388="Yes",AB388="Yes",AC388="Yes",AD388="Yes"),"Yes","No")</f>
        <v>No</v>
      </c>
      <c r="V388" s="118" t="s">
        <v>751</v>
      </c>
      <c r="W388" s="119" t="s">
        <v>751</v>
      </c>
      <c r="X388" s="119" t="s">
        <v>751</v>
      </c>
      <c r="Y388" s="119" t="s">
        <v>751</v>
      </c>
      <c r="Z388" s="119" t="s">
        <v>751</v>
      </c>
      <c r="AA388" s="119" t="s">
        <v>751</v>
      </c>
      <c r="AB388" s="119" t="s">
        <v>751</v>
      </c>
      <c r="AC388" s="119" t="s">
        <v>751</v>
      </c>
      <c r="AD388" s="120" t="s">
        <v>751</v>
      </c>
    </row>
    <row r="389" spans="1:30" ht="20" customHeight="1" x14ac:dyDescent="0.35">
      <c r="A389" s="15"/>
      <c r="B389" s="25">
        <f t="shared" ref="B389:B395" si="102">B388+1</f>
        <v>312</v>
      </c>
      <c r="C389" s="15"/>
      <c r="D389" s="26" t="str">
        <f t="shared" si="100"/>
        <v>B.UUID.312</v>
      </c>
      <c r="E389" s="27" t="s">
        <v>1142</v>
      </c>
      <c r="F389" s="27" t="s">
        <v>413</v>
      </c>
      <c r="G389" s="27" t="s">
        <v>465</v>
      </c>
      <c r="H389" s="27" t="s">
        <v>464</v>
      </c>
      <c r="I389" s="71" t="s">
        <v>1148</v>
      </c>
      <c r="J389" s="29" t="s">
        <v>17</v>
      </c>
      <c r="K389" s="33" t="s">
        <v>170</v>
      </c>
      <c r="L389" s="29" t="s">
        <v>187</v>
      </c>
      <c r="M389" s="29" t="s">
        <v>150</v>
      </c>
      <c r="N389" s="34" t="str">
        <f>"Démandé si pour question " &amp;D388&amp; ", Réponse =/= 3. Totalement indisponible"</f>
        <v>Démandé si pour question B.UUID.311, Réponse =/= 3. Totalement indisponible</v>
      </c>
      <c r="O389" s="29" t="s">
        <v>150</v>
      </c>
      <c r="P389" s="29" t="s">
        <v>161</v>
      </c>
      <c r="Q389" s="29" t="s">
        <v>150</v>
      </c>
      <c r="R389" s="29" t="s">
        <v>151</v>
      </c>
      <c r="S389" s="39" t="s">
        <v>152</v>
      </c>
      <c r="T389" s="39" t="str">
        <f t="shared" si="101"/>
        <v>No</v>
      </c>
      <c r="V389" s="118" t="s">
        <v>751</v>
      </c>
      <c r="W389" s="119" t="s">
        <v>751</v>
      </c>
      <c r="X389" s="119" t="s">
        <v>751</v>
      </c>
      <c r="Y389" s="119" t="s">
        <v>751</v>
      </c>
      <c r="Z389" s="119" t="s">
        <v>751</v>
      </c>
      <c r="AA389" s="119" t="s">
        <v>751</v>
      </c>
      <c r="AB389" s="119" t="s">
        <v>751</v>
      </c>
      <c r="AC389" s="119" t="s">
        <v>751</v>
      </c>
      <c r="AD389" s="120" t="s">
        <v>751</v>
      </c>
    </row>
    <row r="390" spans="1:30" ht="20" customHeight="1" x14ac:dyDescent="0.35">
      <c r="A390" s="15"/>
      <c r="B390" s="25">
        <f t="shared" si="102"/>
        <v>313</v>
      </c>
      <c r="C390" s="15"/>
      <c r="D390" s="26" t="str">
        <f t="shared" si="100"/>
        <v>B.UUID.313</v>
      </c>
      <c r="E390" s="27" t="s">
        <v>1498</v>
      </c>
      <c r="F390" s="27" t="s">
        <v>413</v>
      </c>
      <c r="G390" s="27" t="s">
        <v>465</v>
      </c>
      <c r="H390" s="27" t="s">
        <v>464</v>
      </c>
      <c r="I390" s="71" t="s">
        <v>1697</v>
      </c>
      <c r="J390" s="29" t="s">
        <v>17</v>
      </c>
      <c r="K390" s="33" t="s">
        <v>170</v>
      </c>
      <c r="L390" s="29" t="s">
        <v>187</v>
      </c>
      <c r="M390" s="29" t="s">
        <v>150</v>
      </c>
      <c r="N390" s="34" t="str">
        <f>"Démandé si pour question " &amp;D389&amp; ", Réponse = 1.Oui."</f>
        <v>Démandé si pour question B.UUID.312, Réponse = 1.Oui.</v>
      </c>
      <c r="O390" s="29" t="s">
        <v>150</v>
      </c>
      <c r="P390" s="29" t="s">
        <v>161</v>
      </c>
      <c r="Q390" s="29" t="s">
        <v>150</v>
      </c>
      <c r="R390" s="29" t="s">
        <v>151</v>
      </c>
      <c r="S390" s="39" t="s">
        <v>152</v>
      </c>
      <c r="T390" s="39" t="str">
        <f t="shared" si="101"/>
        <v>No</v>
      </c>
      <c r="V390" s="118" t="s">
        <v>751</v>
      </c>
      <c r="W390" s="119" t="s">
        <v>751</v>
      </c>
      <c r="X390" s="119" t="s">
        <v>751</v>
      </c>
      <c r="Y390" s="119" t="s">
        <v>751</v>
      </c>
      <c r="Z390" s="119" t="s">
        <v>751</v>
      </c>
      <c r="AA390" s="119" t="s">
        <v>751</v>
      </c>
      <c r="AB390" s="119" t="s">
        <v>751</v>
      </c>
      <c r="AC390" s="119" t="s">
        <v>751</v>
      </c>
      <c r="AD390" s="120" t="s">
        <v>751</v>
      </c>
    </row>
    <row r="391" spans="1:30" ht="20" customHeight="1" x14ac:dyDescent="0.35">
      <c r="A391" s="15"/>
      <c r="B391" s="25">
        <f t="shared" si="102"/>
        <v>314</v>
      </c>
      <c r="C391" s="15"/>
      <c r="D391" s="135" t="str">
        <f t="shared" si="100"/>
        <v>B.UUID.314</v>
      </c>
      <c r="E391" s="27" t="s">
        <v>1143</v>
      </c>
      <c r="F391" s="27" t="s">
        <v>64</v>
      </c>
      <c r="G391" s="27" t="s">
        <v>465</v>
      </c>
      <c r="H391" s="27" t="s">
        <v>464</v>
      </c>
      <c r="I391" s="71" t="s">
        <v>1809</v>
      </c>
      <c r="J391" s="29" t="s">
        <v>64</v>
      </c>
      <c r="K391" s="33" t="s">
        <v>194</v>
      </c>
      <c r="L391" s="29" t="s">
        <v>187</v>
      </c>
      <c r="M391" s="29" t="s">
        <v>150</v>
      </c>
      <c r="N391" s="34" t="str">
        <f>"Démandé si pour question " &amp;D389&amp; ", Réponse = 1.Oui."</f>
        <v>Démandé si pour question B.UUID.312, Réponse = 1.Oui.</v>
      </c>
      <c r="O391" s="29" t="s">
        <v>150</v>
      </c>
      <c r="P391" s="29" t="s">
        <v>161</v>
      </c>
      <c r="Q391" s="29" t="s">
        <v>150</v>
      </c>
      <c r="R391" s="29" t="s">
        <v>151</v>
      </c>
      <c r="S391" s="39" t="s">
        <v>152</v>
      </c>
      <c r="T391" s="39" t="str">
        <f t="shared" si="101"/>
        <v>No</v>
      </c>
      <c r="V391" s="118" t="s">
        <v>751</v>
      </c>
      <c r="W391" s="119" t="s">
        <v>751</v>
      </c>
      <c r="X391" s="119" t="s">
        <v>751</v>
      </c>
      <c r="Y391" s="119" t="s">
        <v>751</v>
      </c>
      <c r="Z391" s="119" t="s">
        <v>751</v>
      </c>
      <c r="AA391" s="119" t="s">
        <v>751</v>
      </c>
      <c r="AB391" s="119" t="s">
        <v>751</v>
      </c>
      <c r="AC391" s="119" t="s">
        <v>751</v>
      </c>
      <c r="AD391" s="120" t="s">
        <v>751</v>
      </c>
    </row>
    <row r="392" spans="1:30" ht="20" customHeight="1" x14ac:dyDescent="0.35">
      <c r="A392" s="15"/>
      <c r="B392" s="25">
        <f t="shared" si="102"/>
        <v>315</v>
      </c>
      <c r="C392" s="15"/>
      <c r="D392" s="78" t="str">
        <f t="shared" si="100"/>
        <v>B.UUID.315</v>
      </c>
      <c r="E392" s="71" t="s">
        <v>1144</v>
      </c>
      <c r="F392" s="27" t="s">
        <v>803</v>
      </c>
      <c r="G392" s="27" t="s">
        <v>465</v>
      </c>
      <c r="H392" s="27" t="s">
        <v>464</v>
      </c>
      <c r="I392" s="71" t="s">
        <v>839</v>
      </c>
      <c r="J392" s="29" t="s">
        <v>803</v>
      </c>
      <c r="K392" s="33"/>
      <c r="L392" s="29" t="s">
        <v>187</v>
      </c>
      <c r="M392" s="29" t="s">
        <v>150</v>
      </c>
      <c r="N392" s="34"/>
      <c r="O392" s="29" t="s">
        <v>150</v>
      </c>
      <c r="P392" s="29" t="s">
        <v>150</v>
      </c>
      <c r="Q392" s="29" t="s">
        <v>150</v>
      </c>
      <c r="R392" s="29" t="s">
        <v>151</v>
      </c>
      <c r="S392" s="39" t="s">
        <v>152</v>
      </c>
      <c r="T392" s="39" t="s">
        <v>150</v>
      </c>
      <c r="V392" s="118" t="s">
        <v>150</v>
      </c>
      <c r="W392" s="119" t="s">
        <v>150</v>
      </c>
      <c r="X392" s="119" t="s">
        <v>150</v>
      </c>
      <c r="Y392" s="119" t="s">
        <v>150</v>
      </c>
      <c r="Z392" s="119" t="s">
        <v>150</v>
      </c>
      <c r="AA392" s="119" t="s">
        <v>150</v>
      </c>
      <c r="AB392" s="119" t="s">
        <v>150</v>
      </c>
      <c r="AC392" s="119" t="s">
        <v>150</v>
      </c>
      <c r="AD392" s="120" t="s">
        <v>150</v>
      </c>
    </row>
    <row r="393" spans="1:30" ht="20" customHeight="1" x14ac:dyDescent="0.35">
      <c r="A393" s="15"/>
      <c r="B393" s="25">
        <f t="shared" si="102"/>
        <v>316</v>
      </c>
      <c r="C393" s="15"/>
      <c r="D393" s="78" t="str">
        <f t="shared" si="100"/>
        <v>B.UUID.316</v>
      </c>
      <c r="E393" s="27" t="s">
        <v>1499</v>
      </c>
      <c r="F393" s="27" t="s">
        <v>803</v>
      </c>
      <c r="G393" s="27" t="s">
        <v>465</v>
      </c>
      <c r="H393" s="27" t="s">
        <v>464</v>
      </c>
      <c r="I393" s="71" t="s">
        <v>838</v>
      </c>
      <c r="J393" s="29" t="s">
        <v>803</v>
      </c>
      <c r="K393" s="33"/>
      <c r="L393" s="29" t="s">
        <v>187</v>
      </c>
      <c r="M393" s="29" t="s">
        <v>150</v>
      </c>
      <c r="N393" s="34"/>
      <c r="O393" s="29" t="s">
        <v>150</v>
      </c>
      <c r="P393" s="29" t="s">
        <v>150</v>
      </c>
      <c r="Q393" s="29" t="s">
        <v>150</v>
      </c>
      <c r="R393" s="29" t="s">
        <v>151</v>
      </c>
      <c r="S393" s="39" t="s">
        <v>152</v>
      </c>
      <c r="T393" s="39" t="s">
        <v>150</v>
      </c>
      <c r="V393" s="118" t="s">
        <v>150</v>
      </c>
      <c r="W393" s="119" t="s">
        <v>150</v>
      </c>
      <c r="X393" s="119" t="s">
        <v>150</v>
      </c>
      <c r="Y393" s="119" t="s">
        <v>150</v>
      </c>
      <c r="Z393" s="119" t="s">
        <v>150</v>
      </c>
      <c r="AA393" s="119" t="s">
        <v>150</v>
      </c>
      <c r="AB393" s="119" t="s">
        <v>150</v>
      </c>
      <c r="AC393" s="119" t="s">
        <v>150</v>
      </c>
      <c r="AD393" s="120" t="s">
        <v>150</v>
      </c>
    </row>
    <row r="394" spans="1:30" ht="20" customHeight="1" x14ac:dyDescent="0.35">
      <c r="A394" s="15"/>
      <c r="B394" s="25">
        <f t="shared" si="102"/>
        <v>317</v>
      </c>
      <c r="C394" s="15"/>
      <c r="D394" s="26" t="str">
        <f t="shared" si="100"/>
        <v>B.UUID.317</v>
      </c>
      <c r="E394" s="27" t="s">
        <v>1145</v>
      </c>
      <c r="F394" s="27" t="s">
        <v>64</v>
      </c>
      <c r="G394" s="27" t="s">
        <v>465</v>
      </c>
      <c r="H394" s="27" t="s">
        <v>464</v>
      </c>
      <c r="I394" s="71" t="s">
        <v>1149</v>
      </c>
      <c r="J394" s="29" t="s">
        <v>64</v>
      </c>
      <c r="K394" s="33" t="s">
        <v>194</v>
      </c>
      <c r="L394" s="29" t="s">
        <v>187</v>
      </c>
      <c r="M394" s="29" t="s">
        <v>150</v>
      </c>
      <c r="N394" s="34" t="str">
        <f>"Démandé si pour question " &amp;D389&amp; ", Réponse = 1.Oui."</f>
        <v>Démandé si pour question B.UUID.312, Réponse = 1.Oui.</v>
      </c>
      <c r="O394" s="29" t="s">
        <v>150</v>
      </c>
      <c r="P394" s="29" t="s">
        <v>161</v>
      </c>
      <c r="Q394" s="29" t="s">
        <v>150</v>
      </c>
      <c r="R394" s="29" t="s">
        <v>151</v>
      </c>
      <c r="S394" s="39" t="s">
        <v>152</v>
      </c>
      <c r="T394" s="39" t="str">
        <f t="shared" ref="T394:T395" si="103">IF(OR(V394="Yes",W394="Yes",X394="Yes",Y394="Yes",Z394="Yes",AA394="Yes",AB394="Yes",AC394="Yes",AD394="Yes"),"Yes","No")</f>
        <v>No</v>
      </c>
      <c r="V394" s="118" t="s">
        <v>751</v>
      </c>
      <c r="W394" s="119" t="s">
        <v>751</v>
      </c>
      <c r="X394" s="119" t="s">
        <v>751</v>
      </c>
      <c r="Y394" s="119" t="s">
        <v>751</v>
      </c>
      <c r="Z394" s="119" t="s">
        <v>751</v>
      </c>
      <c r="AA394" s="119" t="s">
        <v>751</v>
      </c>
      <c r="AB394" s="119" t="s">
        <v>751</v>
      </c>
      <c r="AC394" s="119" t="s">
        <v>751</v>
      </c>
      <c r="AD394" s="120" t="s">
        <v>751</v>
      </c>
    </row>
    <row r="395" spans="1:30" ht="20" customHeight="1" thickBot="1" x14ac:dyDescent="0.4">
      <c r="A395" s="15"/>
      <c r="B395" s="25">
        <f t="shared" si="102"/>
        <v>318</v>
      </c>
      <c r="C395" s="15"/>
      <c r="D395" s="26" t="str">
        <f t="shared" si="100"/>
        <v>B.UUID.318</v>
      </c>
      <c r="E395" s="27" t="s">
        <v>1146</v>
      </c>
      <c r="F395" s="27" t="s">
        <v>64</v>
      </c>
      <c r="G395" s="27" t="s">
        <v>465</v>
      </c>
      <c r="H395" s="27" t="s">
        <v>464</v>
      </c>
      <c r="I395" s="71" t="s">
        <v>1150</v>
      </c>
      <c r="J395" s="29" t="s">
        <v>64</v>
      </c>
      <c r="K395" s="33" t="s">
        <v>194</v>
      </c>
      <c r="L395" s="29" t="s">
        <v>187</v>
      </c>
      <c r="M395" s="29" t="s">
        <v>150</v>
      </c>
      <c r="N395" s="34" t="str">
        <f>"Démandé si pour question " &amp;D389&amp; ", Réponse = 1.Oui."</f>
        <v>Démandé si pour question B.UUID.312, Réponse = 1.Oui.</v>
      </c>
      <c r="O395" s="29" t="s">
        <v>150</v>
      </c>
      <c r="P395" s="29" t="s">
        <v>161</v>
      </c>
      <c r="Q395" s="29" t="s">
        <v>150</v>
      </c>
      <c r="R395" s="29" t="s">
        <v>151</v>
      </c>
      <c r="S395" s="39" t="s">
        <v>152</v>
      </c>
      <c r="T395" s="39" t="str">
        <f t="shared" si="103"/>
        <v>No</v>
      </c>
      <c r="V395" s="118" t="s">
        <v>751</v>
      </c>
      <c r="W395" s="119" t="s">
        <v>751</v>
      </c>
      <c r="X395" s="119" t="s">
        <v>751</v>
      </c>
      <c r="Y395" s="119" t="s">
        <v>751</v>
      </c>
      <c r="Z395" s="119" t="s">
        <v>751</v>
      </c>
      <c r="AA395" s="119" t="s">
        <v>751</v>
      </c>
      <c r="AB395" s="119" t="s">
        <v>751</v>
      </c>
      <c r="AC395" s="119" t="s">
        <v>751</v>
      </c>
      <c r="AD395" s="120" t="s">
        <v>751</v>
      </c>
    </row>
    <row r="396" spans="1:30" ht="20" customHeight="1" thickBot="1" x14ac:dyDescent="0.4">
      <c r="A396" s="15"/>
      <c r="B396" s="25"/>
      <c r="C396" s="15"/>
      <c r="D396" s="51" t="s">
        <v>726</v>
      </c>
      <c r="E396" s="47"/>
      <c r="F396" s="47"/>
      <c r="G396" s="47"/>
      <c r="H396" s="47"/>
      <c r="I396" s="48"/>
      <c r="J396" s="49"/>
      <c r="K396" s="49"/>
      <c r="L396" s="47"/>
      <c r="M396" s="47"/>
      <c r="N396" s="49"/>
      <c r="O396" s="47"/>
      <c r="P396" s="47"/>
      <c r="Q396" s="47"/>
      <c r="R396" s="47"/>
      <c r="S396" s="50"/>
      <c r="T396" s="50"/>
      <c r="V396" s="115"/>
      <c r="W396" s="116"/>
      <c r="X396" s="116"/>
      <c r="Y396" s="116"/>
      <c r="Z396" s="116"/>
      <c r="AA396" s="116"/>
      <c r="AB396" s="116"/>
      <c r="AC396" s="116"/>
      <c r="AD396" s="117"/>
    </row>
    <row r="397" spans="1:30" ht="20" customHeight="1" x14ac:dyDescent="0.35">
      <c r="A397" s="15"/>
      <c r="B397" s="25">
        <f>B395+1</f>
        <v>319</v>
      </c>
      <c r="C397" s="15"/>
      <c r="D397" s="26" t="str">
        <f t="shared" ref="D397:D404" si="104">CONCATENATE(LEFT($D$33,2),"UUID.",B397)</f>
        <v>B.UUID.319</v>
      </c>
      <c r="E397" s="71" t="s">
        <v>1034</v>
      </c>
      <c r="F397" s="27" t="s">
        <v>417</v>
      </c>
      <c r="G397" s="27" t="s">
        <v>465</v>
      </c>
      <c r="H397" s="27" t="s">
        <v>464</v>
      </c>
      <c r="I397" s="33" t="s">
        <v>727</v>
      </c>
      <c r="J397" s="29" t="s">
        <v>17</v>
      </c>
      <c r="K397" s="33" t="s">
        <v>191</v>
      </c>
      <c r="L397" s="29" t="s">
        <v>187</v>
      </c>
      <c r="M397" s="29" t="s">
        <v>150</v>
      </c>
      <c r="N397" s="34" t="s">
        <v>160</v>
      </c>
      <c r="O397" s="29" t="s">
        <v>150</v>
      </c>
      <c r="P397" s="29" t="s">
        <v>161</v>
      </c>
      <c r="Q397" s="29" t="s">
        <v>150</v>
      </c>
      <c r="R397" s="29" t="s">
        <v>151</v>
      </c>
      <c r="S397" s="39" t="s">
        <v>152</v>
      </c>
      <c r="T397" s="39" t="str">
        <f t="shared" si="92"/>
        <v>Yes</v>
      </c>
      <c r="V397" s="118" t="s">
        <v>749</v>
      </c>
      <c r="W397" s="119" t="s">
        <v>749</v>
      </c>
      <c r="X397" s="119" t="s">
        <v>749</v>
      </c>
      <c r="Y397" s="119" t="s">
        <v>749</v>
      </c>
      <c r="Z397" s="119" t="s">
        <v>749</v>
      </c>
      <c r="AA397" s="119" t="s">
        <v>749</v>
      </c>
      <c r="AB397" s="119" t="s">
        <v>749</v>
      </c>
      <c r="AC397" s="119" t="s">
        <v>749</v>
      </c>
      <c r="AD397" s="120" t="s">
        <v>749</v>
      </c>
    </row>
    <row r="398" spans="1:30" ht="20" customHeight="1" x14ac:dyDescent="0.35">
      <c r="A398" s="15"/>
      <c r="B398" s="25">
        <f t="shared" ref="B398:B404" si="105">B397+1</f>
        <v>320</v>
      </c>
      <c r="C398" s="15"/>
      <c r="D398" s="26" t="str">
        <f t="shared" si="104"/>
        <v>B.UUID.320</v>
      </c>
      <c r="E398" s="27" t="s">
        <v>1035</v>
      </c>
      <c r="F398" s="27" t="s">
        <v>413</v>
      </c>
      <c r="G398" s="27" t="s">
        <v>465</v>
      </c>
      <c r="H398" s="27" t="s">
        <v>464</v>
      </c>
      <c r="I398" s="33" t="s">
        <v>728</v>
      </c>
      <c r="J398" s="29" t="s">
        <v>17</v>
      </c>
      <c r="K398" s="33" t="s">
        <v>170</v>
      </c>
      <c r="L398" s="29" t="s">
        <v>187</v>
      </c>
      <c r="M398" s="29" t="s">
        <v>150</v>
      </c>
      <c r="N398" s="34" t="str">
        <f>"Démandé si pour question " &amp;D397&amp; ", Réponse =/= 3. Totalement indisponible"</f>
        <v>Démandé si pour question B.UUID.319, Réponse =/= 3. Totalement indisponible</v>
      </c>
      <c r="O398" s="29" t="s">
        <v>150</v>
      </c>
      <c r="P398" s="29" t="s">
        <v>161</v>
      </c>
      <c r="Q398" s="29" t="s">
        <v>150</v>
      </c>
      <c r="R398" s="29" t="s">
        <v>151</v>
      </c>
      <c r="S398" s="39" t="s">
        <v>152</v>
      </c>
      <c r="T398" s="39" t="str">
        <f t="shared" si="92"/>
        <v>Yes</v>
      </c>
      <c r="V398" s="118" t="s">
        <v>749</v>
      </c>
      <c r="W398" s="119" t="s">
        <v>749</v>
      </c>
      <c r="X398" s="119" t="s">
        <v>749</v>
      </c>
      <c r="Y398" s="119" t="s">
        <v>749</v>
      </c>
      <c r="Z398" s="119" t="s">
        <v>749</v>
      </c>
      <c r="AA398" s="119" t="s">
        <v>749</v>
      </c>
      <c r="AB398" s="119" t="s">
        <v>749</v>
      </c>
      <c r="AC398" s="119" t="s">
        <v>749</v>
      </c>
      <c r="AD398" s="120" t="s">
        <v>749</v>
      </c>
    </row>
    <row r="399" spans="1:30" ht="20" customHeight="1" x14ac:dyDescent="0.35">
      <c r="A399" s="15"/>
      <c r="B399" s="25">
        <f t="shared" si="105"/>
        <v>321</v>
      </c>
      <c r="C399" s="15"/>
      <c r="D399" s="26" t="str">
        <f t="shared" si="104"/>
        <v>B.UUID.321</v>
      </c>
      <c r="E399" s="27" t="s">
        <v>1476</v>
      </c>
      <c r="F399" s="27" t="s">
        <v>413</v>
      </c>
      <c r="G399" s="27" t="s">
        <v>465</v>
      </c>
      <c r="H399" s="27" t="s">
        <v>464</v>
      </c>
      <c r="I399" s="33" t="s">
        <v>781</v>
      </c>
      <c r="J399" s="29" t="s">
        <v>17</v>
      </c>
      <c r="K399" s="33" t="s">
        <v>170</v>
      </c>
      <c r="L399" s="29" t="s">
        <v>187</v>
      </c>
      <c r="M399" s="29" t="s">
        <v>150</v>
      </c>
      <c r="N399" s="34" t="str">
        <f>"Démandé si pour question " &amp;D398&amp; ", Réponse = 1.Oui."</f>
        <v>Démandé si pour question B.UUID.320, Réponse = 1.Oui.</v>
      </c>
      <c r="O399" s="29" t="s">
        <v>150</v>
      </c>
      <c r="P399" s="29" t="s">
        <v>161</v>
      </c>
      <c r="Q399" s="29" t="s">
        <v>150</v>
      </c>
      <c r="R399" s="29" t="s">
        <v>151</v>
      </c>
      <c r="S399" s="39" t="s">
        <v>152</v>
      </c>
      <c r="T399" s="39" t="str">
        <f t="shared" si="92"/>
        <v>Yes</v>
      </c>
      <c r="V399" s="118" t="s">
        <v>749</v>
      </c>
      <c r="W399" s="119" t="s">
        <v>749</v>
      </c>
      <c r="X399" s="119" t="s">
        <v>749</v>
      </c>
      <c r="Y399" s="119" t="s">
        <v>749</v>
      </c>
      <c r="Z399" s="119" t="s">
        <v>749</v>
      </c>
      <c r="AA399" s="119" t="s">
        <v>749</v>
      </c>
      <c r="AB399" s="119" t="s">
        <v>749</v>
      </c>
      <c r="AC399" s="119" t="s">
        <v>749</v>
      </c>
      <c r="AD399" s="120" t="s">
        <v>749</v>
      </c>
    </row>
    <row r="400" spans="1:30" ht="20" customHeight="1" x14ac:dyDescent="0.35">
      <c r="A400" s="15"/>
      <c r="B400" s="25">
        <f t="shared" si="105"/>
        <v>322</v>
      </c>
      <c r="C400" s="15"/>
      <c r="D400" s="135" t="str">
        <f t="shared" si="104"/>
        <v>B.UUID.322</v>
      </c>
      <c r="E400" s="27" t="s">
        <v>1130</v>
      </c>
      <c r="F400" s="27" t="s">
        <v>64</v>
      </c>
      <c r="G400" s="27" t="s">
        <v>465</v>
      </c>
      <c r="H400" s="27" t="s">
        <v>464</v>
      </c>
      <c r="I400" s="33" t="s">
        <v>1810</v>
      </c>
      <c r="J400" s="29" t="s">
        <v>64</v>
      </c>
      <c r="K400" s="33" t="s">
        <v>194</v>
      </c>
      <c r="L400" s="29" t="s">
        <v>187</v>
      </c>
      <c r="M400" s="29" t="s">
        <v>150</v>
      </c>
      <c r="N400" s="34" t="str">
        <f>"Démandé si pour question " &amp;D398&amp; ", Réponse = 1.Oui."</f>
        <v>Démandé si pour question B.UUID.320, Réponse = 1.Oui.</v>
      </c>
      <c r="O400" s="29" t="s">
        <v>150</v>
      </c>
      <c r="P400" s="29" t="s">
        <v>161</v>
      </c>
      <c r="Q400" s="29" t="s">
        <v>150</v>
      </c>
      <c r="R400" s="29" t="s">
        <v>151</v>
      </c>
      <c r="S400" s="39" t="s">
        <v>152</v>
      </c>
      <c r="T400" s="39" t="str">
        <f t="shared" si="92"/>
        <v>Yes</v>
      </c>
      <c r="V400" s="118" t="s">
        <v>749</v>
      </c>
      <c r="W400" s="119" t="s">
        <v>749</v>
      </c>
      <c r="X400" s="119" t="s">
        <v>749</v>
      </c>
      <c r="Y400" s="119" t="s">
        <v>749</v>
      </c>
      <c r="Z400" s="119" t="s">
        <v>749</v>
      </c>
      <c r="AA400" s="119" t="s">
        <v>749</v>
      </c>
      <c r="AB400" s="119" t="s">
        <v>749</v>
      </c>
      <c r="AC400" s="119" t="s">
        <v>749</v>
      </c>
      <c r="AD400" s="120" t="s">
        <v>749</v>
      </c>
    </row>
    <row r="401" spans="1:30" ht="20" customHeight="1" x14ac:dyDescent="0.35">
      <c r="A401" s="15"/>
      <c r="B401" s="25">
        <f t="shared" si="105"/>
        <v>323</v>
      </c>
      <c r="C401" s="15"/>
      <c r="D401" s="78" t="str">
        <f t="shared" si="104"/>
        <v>B.UUID.323</v>
      </c>
      <c r="E401" s="71" t="s">
        <v>1036</v>
      </c>
      <c r="F401" s="27" t="s">
        <v>803</v>
      </c>
      <c r="G401" s="27" t="s">
        <v>465</v>
      </c>
      <c r="H401" s="27" t="s">
        <v>464</v>
      </c>
      <c r="I401" s="33" t="s">
        <v>839</v>
      </c>
      <c r="J401" s="29" t="s">
        <v>803</v>
      </c>
      <c r="K401" s="33"/>
      <c r="L401" s="29" t="s">
        <v>187</v>
      </c>
      <c r="M401" s="29" t="s">
        <v>150</v>
      </c>
      <c r="N401" s="34"/>
      <c r="O401" s="29" t="s">
        <v>150</v>
      </c>
      <c r="P401" s="29" t="s">
        <v>150</v>
      </c>
      <c r="Q401" s="29" t="s">
        <v>150</v>
      </c>
      <c r="R401" s="29" t="s">
        <v>151</v>
      </c>
      <c r="S401" s="39" t="s">
        <v>152</v>
      </c>
      <c r="T401" s="39" t="s">
        <v>150</v>
      </c>
      <c r="V401" s="118" t="s">
        <v>150</v>
      </c>
      <c r="W401" s="119" t="s">
        <v>150</v>
      </c>
      <c r="X401" s="119" t="s">
        <v>150</v>
      </c>
      <c r="Y401" s="119" t="s">
        <v>150</v>
      </c>
      <c r="Z401" s="119" t="s">
        <v>150</v>
      </c>
      <c r="AA401" s="119" t="s">
        <v>150</v>
      </c>
      <c r="AB401" s="119" t="s">
        <v>150</v>
      </c>
      <c r="AC401" s="119" t="s">
        <v>150</v>
      </c>
      <c r="AD401" s="120" t="s">
        <v>150</v>
      </c>
    </row>
    <row r="402" spans="1:30" ht="20" customHeight="1" x14ac:dyDescent="0.35">
      <c r="A402" s="15"/>
      <c r="B402" s="25">
        <f t="shared" si="105"/>
        <v>324</v>
      </c>
      <c r="C402" s="15"/>
      <c r="D402" s="78" t="str">
        <f t="shared" si="104"/>
        <v>B.UUID.324</v>
      </c>
      <c r="E402" s="27" t="s">
        <v>1475</v>
      </c>
      <c r="F402" s="27" t="s">
        <v>803</v>
      </c>
      <c r="G402" s="27" t="s">
        <v>465</v>
      </c>
      <c r="H402" s="27" t="s">
        <v>464</v>
      </c>
      <c r="I402" s="33" t="s">
        <v>838</v>
      </c>
      <c r="J402" s="29" t="s">
        <v>803</v>
      </c>
      <c r="K402" s="33"/>
      <c r="L402" s="29" t="s">
        <v>187</v>
      </c>
      <c r="M402" s="29" t="s">
        <v>150</v>
      </c>
      <c r="N402" s="34"/>
      <c r="O402" s="29" t="s">
        <v>150</v>
      </c>
      <c r="P402" s="29" t="s">
        <v>150</v>
      </c>
      <c r="Q402" s="29" t="s">
        <v>150</v>
      </c>
      <c r="R402" s="29" t="s">
        <v>151</v>
      </c>
      <c r="S402" s="39" t="s">
        <v>152</v>
      </c>
      <c r="T402" s="39" t="s">
        <v>150</v>
      </c>
      <c r="V402" s="118" t="s">
        <v>150</v>
      </c>
      <c r="W402" s="119" t="s">
        <v>150</v>
      </c>
      <c r="X402" s="119" t="s">
        <v>150</v>
      </c>
      <c r="Y402" s="119" t="s">
        <v>150</v>
      </c>
      <c r="Z402" s="119" t="s">
        <v>150</v>
      </c>
      <c r="AA402" s="119" t="s">
        <v>150</v>
      </c>
      <c r="AB402" s="119" t="s">
        <v>150</v>
      </c>
      <c r="AC402" s="119" t="s">
        <v>150</v>
      </c>
      <c r="AD402" s="120" t="s">
        <v>150</v>
      </c>
    </row>
    <row r="403" spans="1:30" ht="20" customHeight="1" x14ac:dyDescent="0.35">
      <c r="A403" s="15"/>
      <c r="B403" s="25">
        <f t="shared" si="105"/>
        <v>325</v>
      </c>
      <c r="C403" s="15"/>
      <c r="D403" s="135" t="str">
        <f t="shared" si="104"/>
        <v>B.UUID.325</v>
      </c>
      <c r="E403" s="27" t="s">
        <v>1037</v>
      </c>
      <c r="F403" s="27" t="s">
        <v>64</v>
      </c>
      <c r="G403" s="27" t="s">
        <v>465</v>
      </c>
      <c r="H403" s="27" t="s">
        <v>464</v>
      </c>
      <c r="I403" s="33" t="s">
        <v>729</v>
      </c>
      <c r="J403" s="29" t="s">
        <v>64</v>
      </c>
      <c r="K403" s="33" t="s">
        <v>194</v>
      </c>
      <c r="L403" s="29" t="s">
        <v>187</v>
      </c>
      <c r="M403" s="29" t="s">
        <v>150</v>
      </c>
      <c r="N403" s="34" t="str">
        <f>"Démandé si pour question " &amp;D398&amp; ", Réponse = 1.Oui."</f>
        <v>Démandé si pour question B.UUID.320, Réponse = 1.Oui.</v>
      </c>
      <c r="O403" s="29" t="s">
        <v>150</v>
      </c>
      <c r="P403" s="29" t="s">
        <v>161</v>
      </c>
      <c r="Q403" s="29" t="s">
        <v>150</v>
      </c>
      <c r="R403" s="29" t="s">
        <v>151</v>
      </c>
      <c r="S403" s="39" t="s">
        <v>152</v>
      </c>
      <c r="T403" s="39" t="str">
        <f t="shared" si="92"/>
        <v>Yes</v>
      </c>
      <c r="V403" s="118" t="s">
        <v>749</v>
      </c>
      <c r="W403" s="119" t="s">
        <v>749</v>
      </c>
      <c r="X403" s="119" t="s">
        <v>749</v>
      </c>
      <c r="Y403" s="119" t="s">
        <v>749</v>
      </c>
      <c r="Z403" s="119" t="s">
        <v>749</v>
      </c>
      <c r="AA403" s="119" t="s">
        <v>749</v>
      </c>
      <c r="AB403" s="119" t="s">
        <v>749</v>
      </c>
      <c r="AC403" s="119" t="s">
        <v>749</v>
      </c>
      <c r="AD403" s="120" t="s">
        <v>749</v>
      </c>
    </row>
    <row r="404" spans="1:30" ht="20" customHeight="1" thickBot="1" x14ac:dyDescent="0.4">
      <c r="A404" s="15"/>
      <c r="B404" s="25">
        <f t="shared" si="105"/>
        <v>326</v>
      </c>
      <c r="C404" s="15"/>
      <c r="D404" s="26" t="str">
        <f t="shared" si="104"/>
        <v>B.UUID.326</v>
      </c>
      <c r="E404" s="27" t="s">
        <v>1038</v>
      </c>
      <c r="F404" s="27" t="s">
        <v>64</v>
      </c>
      <c r="G404" s="27" t="s">
        <v>465</v>
      </c>
      <c r="H404" s="27" t="s">
        <v>464</v>
      </c>
      <c r="I404" s="33" t="s">
        <v>730</v>
      </c>
      <c r="J404" s="29" t="s">
        <v>64</v>
      </c>
      <c r="K404" s="33" t="s">
        <v>194</v>
      </c>
      <c r="L404" s="29" t="s">
        <v>187</v>
      </c>
      <c r="M404" s="29" t="s">
        <v>150</v>
      </c>
      <c r="N404" s="34" t="str">
        <f>"Démandé si pour question " &amp;D398&amp; ", Réponse = 1.Oui."</f>
        <v>Démandé si pour question B.UUID.320, Réponse = 1.Oui.</v>
      </c>
      <c r="O404" s="29" t="s">
        <v>150</v>
      </c>
      <c r="P404" s="29" t="s">
        <v>161</v>
      </c>
      <c r="Q404" s="29" t="s">
        <v>150</v>
      </c>
      <c r="R404" s="29" t="s">
        <v>151</v>
      </c>
      <c r="S404" s="39" t="s">
        <v>152</v>
      </c>
      <c r="T404" s="39" t="str">
        <f t="shared" si="92"/>
        <v>Yes</v>
      </c>
      <c r="V404" s="118" t="s">
        <v>749</v>
      </c>
      <c r="W404" s="119" t="s">
        <v>749</v>
      </c>
      <c r="X404" s="119" t="s">
        <v>749</v>
      </c>
      <c r="Y404" s="119" t="s">
        <v>749</v>
      </c>
      <c r="Z404" s="119" t="s">
        <v>749</v>
      </c>
      <c r="AA404" s="119" t="s">
        <v>749</v>
      </c>
      <c r="AB404" s="119" t="s">
        <v>749</v>
      </c>
      <c r="AC404" s="119" t="s">
        <v>749</v>
      </c>
      <c r="AD404" s="120" t="s">
        <v>749</v>
      </c>
    </row>
    <row r="405" spans="1:30" ht="20" customHeight="1" thickBot="1" x14ac:dyDescent="0.4">
      <c r="A405" s="15"/>
      <c r="B405" s="25"/>
      <c r="C405" s="15"/>
      <c r="D405" s="56" t="s">
        <v>266</v>
      </c>
      <c r="E405" s="52"/>
      <c r="F405" s="52"/>
      <c r="G405" s="52"/>
      <c r="H405" s="52"/>
      <c r="I405" s="53"/>
      <c r="J405" s="54"/>
      <c r="K405" s="54"/>
      <c r="L405" s="52"/>
      <c r="M405" s="52"/>
      <c r="N405" s="54"/>
      <c r="O405" s="52"/>
      <c r="P405" s="52"/>
      <c r="Q405" s="52"/>
      <c r="R405" s="52"/>
      <c r="S405" s="55"/>
      <c r="T405" s="55"/>
      <c r="V405" s="121"/>
      <c r="W405" s="122"/>
      <c r="X405" s="122"/>
      <c r="Y405" s="122"/>
      <c r="Z405" s="122"/>
      <c r="AA405" s="122"/>
      <c r="AB405" s="122"/>
      <c r="AC405" s="122"/>
      <c r="AD405" s="123"/>
    </row>
    <row r="406" spans="1:30" ht="20" customHeight="1" x14ac:dyDescent="0.35">
      <c r="A406" s="15"/>
      <c r="B406" s="25">
        <f>B404+1</f>
        <v>327</v>
      </c>
      <c r="C406" s="15"/>
      <c r="D406" s="26" t="str">
        <f t="shared" ref="D406:D410" si="106">CONCATENATE(LEFT($D$33,2),"UUID.",B406)</f>
        <v>B.UUID.327</v>
      </c>
      <c r="E406" s="27" t="s">
        <v>1479</v>
      </c>
      <c r="F406" s="27" t="s">
        <v>418</v>
      </c>
      <c r="G406" s="27" t="s">
        <v>465</v>
      </c>
      <c r="H406" s="27" t="s">
        <v>464</v>
      </c>
      <c r="I406" s="33" t="s">
        <v>431</v>
      </c>
      <c r="J406" s="29" t="s">
        <v>17</v>
      </c>
      <c r="K406" s="33" t="s">
        <v>197</v>
      </c>
      <c r="L406" s="29" t="s">
        <v>187</v>
      </c>
      <c r="M406" s="29" t="s">
        <v>150</v>
      </c>
      <c r="N406" s="34" t="str">
        <f>"Démandé si pour question " &amp;D361&amp; ", Réponse = 1.Oui, OU si pour question " &amp;D370&amp; ", Réponse = 1.Oui, OU si pour question " &amp;D379&amp; ", Réponse = 1.Oui, OU si pour question " &amp;D388&amp; ", Réponse = 1.Oui, OU si pour question " &amp;D397&amp; ", Réponse = 1.Oui"</f>
        <v>Démandé si pour question B.UUID.287, Réponse = 1.Oui, OU si pour question B.UUID.295, Réponse = 1.Oui, OU si pour question B.UUID.303, Réponse = 1.Oui, OU si pour question B.UUID.311, Réponse = 1.Oui, OU si pour question B.UUID.319, Réponse = 1.Oui</v>
      </c>
      <c r="O406" s="29" t="s">
        <v>150</v>
      </c>
      <c r="P406" s="29" t="s">
        <v>161</v>
      </c>
      <c r="Q406" s="29" t="s">
        <v>150</v>
      </c>
      <c r="R406" s="29" t="s">
        <v>151</v>
      </c>
      <c r="S406" s="39" t="s">
        <v>152</v>
      </c>
      <c r="T406" s="39" t="s">
        <v>756</v>
      </c>
      <c r="V406" s="118" t="s">
        <v>756</v>
      </c>
      <c r="W406" s="119" t="s">
        <v>756</v>
      </c>
      <c r="X406" s="119" t="s">
        <v>756</v>
      </c>
      <c r="Y406" s="119" t="s">
        <v>756</v>
      </c>
      <c r="Z406" s="119" t="s">
        <v>756</v>
      </c>
      <c r="AA406" s="119" t="s">
        <v>756</v>
      </c>
      <c r="AB406" s="119" t="s">
        <v>756</v>
      </c>
      <c r="AC406" s="119" t="s">
        <v>756</v>
      </c>
      <c r="AD406" s="120" t="s">
        <v>756</v>
      </c>
    </row>
    <row r="407" spans="1:30" ht="20" customHeight="1" x14ac:dyDescent="0.35">
      <c r="A407" s="15"/>
      <c r="B407" s="25">
        <f t="shared" ref="B407:B410" si="107">B406+1</f>
        <v>328</v>
      </c>
      <c r="C407" s="15"/>
      <c r="D407" s="26" t="str">
        <f t="shared" si="106"/>
        <v>B.UUID.328</v>
      </c>
      <c r="E407" s="27" t="s">
        <v>1480</v>
      </c>
      <c r="F407" s="27" t="s">
        <v>419</v>
      </c>
      <c r="G407" s="27" t="s">
        <v>465</v>
      </c>
      <c r="H407" s="27" t="s">
        <v>464</v>
      </c>
      <c r="I407" s="33" t="s">
        <v>432</v>
      </c>
      <c r="J407" s="29" t="s">
        <v>37</v>
      </c>
      <c r="K407" s="33" t="s">
        <v>198</v>
      </c>
      <c r="L407" s="29" t="s">
        <v>187</v>
      </c>
      <c r="M407" s="29" t="s">
        <v>150</v>
      </c>
      <c r="N407" s="34" t="str">
        <f>"Démandé si pour question " &amp;D406&amp; ", Réponse = 2. Oui, les prix augmenteront."</f>
        <v>Démandé si pour question B.UUID.327, Réponse = 2. Oui, les prix augmenteront.</v>
      </c>
      <c r="O407" s="29" t="s">
        <v>150</v>
      </c>
      <c r="P407" s="29" t="s">
        <v>161</v>
      </c>
      <c r="Q407" s="29" t="s">
        <v>150</v>
      </c>
      <c r="R407" s="29" t="s">
        <v>151</v>
      </c>
      <c r="S407" s="39" t="s">
        <v>152</v>
      </c>
      <c r="T407" s="39" t="s">
        <v>756</v>
      </c>
      <c r="V407" s="118" t="s">
        <v>756</v>
      </c>
      <c r="W407" s="119" t="s">
        <v>756</v>
      </c>
      <c r="X407" s="119" t="s">
        <v>756</v>
      </c>
      <c r="Y407" s="119" t="s">
        <v>756</v>
      </c>
      <c r="Z407" s="119" t="s">
        <v>756</v>
      </c>
      <c r="AA407" s="119" t="s">
        <v>756</v>
      </c>
      <c r="AB407" s="119" t="s">
        <v>756</v>
      </c>
      <c r="AC407" s="119" t="s">
        <v>756</v>
      </c>
      <c r="AD407" s="120" t="s">
        <v>756</v>
      </c>
    </row>
    <row r="408" spans="1:30" ht="20" customHeight="1" x14ac:dyDescent="0.35">
      <c r="A408" s="15"/>
      <c r="B408" s="25">
        <f t="shared" si="107"/>
        <v>329</v>
      </c>
      <c r="C408" s="15"/>
      <c r="D408" s="26" t="str">
        <f t="shared" si="106"/>
        <v>B.UUID.329</v>
      </c>
      <c r="E408" s="27" t="s">
        <v>1481</v>
      </c>
      <c r="F408" s="27" t="s">
        <v>20</v>
      </c>
      <c r="G408" s="27" t="s">
        <v>465</v>
      </c>
      <c r="H408" s="27" t="s">
        <v>464</v>
      </c>
      <c r="I408" s="33" t="s">
        <v>181</v>
      </c>
      <c r="J408" s="29" t="s">
        <v>20</v>
      </c>
      <c r="K408" s="33" t="s">
        <v>20</v>
      </c>
      <c r="L408" s="29" t="s">
        <v>187</v>
      </c>
      <c r="M408" s="29" t="s">
        <v>150</v>
      </c>
      <c r="N408" s="34" t="str">
        <f>"Démandé si pour question " &amp;D407&amp; ", Réponse = 11.Autre."</f>
        <v>Démandé si pour question B.UUID.328, Réponse = 11.Autre.</v>
      </c>
      <c r="O408" s="29" t="s">
        <v>150</v>
      </c>
      <c r="P408" s="29" t="s">
        <v>161</v>
      </c>
      <c r="Q408" s="29" t="s">
        <v>150</v>
      </c>
      <c r="R408" s="29" t="s">
        <v>151</v>
      </c>
      <c r="S408" s="39" t="s">
        <v>152</v>
      </c>
      <c r="T408" s="39" t="s">
        <v>756</v>
      </c>
      <c r="V408" s="118" t="s">
        <v>756</v>
      </c>
      <c r="W408" s="119" t="s">
        <v>756</v>
      </c>
      <c r="X408" s="119" t="s">
        <v>756</v>
      </c>
      <c r="Y408" s="119" t="s">
        <v>756</v>
      </c>
      <c r="Z408" s="119" t="s">
        <v>756</v>
      </c>
      <c r="AA408" s="119" t="s">
        <v>756</v>
      </c>
      <c r="AB408" s="119" t="s">
        <v>756</v>
      </c>
      <c r="AC408" s="119" t="s">
        <v>756</v>
      </c>
      <c r="AD408" s="120" t="s">
        <v>756</v>
      </c>
    </row>
    <row r="409" spans="1:30" ht="20" customHeight="1" x14ac:dyDescent="0.35">
      <c r="A409" s="15"/>
      <c r="B409" s="25">
        <f t="shared" si="107"/>
        <v>330</v>
      </c>
      <c r="C409" s="15"/>
      <c r="D409" s="26" t="str">
        <f t="shared" si="106"/>
        <v>B.UUID.330</v>
      </c>
      <c r="E409" s="27" t="s">
        <v>1482</v>
      </c>
      <c r="F409" s="27" t="s">
        <v>420</v>
      </c>
      <c r="G409" s="27" t="s">
        <v>465</v>
      </c>
      <c r="H409" s="27" t="s">
        <v>464</v>
      </c>
      <c r="I409" s="33" t="s">
        <v>433</v>
      </c>
      <c r="J409" s="29" t="s">
        <v>37</v>
      </c>
      <c r="K409" s="33" t="s">
        <v>199</v>
      </c>
      <c r="L409" s="29" t="s">
        <v>187</v>
      </c>
      <c r="M409" s="29" t="s">
        <v>150</v>
      </c>
      <c r="N409" s="34" t="str">
        <f>"Démandé si pour question " &amp;D406&amp; ", Réponse = 2. Oui, les prix augmenteront."</f>
        <v>Démandé si pour question B.UUID.327, Réponse = 2. Oui, les prix augmenteront.</v>
      </c>
      <c r="O409" s="29" t="s">
        <v>150</v>
      </c>
      <c r="P409" s="29" t="s">
        <v>161</v>
      </c>
      <c r="Q409" s="29" t="s">
        <v>150</v>
      </c>
      <c r="R409" s="29" t="s">
        <v>151</v>
      </c>
      <c r="S409" s="39" t="s">
        <v>152</v>
      </c>
      <c r="T409" s="39" t="s">
        <v>756</v>
      </c>
      <c r="V409" s="118" t="s">
        <v>756</v>
      </c>
      <c r="W409" s="119" t="s">
        <v>756</v>
      </c>
      <c r="X409" s="119" t="s">
        <v>756</v>
      </c>
      <c r="Y409" s="119" t="s">
        <v>756</v>
      </c>
      <c r="Z409" s="119" t="s">
        <v>756</v>
      </c>
      <c r="AA409" s="119" t="s">
        <v>756</v>
      </c>
      <c r="AB409" s="119" t="s">
        <v>756</v>
      </c>
      <c r="AC409" s="119" t="s">
        <v>756</v>
      </c>
      <c r="AD409" s="120" t="s">
        <v>756</v>
      </c>
    </row>
    <row r="410" spans="1:30" ht="20" customHeight="1" thickBot="1" x14ac:dyDescent="0.4">
      <c r="A410" s="15"/>
      <c r="B410" s="25">
        <f t="shared" si="107"/>
        <v>331</v>
      </c>
      <c r="C410" s="15"/>
      <c r="D410" s="26" t="str">
        <f t="shared" si="106"/>
        <v>B.UUID.331</v>
      </c>
      <c r="E410" s="27" t="s">
        <v>1483</v>
      </c>
      <c r="F410" s="27" t="s">
        <v>20</v>
      </c>
      <c r="G410" s="27" t="s">
        <v>465</v>
      </c>
      <c r="H410" s="27" t="s">
        <v>464</v>
      </c>
      <c r="I410" s="33" t="s">
        <v>181</v>
      </c>
      <c r="J410" s="29" t="s">
        <v>20</v>
      </c>
      <c r="K410" s="33" t="s">
        <v>20</v>
      </c>
      <c r="L410" s="29" t="s">
        <v>187</v>
      </c>
      <c r="M410" s="29" t="s">
        <v>150</v>
      </c>
      <c r="N410" s="34" t="str">
        <f>"Démandé si pour question " &amp;D409&amp; ", Réponse = 12.Autre."</f>
        <v>Démandé si pour question B.UUID.330, Réponse = 12.Autre.</v>
      </c>
      <c r="O410" s="29" t="s">
        <v>150</v>
      </c>
      <c r="P410" s="29" t="s">
        <v>161</v>
      </c>
      <c r="Q410" s="29" t="s">
        <v>150</v>
      </c>
      <c r="R410" s="29" t="s">
        <v>151</v>
      </c>
      <c r="S410" s="39" t="s">
        <v>152</v>
      </c>
      <c r="T410" s="39" t="s">
        <v>756</v>
      </c>
      <c r="V410" s="118" t="s">
        <v>756</v>
      </c>
      <c r="W410" s="119" t="s">
        <v>756</v>
      </c>
      <c r="X410" s="119" t="s">
        <v>756</v>
      </c>
      <c r="Y410" s="119" t="s">
        <v>756</v>
      </c>
      <c r="Z410" s="119" t="s">
        <v>756</v>
      </c>
      <c r="AA410" s="119" t="s">
        <v>756</v>
      </c>
      <c r="AB410" s="119" t="s">
        <v>756</v>
      </c>
      <c r="AC410" s="119" t="s">
        <v>756</v>
      </c>
      <c r="AD410" s="120" t="s">
        <v>756</v>
      </c>
    </row>
    <row r="411" spans="1:30" ht="20" customHeight="1" thickBot="1" x14ac:dyDescent="0.4">
      <c r="A411" s="15"/>
      <c r="B411" s="25"/>
      <c r="C411" s="15"/>
      <c r="D411" s="56" t="s">
        <v>267</v>
      </c>
      <c r="E411" s="52"/>
      <c r="F411" s="52"/>
      <c r="G411" s="52"/>
      <c r="H411" s="52"/>
      <c r="I411" s="53"/>
      <c r="J411" s="54"/>
      <c r="K411" s="54"/>
      <c r="L411" s="52"/>
      <c r="M411" s="52"/>
      <c r="N411" s="54"/>
      <c r="O411" s="52"/>
      <c r="P411" s="52"/>
      <c r="Q411" s="52"/>
      <c r="R411" s="52"/>
      <c r="S411" s="55"/>
      <c r="T411" s="55"/>
      <c r="V411" s="121"/>
      <c r="W411" s="122"/>
      <c r="X411" s="122"/>
      <c r="Y411" s="122"/>
      <c r="Z411" s="122"/>
      <c r="AA411" s="122"/>
      <c r="AB411" s="122"/>
      <c r="AC411" s="122"/>
      <c r="AD411" s="123"/>
    </row>
    <row r="412" spans="1:30" ht="20" customHeight="1" x14ac:dyDescent="0.35">
      <c r="A412" s="15"/>
      <c r="B412" s="25">
        <f>B410+1</f>
        <v>332</v>
      </c>
      <c r="C412" s="15"/>
      <c r="D412" s="67" t="str">
        <f t="shared" ref="D412:D425" si="108">CONCATENATE(LEFT($D$33,2),"UUID.",B412)</f>
        <v>B.UUID.332</v>
      </c>
      <c r="E412" s="27" t="s">
        <v>1484</v>
      </c>
      <c r="F412" s="27" t="s">
        <v>421</v>
      </c>
      <c r="G412" s="27" t="s">
        <v>465</v>
      </c>
      <c r="H412" s="27" t="s">
        <v>464</v>
      </c>
      <c r="I412" s="33" t="s">
        <v>268</v>
      </c>
      <c r="J412" s="29" t="s">
        <v>17</v>
      </c>
      <c r="K412" s="33" t="s">
        <v>207</v>
      </c>
      <c r="L412" s="29" t="s">
        <v>187</v>
      </c>
      <c r="M412" s="29" t="s">
        <v>150</v>
      </c>
      <c r="N412" s="34" t="str">
        <f>N406</f>
        <v>Démandé si pour question B.UUID.287, Réponse = 1.Oui, OU si pour question B.UUID.295, Réponse = 1.Oui, OU si pour question B.UUID.303, Réponse = 1.Oui, OU si pour question B.UUID.311, Réponse = 1.Oui, OU si pour question B.UUID.319, Réponse = 1.Oui</v>
      </c>
      <c r="O412" s="29" t="s">
        <v>150</v>
      </c>
      <c r="P412" s="29" t="s">
        <v>161</v>
      </c>
      <c r="Q412" s="29" t="s">
        <v>150</v>
      </c>
      <c r="R412" s="29" t="s">
        <v>151</v>
      </c>
      <c r="S412" s="39" t="s">
        <v>152</v>
      </c>
      <c r="T412" s="39" t="s">
        <v>150</v>
      </c>
      <c r="V412" s="118" t="s">
        <v>150</v>
      </c>
      <c r="W412" s="119" t="s">
        <v>150</v>
      </c>
      <c r="X412" s="119" t="s">
        <v>150</v>
      </c>
      <c r="Y412" s="119" t="s">
        <v>150</v>
      </c>
      <c r="Z412" s="119" t="s">
        <v>150</v>
      </c>
      <c r="AA412" s="119" t="s">
        <v>150</v>
      </c>
      <c r="AB412" s="119" t="s">
        <v>150</v>
      </c>
      <c r="AC412" s="119" t="s">
        <v>150</v>
      </c>
      <c r="AD412" s="120" t="s">
        <v>150</v>
      </c>
    </row>
    <row r="413" spans="1:30" ht="20" customHeight="1" x14ac:dyDescent="0.35">
      <c r="A413" s="15"/>
      <c r="B413" s="25">
        <f t="shared" ref="B413:B425" si="109">B412+1</f>
        <v>333</v>
      </c>
      <c r="C413" s="15"/>
      <c r="D413" s="67" t="str">
        <f t="shared" si="108"/>
        <v>B.UUID.333</v>
      </c>
      <c r="E413" s="27" t="s">
        <v>1485</v>
      </c>
      <c r="F413" s="27" t="s">
        <v>20</v>
      </c>
      <c r="G413" s="27" t="s">
        <v>465</v>
      </c>
      <c r="H413" s="27" t="s">
        <v>464</v>
      </c>
      <c r="I413" s="33" t="s">
        <v>181</v>
      </c>
      <c r="J413" s="29" t="s">
        <v>20</v>
      </c>
      <c r="K413" s="33" t="s">
        <v>20</v>
      </c>
      <c r="L413" s="29" t="s">
        <v>187</v>
      </c>
      <c r="M413" s="29" t="s">
        <v>150</v>
      </c>
      <c r="N413" s="34" t="str">
        <f>"Démandé si pour question " &amp;D412&amp; ", Réponse = 3.Autre."</f>
        <v>Démandé si pour question B.UUID.332, Réponse = 3.Autre.</v>
      </c>
      <c r="O413" s="29" t="s">
        <v>150</v>
      </c>
      <c r="P413" s="29" t="s">
        <v>161</v>
      </c>
      <c r="Q413" s="29" t="s">
        <v>150</v>
      </c>
      <c r="R413" s="29" t="s">
        <v>151</v>
      </c>
      <c r="S413" s="39" t="s">
        <v>152</v>
      </c>
      <c r="T413" s="39" t="s">
        <v>150</v>
      </c>
      <c r="V413" s="118" t="s">
        <v>150</v>
      </c>
      <c r="W413" s="119" t="s">
        <v>150</v>
      </c>
      <c r="X413" s="119" t="s">
        <v>150</v>
      </c>
      <c r="Y413" s="119" t="s">
        <v>150</v>
      </c>
      <c r="Z413" s="119" t="s">
        <v>150</v>
      </c>
      <c r="AA413" s="119" t="s">
        <v>150</v>
      </c>
      <c r="AB413" s="119" t="s">
        <v>150</v>
      </c>
      <c r="AC413" s="119" t="s">
        <v>150</v>
      </c>
      <c r="AD413" s="120" t="s">
        <v>150</v>
      </c>
    </row>
    <row r="414" spans="1:30" ht="20" customHeight="1" x14ac:dyDescent="0.35">
      <c r="A414" s="15"/>
      <c r="B414" s="25">
        <f t="shared" si="109"/>
        <v>334</v>
      </c>
      <c r="C414" s="15"/>
      <c r="D414" s="67" t="str">
        <f t="shared" si="108"/>
        <v>B.UUID.334</v>
      </c>
      <c r="E414" s="27" t="s">
        <v>1486</v>
      </c>
      <c r="F414" s="27" t="s">
        <v>866</v>
      </c>
      <c r="G414" s="27" t="s">
        <v>465</v>
      </c>
      <c r="H414" s="27" t="s">
        <v>464</v>
      </c>
      <c r="I414" s="33" t="s">
        <v>1032</v>
      </c>
      <c r="J414" s="29" t="s">
        <v>17</v>
      </c>
      <c r="K414" s="33" t="s">
        <v>865</v>
      </c>
      <c r="L414" s="29" t="s">
        <v>187</v>
      </c>
      <c r="M414" s="29" t="s">
        <v>150</v>
      </c>
      <c r="N414" s="34" t="str">
        <f>"Démandé si pour question " &amp;D412&amp; ", Réponse = 1.Oui."</f>
        <v>Démandé si pour question B.UUID.332, Réponse = 1.Oui.</v>
      </c>
      <c r="O414" s="29" t="s">
        <v>150</v>
      </c>
      <c r="P414" s="29" t="s">
        <v>161</v>
      </c>
      <c r="Q414" s="29" t="s">
        <v>150</v>
      </c>
      <c r="R414" s="29" t="s">
        <v>151</v>
      </c>
      <c r="S414" s="39" t="s">
        <v>152</v>
      </c>
      <c r="T414" s="39" t="s">
        <v>150</v>
      </c>
      <c r="V414" s="118" t="s">
        <v>150</v>
      </c>
      <c r="W414" s="119" t="s">
        <v>150</v>
      </c>
      <c r="X414" s="119" t="s">
        <v>150</v>
      </c>
      <c r="Y414" s="119" t="s">
        <v>150</v>
      </c>
      <c r="Z414" s="119" t="s">
        <v>150</v>
      </c>
      <c r="AA414" s="119" t="s">
        <v>150</v>
      </c>
      <c r="AB414" s="119" t="s">
        <v>150</v>
      </c>
      <c r="AC414" s="119" t="s">
        <v>150</v>
      </c>
      <c r="AD414" s="120" t="s">
        <v>150</v>
      </c>
    </row>
    <row r="415" spans="1:30" ht="20" customHeight="1" x14ac:dyDescent="0.35">
      <c r="A415" s="15"/>
      <c r="B415" s="25">
        <f t="shared" si="109"/>
        <v>335</v>
      </c>
      <c r="C415" s="15"/>
      <c r="D415" s="67" t="str">
        <f t="shared" si="108"/>
        <v>B.UUID.335</v>
      </c>
      <c r="E415" s="27" t="s">
        <v>1487</v>
      </c>
      <c r="F415" s="27" t="s">
        <v>20</v>
      </c>
      <c r="G415" s="27" t="s">
        <v>465</v>
      </c>
      <c r="H415" s="27" t="s">
        <v>464</v>
      </c>
      <c r="I415" s="33" t="s">
        <v>181</v>
      </c>
      <c r="J415" s="29" t="s">
        <v>20</v>
      </c>
      <c r="K415" s="33" t="s">
        <v>20</v>
      </c>
      <c r="L415" s="29" t="s">
        <v>187</v>
      </c>
      <c r="M415" s="29" t="s">
        <v>150</v>
      </c>
      <c r="N415" s="34" t="str">
        <f>"Démandé si pour question " &amp;D414&amp; ", Réponse = Autre."</f>
        <v>Démandé si pour question B.UUID.334, Réponse = Autre.</v>
      </c>
      <c r="O415" s="29" t="s">
        <v>150</v>
      </c>
      <c r="P415" s="29" t="s">
        <v>161</v>
      </c>
      <c r="Q415" s="29" t="s">
        <v>150</v>
      </c>
      <c r="R415" s="29" t="s">
        <v>151</v>
      </c>
      <c r="S415" s="39" t="s">
        <v>152</v>
      </c>
      <c r="T415" s="39" t="s">
        <v>150</v>
      </c>
      <c r="V415" s="118" t="s">
        <v>150</v>
      </c>
      <c r="W415" s="119" t="s">
        <v>150</v>
      </c>
      <c r="X415" s="119" t="s">
        <v>150</v>
      </c>
      <c r="Y415" s="119" t="s">
        <v>150</v>
      </c>
      <c r="Z415" s="119" t="s">
        <v>150</v>
      </c>
      <c r="AA415" s="119" t="s">
        <v>150</v>
      </c>
      <c r="AB415" s="119" t="s">
        <v>150</v>
      </c>
      <c r="AC415" s="119" t="s">
        <v>150</v>
      </c>
      <c r="AD415" s="120" t="s">
        <v>150</v>
      </c>
    </row>
    <row r="416" spans="1:30" ht="20" customHeight="1" x14ac:dyDescent="0.35">
      <c r="A416" s="15"/>
      <c r="B416" s="25">
        <f t="shared" si="109"/>
        <v>336</v>
      </c>
      <c r="C416" s="15"/>
      <c r="D416" s="78" t="str">
        <f t="shared" si="108"/>
        <v>B.UUID.336</v>
      </c>
      <c r="E416" s="27" t="s">
        <v>1488</v>
      </c>
      <c r="F416" s="27" t="s">
        <v>866</v>
      </c>
      <c r="G416" s="27" t="s">
        <v>465</v>
      </c>
      <c r="H416" s="27" t="s">
        <v>464</v>
      </c>
      <c r="I416" s="33" t="s">
        <v>269</v>
      </c>
      <c r="J416" s="29" t="s">
        <v>17</v>
      </c>
      <c r="K416" s="33" t="s">
        <v>208</v>
      </c>
      <c r="L416" s="29" t="s">
        <v>187</v>
      </c>
      <c r="M416" s="29" t="s">
        <v>150</v>
      </c>
      <c r="N416" s="34" t="str">
        <f>"Démandé si pour question " &amp;D412&amp; ", Réponse = 2.Non."</f>
        <v>Démandé si pour question B.UUID.332, Réponse = 2.Non.</v>
      </c>
      <c r="O416" s="29" t="s">
        <v>150</v>
      </c>
      <c r="P416" s="29" t="s">
        <v>161</v>
      </c>
      <c r="Q416" s="29" t="s">
        <v>150</v>
      </c>
      <c r="R416" s="29" t="s">
        <v>151</v>
      </c>
      <c r="S416" s="39" t="s">
        <v>152</v>
      </c>
      <c r="T416" s="39" t="s">
        <v>150</v>
      </c>
      <c r="V416" s="118" t="s">
        <v>150</v>
      </c>
      <c r="W416" s="119" t="s">
        <v>150</v>
      </c>
      <c r="X416" s="119" t="s">
        <v>150</v>
      </c>
      <c r="Y416" s="119" t="s">
        <v>150</v>
      </c>
      <c r="Z416" s="119" t="s">
        <v>150</v>
      </c>
      <c r="AA416" s="119" t="s">
        <v>150</v>
      </c>
      <c r="AB416" s="119" t="s">
        <v>150</v>
      </c>
      <c r="AC416" s="119" t="s">
        <v>150</v>
      </c>
      <c r="AD416" s="120" t="s">
        <v>150</v>
      </c>
    </row>
    <row r="417" spans="1:30" ht="20" customHeight="1" x14ac:dyDescent="0.35">
      <c r="A417" s="15"/>
      <c r="B417" s="25">
        <f t="shared" si="109"/>
        <v>337</v>
      </c>
      <c r="C417" s="15"/>
      <c r="D417" s="78" t="str">
        <f t="shared" si="108"/>
        <v>B.UUID.337</v>
      </c>
      <c r="E417" s="27" t="s">
        <v>1489</v>
      </c>
      <c r="F417" s="27" t="s">
        <v>20</v>
      </c>
      <c r="G417" s="27" t="s">
        <v>465</v>
      </c>
      <c r="H417" s="27" t="s">
        <v>464</v>
      </c>
      <c r="I417" s="33" t="s">
        <v>181</v>
      </c>
      <c r="J417" s="29" t="s">
        <v>20</v>
      </c>
      <c r="K417" s="33" t="s">
        <v>20</v>
      </c>
      <c r="L417" s="29" t="s">
        <v>187</v>
      </c>
      <c r="M417" s="29" t="s">
        <v>150</v>
      </c>
      <c r="N417" s="34" t="str">
        <f>"Démandé si pour question " &amp;D416&amp; ", Réponse = Autre."</f>
        <v>Démandé si pour question B.UUID.336, Réponse = Autre.</v>
      </c>
      <c r="O417" s="29" t="s">
        <v>150</v>
      </c>
      <c r="P417" s="29" t="s">
        <v>161</v>
      </c>
      <c r="Q417" s="29" t="s">
        <v>150</v>
      </c>
      <c r="R417" s="29" t="s">
        <v>151</v>
      </c>
      <c r="S417" s="39" t="s">
        <v>152</v>
      </c>
      <c r="T417" s="39" t="s">
        <v>150</v>
      </c>
      <c r="V417" s="118" t="s">
        <v>150</v>
      </c>
      <c r="W417" s="119" t="s">
        <v>150</v>
      </c>
      <c r="X417" s="119" t="s">
        <v>150</v>
      </c>
      <c r="Y417" s="119" t="s">
        <v>150</v>
      </c>
      <c r="Z417" s="119" t="s">
        <v>150</v>
      </c>
      <c r="AA417" s="119" t="s">
        <v>150</v>
      </c>
      <c r="AB417" s="119" t="s">
        <v>150</v>
      </c>
      <c r="AC417" s="119" t="s">
        <v>150</v>
      </c>
      <c r="AD417" s="120" t="s">
        <v>150</v>
      </c>
    </row>
    <row r="418" spans="1:30" ht="20" customHeight="1" x14ac:dyDescent="0.35">
      <c r="A418" s="15"/>
      <c r="B418" s="25">
        <f t="shared" si="109"/>
        <v>338</v>
      </c>
      <c r="C418" s="15"/>
      <c r="D418" s="78" t="str">
        <f t="shared" si="108"/>
        <v>B.UUID.338</v>
      </c>
      <c r="E418" s="27" t="s">
        <v>1490</v>
      </c>
      <c r="F418" s="27" t="s">
        <v>421</v>
      </c>
      <c r="G418" s="27" t="s">
        <v>465</v>
      </c>
      <c r="H418" s="27" t="s">
        <v>464</v>
      </c>
      <c r="I418" s="33" t="s">
        <v>1033</v>
      </c>
      <c r="J418" s="29" t="s">
        <v>17</v>
      </c>
      <c r="K418" s="71" t="s">
        <v>207</v>
      </c>
      <c r="L418" s="29" t="s">
        <v>187</v>
      </c>
      <c r="M418" s="29" t="s">
        <v>150</v>
      </c>
      <c r="N418" s="34" t="str">
        <f>N406</f>
        <v>Démandé si pour question B.UUID.287, Réponse = 1.Oui, OU si pour question B.UUID.295, Réponse = 1.Oui, OU si pour question B.UUID.303, Réponse = 1.Oui, OU si pour question B.UUID.311, Réponse = 1.Oui, OU si pour question B.UUID.319, Réponse = 1.Oui</v>
      </c>
      <c r="O418" s="29" t="s">
        <v>150</v>
      </c>
      <c r="P418" s="29" t="s">
        <v>161</v>
      </c>
      <c r="Q418" s="29" t="s">
        <v>150</v>
      </c>
      <c r="R418" s="29" t="s">
        <v>151</v>
      </c>
      <c r="S418" s="39" t="s">
        <v>152</v>
      </c>
      <c r="T418" s="39" t="s">
        <v>150</v>
      </c>
      <c r="V418" s="118" t="s">
        <v>150</v>
      </c>
      <c r="W418" s="119" t="s">
        <v>150</v>
      </c>
      <c r="X418" s="119" t="s">
        <v>150</v>
      </c>
      <c r="Y418" s="119" t="s">
        <v>150</v>
      </c>
      <c r="Z418" s="119" t="s">
        <v>150</v>
      </c>
      <c r="AA418" s="119" t="s">
        <v>150</v>
      </c>
      <c r="AB418" s="119" t="s">
        <v>150</v>
      </c>
      <c r="AC418" s="119" t="s">
        <v>150</v>
      </c>
      <c r="AD418" s="120" t="s">
        <v>150</v>
      </c>
    </row>
    <row r="419" spans="1:30" ht="20" customHeight="1" x14ac:dyDescent="0.35">
      <c r="A419" s="15"/>
      <c r="B419" s="25">
        <f t="shared" si="109"/>
        <v>339</v>
      </c>
      <c r="C419" s="15"/>
      <c r="D419" s="78" t="str">
        <f t="shared" si="108"/>
        <v>B.UUID.339</v>
      </c>
      <c r="E419" s="27" t="s">
        <v>1491</v>
      </c>
      <c r="F419" s="27" t="s">
        <v>472</v>
      </c>
      <c r="G419" s="27" t="s">
        <v>465</v>
      </c>
      <c r="H419" s="27" t="s">
        <v>464</v>
      </c>
      <c r="I419" s="33" t="s">
        <v>833</v>
      </c>
      <c r="J419" s="29" t="s">
        <v>37</v>
      </c>
      <c r="K419" s="71" t="s">
        <v>1165</v>
      </c>
      <c r="L419" s="29" t="s">
        <v>187</v>
      </c>
      <c r="M419" s="29" t="s">
        <v>209</v>
      </c>
      <c r="N419" s="29" t="s">
        <v>160</v>
      </c>
      <c r="O419" s="29" t="s">
        <v>150</v>
      </c>
      <c r="P419" s="29" t="s">
        <v>161</v>
      </c>
      <c r="Q419" s="29" t="s">
        <v>150</v>
      </c>
      <c r="R419" s="29" t="s">
        <v>151</v>
      </c>
      <c r="S419" s="39" t="s">
        <v>152</v>
      </c>
      <c r="T419" s="39" t="s">
        <v>150</v>
      </c>
      <c r="V419" s="118" t="s">
        <v>150</v>
      </c>
      <c r="W419" s="119" t="s">
        <v>150</v>
      </c>
      <c r="X419" s="119" t="s">
        <v>150</v>
      </c>
      <c r="Y419" s="119" t="s">
        <v>150</v>
      </c>
      <c r="Z419" s="119" t="s">
        <v>150</v>
      </c>
      <c r="AA419" s="119" t="s">
        <v>150</v>
      </c>
      <c r="AB419" s="119" t="s">
        <v>150</v>
      </c>
      <c r="AC419" s="119" t="s">
        <v>150</v>
      </c>
      <c r="AD419" s="120" t="s">
        <v>150</v>
      </c>
    </row>
    <row r="420" spans="1:30" ht="20" customHeight="1" x14ac:dyDescent="0.35">
      <c r="A420" s="15"/>
      <c r="B420" s="25">
        <f t="shared" si="109"/>
        <v>340</v>
      </c>
      <c r="C420" s="15"/>
      <c r="D420" s="78" t="str">
        <f t="shared" si="108"/>
        <v>B.UUID.340</v>
      </c>
      <c r="E420" s="27" t="s">
        <v>1492</v>
      </c>
      <c r="F420" s="27" t="s">
        <v>472</v>
      </c>
      <c r="G420" s="27" t="s">
        <v>465</v>
      </c>
      <c r="H420" s="27" t="s">
        <v>464</v>
      </c>
      <c r="I420" s="33" t="s">
        <v>834</v>
      </c>
      <c r="J420" s="29" t="s">
        <v>37</v>
      </c>
      <c r="K420" s="71" t="s">
        <v>1165</v>
      </c>
      <c r="L420" s="29" t="s">
        <v>187</v>
      </c>
      <c r="M420" s="29" t="s">
        <v>209</v>
      </c>
      <c r="N420" s="29" t="s">
        <v>160</v>
      </c>
      <c r="O420" s="29" t="s">
        <v>150</v>
      </c>
      <c r="P420" s="29" t="s">
        <v>161</v>
      </c>
      <c r="Q420" s="29" t="s">
        <v>150</v>
      </c>
      <c r="R420" s="29" t="s">
        <v>151</v>
      </c>
      <c r="S420" s="39" t="s">
        <v>152</v>
      </c>
      <c r="T420" s="39" t="s">
        <v>150</v>
      </c>
      <c r="V420" s="118" t="s">
        <v>150</v>
      </c>
      <c r="W420" s="119" t="s">
        <v>150</v>
      </c>
      <c r="X420" s="119" t="s">
        <v>150</v>
      </c>
      <c r="Y420" s="119" t="s">
        <v>150</v>
      </c>
      <c r="Z420" s="119" t="s">
        <v>150</v>
      </c>
      <c r="AA420" s="119" t="s">
        <v>150</v>
      </c>
      <c r="AB420" s="119" t="s">
        <v>150</v>
      </c>
      <c r="AC420" s="119" t="s">
        <v>150</v>
      </c>
      <c r="AD420" s="120" t="s">
        <v>150</v>
      </c>
    </row>
    <row r="421" spans="1:30" ht="20" customHeight="1" x14ac:dyDescent="0.35">
      <c r="A421" s="15"/>
      <c r="B421" s="25">
        <f t="shared" si="109"/>
        <v>341</v>
      </c>
      <c r="C421" s="15"/>
      <c r="D421" s="78" t="str">
        <f t="shared" si="108"/>
        <v>B.UUID.341</v>
      </c>
      <c r="E421" s="27" t="s">
        <v>1493</v>
      </c>
      <c r="F421" s="27" t="s">
        <v>401</v>
      </c>
      <c r="G421" s="27" t="s">
        <v>465</v>
      </c>
      <c r="H421" s="27" t="s">
        <v>464</v>
      </c>
      <c r="I421" s="33" t="s">
        <v>204</v>
      </c>
      <c r="J421" s="29" t="s">
        <v>17</v>
      </c>
      <c r="K421" s="71" t="s">
        <v>210</v>
      </c>
      <c r="L421" s="29" t="s">
        <v>187</v>
      </c>
      <c r="M421" s="29" t="s">
        <v>150</v>
      </c>
      <c r="N421" s="29" t="s">
        <v>160</v>
      </c>
      <c r="O421" s="29" t="s">
        <v>150</v>
      </c>
      <c r="P421" s="29" t="s">
        <v>161</v>
      </c>
      <c r="Q421" s="29" t="s">
        <v>150</v>
      </c>
      <c r="R421" s="29" t="s">
        <v>151</v>
      </c>
      <c r="S421" s="39" t="s">
        <v>152</v>
      </c>
      <c r="T421" s="39" t="s">
        <v>150</v>
      </c>
      <c r="V421" s="118" t="s">
        <v>150</v>
      </c>
      <c r="W421" s="119" t="s">
        <v>150</v>
      </c>
      <c r="X421" s="119" t="s">
        <v>150</v>
      </c>
      <c r="Y421" s="119" t="s">
        <v>150</v>
      </c>
      <c r="Z421" s="119" t="s">
        <v>150</v>
      </c>
      <c r="AA421" s="119" t="s">
        <v>150</v>
      </c>
      <c r="AB421" s="119" t="s">
        <v>150</v>
      </c>
      <c r="AC421" s="119" t="s">
        <v>150</v>
      </c>
      <c r="AD421" s="120" t="s">
        <v>150</v>
      </c>
    </row>
    <row r="422" spans="1:30" ht="20" customHeight="1" x14ac:dyDescent="0.35">
      <c r="A422" s="15"/>
      <c r="B422" s="25">
        <f t="shared" si="109"/>
        <v>342</v>
      </c>
      <c r="C422" s="15"/>
      <c r="D422" s="78" t="str">
        <f t="shared" si="108"/>
        <v>B.UUID.342</v>
      </c>
      <c r="E422" s="27" t="s">
        <v>1494</v>
      </c>
      <c r="F422" s="27" t="s">
        <v>472</v>
      </c>
      <c r="G422" s="27" t="s">
        <v>465</v>
      </c>
      <c r="H422" s="27" t="s">
        <v>464</v>
      </c>
      <c r="I422" s="33" t="s">
        <v>205</v>
      </c>
      <c r="J422" s="29" t="s">
        <v>37</v>
      </c>
      <c r="K422" s="71" t="s">
        <v>1165</v>
      </c>
      <c r="L422" s="29" t="s">
        <v>187</v>
      </c>
      <c r="M422" s="29" t="s">
        <v>209</v>
      </c>
      <c r="N422" s="34" t="str">
        <f>"Démandé si pour question " &amp;D421&amp; ", Réponse = 1.Oui."</f>
        <v>Démandé si pour question B.UUID.341, Réponse = 1.Oui.</v>
      </c>
      <c r="O422" s="29" t="s">
        <v>150</v>
      </c>
      <c r="P422" s="29" t="s">
        <v>161</v>
      </c>
      <c r="Q422" s="29" t="s">
        <v>150</v>
      </c>
      <c r="R422" s="29" t="s">
        <v>151</v>
      </c>
      <c r="S422" s="39" t="s">
        <v>152</v>
      </c>
      <c r="T422" s="39" t="s">
        <v>150</v>
      </c>
      <c r="V422" s="118" t="s">
        <v>150</v>
      </c>
      <c r="W422" s="119" t="s">
        <v>150</v>
      </c>
      <c r="X422" s="119" t="s">
        <v>150</v>
      </c>
      <c r="Y422" s="119" t="s">
        <v>150</v>
      </c>
      <c r="Z422" s="119" t="s">
        <v>150</v>
      </c>
      <c r="AA422" s="119" t="s">
        <v>150</v>
      </c>
      <c r="AB422" s="119" t="s">
        <v>150</v>
      </c>
      <c r="AC422" s="119" t="s">
        <v>150</v>
      </c>
      <c r="AD422" s="120" t="s">
        <v>150</v>
      </c>
    </row>
    <row r="423" spans="1:30" ht="20" customHeight="1" x14ac:dyDescent="0.35">
      <c r="A423" s="15"/>
      <c r="B423" s="25">
        <f t="shared" si="109"/>
        <v>343</v>
      </c>
      <c r="C423" s="15"/>
      <c r="D423" s="78" t="str">
        <f t="shared" si="108"/>
        <v>B.UUID.343</v>
      </c>
      <c r="E423" s="27" t="s">
        <v>1495</v>
      </c>
      <c r="F423" s="27" t="s">
        <v>20</v>
      </c>
      <c r="G423" s="27" t="s">
        <v>465</v>
      </c>
      <c r="H423" s="27" t="s">
        <v>464</v>
      </c>
      <c r="I423" s="33" t="s">
        <v>181</v>
      </c>
      <c r="J423" s="29" t="s">
        <v>20</v>
      </c>
      <c r="K423" s="71" t="s">
        <v>20</v>
      </c>
      <c r="L423" s="29" t="s">
        <v>187</v>
      </c>
      <c r="M423" s="29" t="s">
        <v>150</v>
      </c>
      <c r="N423" s="34" t="str">
        <f>"Démandé si pour question " &amp;D422&amp; ", Réponse = 9.Autre."</f>
        <v>Démandé si pour question B.UUID.342, Réponse = 9.Autre.</v>
      </c>
      <c r="O423" s="29" t="s">
        <v>150</v>
      </c>
      <c r="P423" s="29" t="s">
        <v>161</v>
      </c>
      <c r="Q423" s="29" t="s">
        <v>150</v>
      </c>
      <c r="R423" s="29" t="s">
        <v>151</v>
      </c>
      <c r="S423" s="39" t="s">
        <v>152</v>
      </c>
      <c r="T423" s="39" t="s">
        <v>150</v>
      </c>
      <c r="V423" s="118" t="s">
        <v>150</v>
      </c>
      <c r="W423" s="119" t="s">
        <v>150</v>
      </c>
      <c r="X423" s="119" t="s">
        <v>150</v>
      </c>
      <c r="Y423" s="119" t="s">
        <v>150</v>
      </c>
      <c r="Z423" s="119" t="s">
        <v>150</v>
      </c>
      <c r="AA423" s="119" t="s">
        <v>150</v>
      </c>
      <c r="AB423" s="119" t="s">
        <v>150</v>
      </c>
      <c r="AC423" s="119" t="s">
        <v>150</v>
      </c>
      <c r="AD423" s="120" t="s">
        <v>150</v>
      </c>
    </row>
    <row r="424" spans="1:30" ht="20" customHeight="1" x14ac:dyDescent="0.35">
      <c r="A424" s="15"/>
      <c r="B424" s="25">
        <f t="shared" si="109"/>
        <v>344</v>
      </c>
      <c r="C424" s="15"/>
      <c r="D424" s="67" t="str">
        <f t="shared" si="108"/>
        <v>B.UUID.344</v>
      </c>
      <c r="E424" s="27" t="s">
        <v>1496</v>
      </c>
      <c r="F424" s="27" t="s">
        <v>462</v>
      </c>
      <c r="G424" s="27" t="s">
        <v>465</v>
      </c>
      <c r="H424" s="27" t="s">
        <v>464</v>
      </c>
      <c r="I424" s="33" t="s">
        <v>206</v>
      </c>
      <c r="J424" s="29" t="s">
        <v>37</v>
      </c>
      <c r="K424" s="33" t="s">
        <v>211</v>
      </c>
      <c r="L424" s="29" t="s">
        <v>187</v>
      </c>
      <c r="M424" s="29" t="s">
        <v>150</v>
      </c>
      <c r="N424" s="34" t="str">
        <f>"Démandé si pour question " &amp;D421&amp; ", Réponse = 1.Oui."</f>
        <v>Démandé si pour question B.UUID.341, Réponse = 1.Oui.</v>
      </c>
      <c r="O424" s="29" t="s">
        <v>150</v>
      </c>
      <c r="P424" s="29" t="s">
        <v>161</v>
      </c>
      <c r="Q424" s="29" t="s">
        <v>150</v>
      </c>
      <c r="R424" s="29" t="s">
        <v>151</v>
      </c>
      <c r="S424" s="39" t="s">
        <v>152</v>
      </c>
      <c r="T424" s="39" t="s">
        <v>150</v>
      </c>
      <c r="V424" s="118" t="s">
        <v>150</v>
      </c>
      <c r="W424" s="119" t="s">
        <v>150</v>
      </c>
      <c r="X424" s="119" t="s">
        <v>150</v>
      </c>
      <c r="Y424" s="119" t="s">
        <v>150</v>
      </c>
      <c r="Z424" s="119" t="s">
        <v>150</v>
      </c>
      <c r="AA424" s="119" t="s">
        <v>150</v>
      </c>
      <c r="AB424" s="119" t="s">
        <v>150</v>
      </c>
      <c r="AC424" s="119" t="s">
        <v>150</v>
      </c>
      <c r="AD424" s="120" t="s">
        <v>150</v>
      </c>
    </row>
    <row r="425" spans="1:30" ht="20" customHeight="1" thickBot="1" x14ac:dyDescent="0.4">
      <c r="A425" s="15"/>
      <c r="B425" s="25">
        <f t="shared" si="109"/>
        <v>345</v>
      </c>
      <c r="C425" s="15"/>
      <c r="D425" s="67" t="str">
        <f t="shared" si="108"/>
        <v>B.UUID.345</v>
      </c>
      <c r="E425" s="27" t="s">
        <v>1497</v>
      </c>
      <c r="F425" s="27" t="s">
        <v>20</v>
      </c>
      <c r="G425" s="27" t="s">
        <v>465</v>
      </c>
      <c r="H425" s="27" t="s">
        <v>464</v>
      </c>
      <c r="I425" s="33" t="s">
        <v>181</v>
      </c>
      <c r="J425" s="29" t="s">
        <v>20</v>
      </c>
      <c r="K425" s="33" t="s">
        <v>20</v>
      </c>
      <c r="L425" s="29" t="s">
        <v>187</v>
      </c>
      <c r="M425" s="29" t="s">
        <v>150</v>
      </c>
      <c r="N425" s="34" t="str">
        <f>"Démandé si pour question " &amp;D424&amp; ", Réponse = 9.Autre."</f>
        <v>Démandé si pour question B.UUID.344, Réponse = 9.Autre.</v>
      </c>
      <c r="O425" s="29" t="s">
        <v>150</v>
      </c>
      <c r="P425" s="29" t="s">
        <v>161</v>
      </c>
      <c r="Q425" s="29" t="s">
        <v>150</v>
      </c>
      <c r="R425" s="29" t="s">
        <v>151</v>
      </c>
      <c r="S425" s="39" t="s">
        <v>152</v>
      </c>
      <c r="T425" s="39" t="s">
        <v>150</v>
      </c>
      <c r="V425" s="118" t="s">
        <v>150</v>
      </c>
      <c r="W425" s="119" t="s">
        <v>150</v>
      </c>
      <c r="X425" s="119" t="s">
        <v>150</v>
      </c>
      <c r="Y425" s="119" t="s">
        <v>150</v>
      </c>
      <c r="Z425" s="119" t="s">
        <v>150</v>
      </c>
      <c r="AA425" s="119" t="s">
        <v>150</v>
      </c>
      <c r="AB425" s="119" t="s">
        <v>150</v>
      </c>
      <c r="AC425" s="119" t="s">
        <v>150</v>
      </c>
      <c r="AD425" s="120" t="s">
        <v>150</v>
      </c>
    </row>
    <row r="426" spans="1:30" ht="20" customHeight="1" thickBot="1" x14ac:dyDescent="0.4">
      <c r="A426" s="15"/>
      <c r="B426" s="25"/>
      <c r="C426" s="15"/>
      <c r="D426" s="46" t="s">
        <v>274</v>
      </c>
      <c r="E426" s="35"/>
      <c r="F426" s="35"/>
      <c r="G426" s="35"/>
      <c r="H426" s="35"/>
      <c r="I426" s="36"/>
      <c r="J426" s="37"/>
      <c r="K426" s="37"/>
      <c r="L426" s="35"/>
      <c r="M426" s="35"/>
      <c r="N426" s="37"/>
      <c r="O426" s="35"/>
      <c r="P426" s="35"/>
      <c r="Q426" s="35"/>
      <c r="R426" s="35"/>
      <c r="S426" s="38"/>
      <c r="T426" s="38"/>
      <c r="V426" s="112"/>
      <c r="W426" s="113"/>
      <c r="X426" s="113"/>
      <c r="Y426" s="113"/>
      <c r="Z426" s="113"/>
      <c r="AA426" s="113"/>
      <c r="AB426" s="113"/>
      <c r="AC426" s="113"/>
      <c r="AD426" s="114"/>
    </row>
    <row r="427" spans="1:30" ht="20" customHeight="1" thickBot="1" x14ac:dyDescent="0.4">
      <c r="A427" s="15"/>
      <c r="B427" s="25"/>
      <c r="C427" s="15"/>
      <c r="D427" s="51" t="s">
        <v>279</v>
      </c>
      <c r="E427" s="47"/>
      <c r="F427" s="47"/>
      <c r="G427" s="47"/>
      <c r="H427" s="47"/>
      <c r="I427" s="48"/>
      <c r="J427" s="49"/>
      <c r="K427" s="49"/>
      <c r="L427" s="47"/>
      <c r="M427" s="47"/>
      <c r="N427" s="49"/>
      <c r="O427" s="47"/>
      <c r="P427" s="47"/>
      <c r="Q427" s="47"/>
      <c r="R427" s="47"/>
      <c r="S427" s="50"/>
      <c r="T427" s="50"/>
      <c r="V427" s="115"/>
      <c r="W427" s="116"/>
      <c r="X427" s="116"/>
      <c r="Y427" s="116"/>
      <c r="Z427" s="116"/>
      <c r="AA427" s="116"/>
      <c r="AB427" s="116"/>
      <c r="AC427" s="116"/>
      <c r="AD427" s="117"/>
    </row>
    <row r="428" spans="1:30" ht="20" customHeight="1" x14ac:dyDescent="0.35">
      <c r="A428" s="15"/>
      <c r="B428" s="25">
        <f>B425+1</f>
        <v>346</v>
      </c>
      <c r="C428" s="15"/>
      <c r="D428" s="26" t="str">
        <f t="shared" ref="D428:D435" si="110">CONCATENATE(LEFT($D$33,2),"UUID.",B428)</f>
        <v>B.UUID.346</v>
      </c>
      <c r="E428" s="71" t="s">
        <v>1084</v>
      </c>
      <c r="F428" s="27" t="s">
        <v>417</v>
      </c>
      <c r="G428" s="27" t="s">
        <v>465</v>
      </c>
      <c r="H428" s="27" t="s">
        <v>464</v>
      </c>
      <c r="I428" s="33" t="s">
        <v>731</v>
      </c>
      <c r="J428" s="29" t="s">
        <v>17</v>
      </c>
      <c r="K428" s="33" t="s">
        <v>191</v>
      </c>
      <c r="L428" s="29" t="s">
        <v>274</v>
      </c>
      <c r="M428" s="29" t="s">
        <v>150</v>
      </c>
      <c r="N428" s="34" t="s">
        <v>160</v>
      </c>
      <c r="O428" s="29" t="s">
        <v>150</v>
      </c>
      <c r="P428" s="29" t="s">
        <v>161</v>
      </c>
      <c r="Q428" s="29" t="s">
        <v>150</v>
      </c>
      <c r="R428" s="29" t="s">
        <v>151</v>
      </c>
      <c r="S428" s="39" t="s">
        <v>152</v>
      </c>
      <c r="T428" s="39" t="str">
        <f t="shared" ref="T428:T435" si="111">IF(OR(V428="Yes",W428="Yes",X428="Yes",Y428="Yes",Z428="Yes",AA428="Yes",AB428="Yes",AC428="Yes",AD428="Yes"),"Yes","No")</f>
        <v>Yes</v>
      </c>
      <c r="V428" s="118" t="s">
        <v>749</v>
      </c>
      <c r="W428" s="119" t="s">
        <v>749</v>
      </c>
      <c r="X428" s="119" t="s">
        <v>749</v>
      </c>
      <c r="Y428" s="119" t="s">
        <v>749</v>
      </c>
      <c r="Z428" s="119" t="s">
        <v>749</v>
      </c>
      <c r="AA428" s="119" t="s">
        <v>749</v>
      </c>
      <c r="AB428" s="119" t="s">
        <v>749</v>
      </c>
      <c r="AC428" s="119" t="s">
        <v>749</v>
      </c>
      <c r="AD428" s="120" t="s">
        <v>749</v>
      </c>
    </row>
    <row r="429" spans="1:30" ht="20" customHeight="1" x14ac:dyDescent="0.35">
      <c r="A429" s="15"/>
      <c r="B429" s="25">
        <f t="shared" ref="B429:B435" si="112">B428+1</f>
        <v>347</v>
      </c>
      <c r="C429" s="15"/>
      <c r="D429" s="26" t="str">
        <f t="shared" si="110"/>
        <v>B.UUID.347</v>
      </c>
      <c r="E429" s="27" t="s">
        <v>1076</v>
      </c>
      <c r="F429" s="27" t="s">
        <v>413</v>
      </c>
      <c r="G429" s="27" t="s">
        <v>465</v>
      </c>
      <c r="H429" s="27" t="s">
        <v>464</v>
      </c>
      <c r="I429" s="33" t="s">
        <v>732</v>
      </c>
      <c r="J429" s="29" t="s">
        <v>17</v>
      </c>
      <c r="K429" s="33" t="s">
        <v>170</v>
      </c>
      <c r="L429" s="29" t="s">
        <v>274</v>
      </c>
      <c r="M429" s="29" t="s">
        <v>150</v>
      </c>
      <c r="N429" s="34" t="str">
        <f>"Démandé si pour question " &amp;D428&amp; ", Réponse =/= 3. Totalement indisponible"</f>
        <v>Démandé si pour question B.UUID.346, Réponse =/= 3. Totalement indisponible</v>
      </c>
      <c r="O429" s="29" t="s">
        <v>150</v>
      </c>
      <c r="P429" s="29" t="s">
        <v>161</v>
      </c>
      <c r="Q429" s="29" t="s">
        <v>150</v>
      </c>
      <c r="R429" s="29" t="s">
        <v>151</v>
      </c>
      <c r="S429" s="39" t="s">
        <v>152</v>
      </c>
      <c r="T429" s="39" t="str">
        <f t="shared" si="111"/>
        <v>Yes</v>
      </c>
      <c r="V429" s="118" t="s">
        <v>749</v>
      </c>
      <c r="W429" s="119" t="s">
        <v>749</v>
      </c>
      <c r="X429" s="119" t="s">
        <v>749</v>
      </c>
      <c r="Y429" s="119" t="s">
        <v>749</v>
      </c>
      <c r="Z429" s="119" t="s">
        <v>749</v>
      </c>
      <c r="AA429" s="119" t="s">
        <v>749</v>
      </c>
      <c r="AB429" s="119" t="s">
        <v>749</v>
      </c>
      <c r="AC429" s="119" t="s">
        <v>749</v>
      </c>
      <c r="AD429" s="120" t="s">
        <v>749</v>
      </c>
    </row>
    <row r="430" spans="1:30" ht="20" customHeight="1" x14ac:dyDescent="0.35">
      <c r="A430" s="15"/>
      <c r="B430" s="25">
        <f t="shared" si="112"/>
        <v>348</v>
      </c>
      <c r="C430" s="15"/>
      <c r="D430" s="26" t="str">
        <f t="shared" si="110"/>
        <v>B.UUID.348</v>
      </c>
      <c r="E430" s="27" t="s">
        <v>1500</v>
      </c>
      <c r="F430" s="27" t="s">
        <v>413</v>
      </c>
      <c r="G430" s="27" t="s">
        <v>465</v>
      </c>
      <c r="H430" s="27" t="s">
        <v>464</v>
      </c>
      <c r="I430" s="33" t="s">
        <v>782</v>
      </c>
      <c r="J430" s="29" t="s">
        <v>17</v>
      </c>
      <c r="K430" s="33" t="s">
        <v>170</v>
      </c>
      <c r="L430" s="29" t="s">
        <v>274</v>
      </c>
      <c r="M430" s="29" t="s">
        <v>150</v>
      </c>
      <c r="N430" s="34" t="str">
        <f>"Démandé si pour question " &amp;D429&amp; ", Réponse = 1.Oui."</f>
        <v>Démandé si pour question B.UUID.347, Réponse = 1.Oui.</v>
      </c>
      <c r="O430" s="29" t="s">
        <v>150</v>
      </c>
      <c r="P430" s="29" t="s">
        <v>161</v>
      </c>
      <c r="Q430" s="29" t="s">
        <v>150</v>
      </c>
      <c r="R430" s="29" t="s">
        <v>151</v>
      </c>
      <c r="S430" s="39" t="s">
        <v>152</v>
      </c>
      <c r="T430" s="39" t="str">
        <f t="shared" si="111"/>
        <v>Yes</v>
      </c>
      <c r="V430" s="118" t="s">
        <v>749</v>
      </c>
      <c r="W430" s="119" t="s">
        <v>749</v>
      </c>
      <c r="X430" s="119" t="s">
        <v>749</v>
      </c>
      <c r="Y430" s="119" t="s">
        <v>749</v>
      </c>
      <c r="Z430" s="119" t="s">
        <v>749</v>
      </c>
      <c r="AA430" s="119" t="s">
        <v>749</v>
      </c>
      <c r="AB430" s="119" t="s">
        <v>749</v>
      </c>
      <c r="AC430" s="119" t="s">
        <v>749</v>
      </c>
      <c r="AD430" s="120" t="s">
        <v>749</v>
      </c>
    </row>
    <row r="431" spans="1:30" ht="20" customHeight="1" x14ac:dyDescent="0.35">
      <c r="A431" s="15"/>
      <c r="B431" s="25">
        <f t="shared" si="112"/>
        <v>349</v>
      </c>
      <c r="C431" s="15"/>
      <c r="D431" s="135" t="str">
        <f t="shared" si="110"/>
        <v>B.UUID.349</v>
      </c>
      <c r="E431" s="27" t="s">
        <v>1131</v>
      </c>
      <c r="F431" s="27" t="s">
        <v>64</v>
      </c>
      <c r="G431" s="27" t="s">
        <v>465</v>
      </c>
      <c r="H431" s="27" t="s">
        <v>464</v>
      </c>
      <c r="I431" s="33" t="s">
        <v>1811</v>
      </c>
      <c r="J431" s="29" t="s">
        <v>64</v>
      </c>
      <c r="K431" s="33" t="s">
        <v>194</v>
      </c>
      <c r="L431" s="29" t="s">
        <v>274</v>
      </c>
      <c r="M431" s="29" t="s">
        <v>150</v>
      </c>
      <c r="N431" s="34" t="str">
        <f>"Démandé si pour question " &amp;D429&amp; ", Réponse = 1.Oui."</f>
        <v>Démandé si pour question B.UUID.347, Réponse = 1.Oui.</v>
      </c>
      <c r="O431" s="29" t="s">
        <v>150</v>
      </c>
      <c r="P431" s="29" t="s">
        <v>161</v>
      </c>
      <c r="Q431" s="29" t="s">
        <v>150</v>
      </c>
      <c r="R431" s="29" t="s">
        <v>151</v>
      </c>
      <c r="S431" s="39" t="s">
        <v>152</v>
      </c>
      <c r="T431" s="39" t="str">
        <f t="shared" si="111"/>
        <v>Yes</v>
      </c>
      <c r="V431" s="118" t="s">
        <v>749</v>
      </c>
      <c r="W431" s="119" t="s">
        <v>749</v>
      </c>
      <c r="X431" s="119" t="s">
        <v>749</v>
      </c>
      <c r="Y431" s="119" t="s">
        <v>749</v>
      </c>
      <c r="Z431" s="119" t="s">
        <v>749</v>
      </c>
      <c r="AA431" s="119" t="s">
        <v>749</v>
      </c>
      <c r="AB431" s="119" t="s">
        <v>749</v>
      </c>
      <c r="AC431" s="119" t="s">
        <v>749</v>
      </c>
      <c r="AD431" s="120" t="s">
        <v>749</v>
      </c>
    </row>
    <row r="432" spans="1:30" ht="20" customHeight="1" x14ac:dyDescent="0.35">
      <c r="A432" s="15"/>
      <c r="B432" s="25">
        <f t="shared" si="112"/>
        <v>350</v>
      </c>
      <c r="C432" s="15"/>
      <c r="D432" s="78" t="str">
        <f t="shared" si="110"/>
        <v>B.UUID.350</v>
      </c>
      <c r="E432" s="71" t="s">
        <v>1075</v>
      </c>
      <c r="F432" s="27" t="s">
        <v>803</v>
      </c>
      <c r="G432" s="27" t="s">
        <v>465</v>
      </c>
      <c r="H432" s="27" t="s">
        <v>464</v>
      </c>
      <c r="I432" s="33" t="s">
        <v>839</v>
      </c>
      <c r="J432" s="29" t="s">
        <v>803</v>
      </c>
      <c r="K432" s="33"/>
      <c r="L432" s="29" t="s">
        <v>274</v>
      </c>
      <c r="M432" s="29" t="s">
        <v>150</v>
      </c>
      <c r="N432" s="34"/>
      <c r="O432" s="29" t="s">
        <v>150</v>
      </c>
      <c r="P432" s="29" t="s">
        <v>150</v>
      </c>
      <c r="Q432" s="29" t="s">
        <v>150</v>
      </c>
      <c r="R432" s="29" t="s">
        <v>151</v>
      </c>
      <c r="S432" s="39" t="s">
        <v>152</v>
      </c>
      <c r="T432" s="39" t="s">
        <v>150</v>
      </c>
      <c r="V432" s="118" t="s">
        <v>150</v>
      </c>
      <c r="W432" s="119" t="s">
        <v>150</v>
      </c>
      <c r="X432" s="119" t="s">
        <v>150</v>
      </c>
      <c r="Y432" s="119" t="s">
        <v>150</v>
      </c>
      <c r="Z432" s="119" t="s">
        <v>150</v>
      </c>
      <c r="AA432" s="119" t="s">
        <v>150</v>
      </c>
      <c r="AB432" s="119" t="s">
        <v>150</v>
      </c>
      <c r="AC432" s="119" t="s">
        <v>150</v>
      </c>
      <c r="AD432" s="120" t="s">
        <v>150</v>
      </c>
    </row>
    <row r="433" spans="1:30" ht="20" customHeight="1" x14ac:dyDescent="0.35">
      <c r="A433" s="15"/>
      <c r="B433" s="25">
        <f t="shared" si="112"/>
        <v>351</v>
      </c>
      <c r="C433" s="15"/>
      <c r="D433" s="78" t="str">
        <f t="shared" si="110"/>
        <v>B.UUID.351</v>
      </c>
      <c r="E433" s="27" t="s">
        <v>1501</v>
      </c>
      <c r="F433" s="27" t="s">
        <v>803</v>
      </c>
      <c r="G433" s="27" t="s">
        <v>465</v>
      </c>
      <c r="H433" s="27" t="s">
        <v>464</v>
      </c>
      <c r="I433" s="33" t="s">
        <v>838</v>
      </c>
      <c r="J433" s="29" t="s">
        <v>803</v>
      </c>
      <c r="K433" s="33"/>
      <c r="L433" s="29" t="s">
        <v>274</v>
      </c>
      <c r="M433" s="29" t="s">
        <v>150</v>
      </c>
      <c r="N433" s="34"/>
      <c r="O433" s="29" t="s">
        <v>150</v>
      </c>
      <c r="P433" s="29" t="s">
        <v>150</v>
      </c>
      <c r="Q433" s="29" t="s">
        <v>150</v>
      </c>
      <c r="R433" s="29" t="s">
        <v>151</v>
      </c>
      <c r="S433" s="39" t="s">
        <v>152</v>
      </c>
      <c r="T433" s="39" t="s">
        <v>150</v>
      </c>
      <c r="V433" s="118" t="s">
        <v>150</v>
      </c>
      <c r="W433" s="119" t="s">
        <v>150</v>
      </c>
      <c r="X433" s="119" t="s">
        <v>150</v>
      </c>
      <c r="Y433" s="119" t="s">
        <v>150</v>
      </c>
      <c r="Z433" s="119" t="s">
        <v>150</v>
      </c>
      <c r="AA433" s="119" t="s">
        <v>150</v>
      </c>
      <c r="AB433" s="119" t="s">
        <v>150</v>
      </c>
      <c r="AC433" s="119" t="s">
        <v>150</v>
      </c>
      <c r="AD433" s="120" t="s">
        <v>150</v>
      </c>
    </row>
    <row r="434" spans="1:30" ht="20" customHeight="1" x14ac:dyDescent="0.35">
      <c r="A434" s="15"/>
      <c r="B434" s="25">
        <f t="shared" si="112"/>
        <v>352</v>
      </c>
      <c r="C434" s="15"/>
      <c r="D434" s="135" t="str">
        <f t="shared" si="110"/>
        <v>B.UUID.352</v>
      </c>
      <c r="E434" s="27" t="s">
        <v>1077</v>
      </c>
      <c r="F434" s="27" t="s">
        <v>64</v>
      </c>
      <c r="G434" s="27" t="s">
        <v>465</v>
      </c>
      <c r="H434" s="27" t="s">
        <v>464</v>
      </c>
      <c r="I434" s="33" t="s">
        <v>733</v>
      </c>
      <c r="J434" s="29" t="s">
        <v>64</v>
      </c>
      <c r="K434" s="33" t="s">
        <v>194</v>
      </c>
      <c r="L434" s="29" t="s">
        <v>274</v>
      </c>
      <c r="M434" s="29" t="s">
        <v>150</v>
      </c>
      <c r="N434" s="34" t="str">
        <f>"Démandé si pour question " &amp;D429&amp; ", Réponse = 1.Oui."</f>
        <v>Démandé si pour question B.UUID.347, Réponse = 1.Oui.</v>
      </c>
      <c r="O434" s="29" t="s">
        <v>150</v>
      </c>
      <c r="P434" s="29" t="s">
        <v>161</v>
      </c>
      <c r="Q434" s="29" t="s">
        <v>150</v>
      </c>
      <c r="R434" s="29" t="s">
        <v>151</v>
      </c>
      <c r="S434" s="39" t="s">
        <v>152</v>
      </c>
      <c r="T434" s="39" t="str">
        <f t="shared" si="111"/>
        <v>Yes</v>
      </c>
      <c r="V434" s="118" t="s">
        <v>749</v>
      </c>
      <c r="W434" s="119" t="s">
        <v>749</v>
      </c>
      <c r="X434" s="119" t="s">
        <v>749</v>
      </c>
      <c r="Y434" s="119" t="s">
        <v>749</v>
      </c>
      <c r="Z434" s="119" t="s">
        <v>749</v>
      </c>
      <c r="AA434" s="119" t="s">
        <v>749</v>
      </c>
      <c r="AB434" s="119" t="s">
        <v>749</v>
      </c>
      <c r="AC434" s="119" t="s">
        <v>749</v>
      </c>
      <c r="AD434" s="120" t="s">
        <v>749</v>
      </c>
    </row>
    <row r="435" spans="1:30" ht="20" customHeight="1" thickBot="1" x14ac:dyDescent="0.4">
      <c r="A435" s="15"/>
      <c r="B435" s="25">
        <f t="shared" si="112"/>
        <v>353</v>
      </c>
      <c r="C435" s="15"/>
      <c r="D435" s="26" t="str">
        <f t="shared" si="110"/>
        <v>B.UUID.353</v>
      </c>
      <c r="E435" s="27" t="s">
        <v>1078</v>
      </c>
      <c r="F435" s="27" t="s">
        <v>64</v>
      </c>
      <c r="G435" s="27" t="s">
        <v>465</v>
      </c>
      <c r="H435" s="27" t="s">
        <v>464</v>
      </c>
      <c r="I435" s="33" t="s">
        <v>734</v>
      </c>
      <c r="J435" s="29" t="s">
        <v>64</v>
      </c>
      <c r="K435" s="33" t="s">
        <v>194</v>
      </c>
      <c r="L435" s="29" t="s">
        <v>274</v>
      </c>
      <c r="M435" s="29" t="s">
        <v>150</v>
      </c>
      <c r="N435" s="34" t="str">
        <f>"Démandé si pour question " &amp;D429&amp; ", Réponse = 1.Oui."</f>
        <v>Démandé si pour question B.UUID.347, Réponse = 1.Oui.</v>
      </c>
      <c r="O435" s="29" t="s">
        <v>150</v>
      </c>
      <c r="P435" s="29" t="s">
        <v>161</v>
      </c>
      <c r="Q435" s="29" t="s">
        <v>150</v>
      </c>
      <c r="R435" s="29" t="s">
        <v>151</v>
      </c>
      <c r="S435" s="39" t="s">
        <v>152</v>
      </c>
      <c r="T435" s="39" t="str">
        <f t="shared" si="111"/>
        <v>Yes</v>
      </c>
      <c r="V435" s="118" t="s">
        <v>749</v>
      </c>
      <c r="W435" s="119" t="s">
        <v>749</v>
      </c>
      <c r="X435" s="119" t="s">
        <v>749</v>
      </c>
      <c r="Y435" s="119" t="s">
        <v>749</v>
      </c>
      <c r="Z435" s="119" t="s">
        <v>749</v>
      </c>
      <c r="AA435" s="119" t="s">
        <v>749</v>
      </c>
      <c r="AB435" s="119" t="s">
        <v>749</v>
      </c>
      <c r="AC435" s="119" t="s">
        <v>749</v>
      </c>
      <c r="AD435" s="120" t="s">
        <v>749</v>
      </c>
    </row>
    <row r="436" spans="1:30" ht="20" customHeight="1" thickBot="1" x14ac:dyDescent="0.4">
      <c r="A436" s="15"/>
      <c r="B436" s="25"/>
      <c r="C436" s="15"/>
      <c r="D436" s="56" t="s">
        <v>275</v>
      </c>
      <c r="E436" s="52"/>
      <c r="F436" s="52"/>
      <c r="G436" s="52"/>
      <c r="H436" s="52"/>
      <c r="I436" s="53"/>
      <c r="J436" s="54"/>
      <c r="K436" s="54"/>
      <c r="L436" s="52"/>
      <c r="M436" s="52"/>
      <c r="N436" s="54"/>
      <c r="O436" s="52"/>
      <c r="P436" s="52"/>
      <c r="Q436" s="52"/>
      <c r="R436" s="52"/>
      <c r="S436" s="55"/>
      <c r="T436" s="55"/>
      <c r="V436" s="121"/>
      <c r="W436" s="122"/>
      <c r="X436" s="122"/>
      <c r="Y436" s="122"/>
      <c r="Z436" s="122"/>
      <c r="AA436" s="122"/>
      <c r="AB436" s="122"/>
      <c r="AC436" s="122"/>
      <c r="AD436" s="123"/>
    </row>
    <row r="437" spans="1:30" ht="20" customHeight="1" x14ac:dyDescent="0.35">
      <c r="A437" s="15"/>
      <c r="B437" s="25">
        <f>B435+1</f>
        <v>354</v>
      </c>
      <c r="C437" s="15"/>
      <c r="D437" s="26" t="str">
        <f t="shared" ref="D437:D441" si="113">CONCATENATE(LEFT($D$33,2),"UUID.",B437)</f>
        <v>B.UUID.354</v>
      </c>
      <c r="E437" s="27" t="s">
        <v>1066</v>
      </c>
      <c r="F437" s="27" t="s">
        <v>418</v>
      </c>
      <c r="G437" s="27" t="s">
        <v>465</v>
      </c>
      <c r="H437" s="27" t="s">
        <v>464</v>
      </c>
      <c r="I437" s="33" t="s">
        <v>434</v>
      </c>
      <c r="J437" s="29" t="s">
        <v>17</v>
      </c>
      <c r="K437" s="33" t="s">
        <v>197</v>
      </c>
      <c r="L437" s="29" t="s">
        <v>274</v>
      </c>
      <c r="M437" s="29" t="s">
        <v>150</v>
      </c>
      <c r="N437" s="34" t="str">
        <f>"Démandé si pour question " &amp;D429&amp; ", Réponse = 1.Oui."</f>
        <v>Démandé si pour question B.UUID.347, Réponse = 1.Oui.</v>
      </c>
      <c r="O437" s="29" t="s">
        <v>150</v>
      </c>
      <c r="P437" s="29" t="s">
        <v>161</v>
      </c>
      <c r="Q437" s="29" t="s">
        <v>150</v>
      </c>
      <c r="R437" s="29" t="s">
        <v>151</v>
      </c>
      <c r="S437" s="39" t="s">
        <v>152</v>
      </c>
      <c r="T437" s="39" t="s">
        <v>756</v>
      </c>
      <c r="V437" s="118" t="s">
        <v>756</v>
      </c>
      <c r="W437" s="119" t="s">
        <v>756</v>
      </c>
      <c r="X437" s="119" t="s">
        <v>756</v>
      </c>
      <c r="Y437" s="119" t="s">
        <v>756</v>
      </c>
      <c r="Z437" s="119" t="s">
        <v>756</v>
      </c>
      <c r="AA437" s="119" t="s">
        <v>756</v>
      </c>
      <c r="AB437" s="119" t="s">
        <v>756</v>
      </c>
      <c r="AC437" s="119" t="s">
        <v>756</v>
      </c>
      <c r="AD437" s="120" t="s">
        <v>756</v>
      </c>
    </row>
    <row r="438" spans="1:30" ht="20" customHeight="1" x14ac:dyDescent="0.35">
      <c r="A438" s="15"/>
      <c r="B438" s="25">
        <f t="shared" ref="B438:B441" si="114">B437+1</f>
        <v>355</v>
      </c>
      <c r="C438" s="15"/>
      <c r="D438" s="26" t="str">
        <f t="shared" si="113"/>
        <v>B.UUID.355</v>
      </c>
      <c r="E438" s="27" t="s">
        <v>1067</v>
      </c>
      <c r="F438" s="27" t="s">
        <v>419</v>
      </c>
      <c r="G438" s="27" t="s">
        <v>465</v>
      </c>
      <c r="H438" s="27" t="s">
        <v>464</v>
      </c>
      <c r="I438" s="33" t="s">
        <v>435</v>
      </c>
      <c r="J438" s="29" t="s">
        <v>37</v>
      </c>
      <c r="K438" s="33" t="s">
        <v>198</v>
      </c>
      <c r="L438" s="29" t="s">
        <v>274</v>
      </c>
      <c r="M438" s="29" t="s">
        <v>150</v>
      </c>
      <c r="N438" s="34" t="str">
        <f>"Démandé si pour question " &amp;D437&amp; ", Réponse = 2. Oui, les prix augmenteront."</f>
        <v>Démandé si pour question B.UUID.354, Réponse = 2. Oui, les prix augmenteront.</v>
      </c>
      <c r="O438" s="29" t="s">
        <v>150</v>
      </c>
      <c r="P438" s="29" t="s">
        <v>161</v>
      </c>
      <c r="Q438" s="29" t="s">
        <v>150</v>
      </c>
      <c r="R438" s="29" t="s">
        <v>151</v>
      </c>
      <c r="S438" s="39" t="s">
        <v>152</v>
      </c>
      <c r="T438" s="39" t="s">
        <v>756</v>
      </c>
      <c r="V438" s="118" t="s">
        <v>756</v>
      </c>
      <c r="W438" s="119" t="s">
        <v>756</v>
      </c>
      <c r="X438" s="119" t="s">
        <v>756</v>
      </c>
      <c r="Y438" s="119" t="s">
        <v>756</v>
      </c>
      <c r="Z438" s="119" t="s">
        <v>756</v>
      </c>
      <c r="AA438" s="119" t="s">
        <v>756</v>
      </c>
      <c r="AB438" s="119" t="s">
        <v>756</v>
      </c>
      <c r="AC438" s="119" t="s">
        <v>756</v>
      </c>
      <c r="AD438" s="120" t="s">
        <v>756</v>
      </c>
    </row>
    <row r="439" spans="1:30" ht="20" customHeight="1" x14ac:dyDescent="0.35">
      <c r="A439" s="15"/>
      <c r="B439" s="25">
        <f t="shared" si="114"/>
        <v>356</v>
      </c>
      <c r="C439" s="15"/>
      <c r="D439" s="26" t="str">
        <f t="shared" si="113"/>
        <v>B.UUID.356</v>
      </c>
      <c r="E439" s="27" t="s">
        <v>1502</v>
      </c>
      <c r="F439" s="27" t="s">
        <v>20</v>
      </c>
      <c r="G439" s="27" t="s">
        <v>465</v>
      </c>
      <c r="H439" s="27" t="s">
        <v>464</v>
      </c>
      <c r="I439" s="33" t="s">
        <v>181</v>
      </c>
      <c r="J439" s="29" t="s">
        <v>20</v>
      </c>
      <c r="K439" s="33" t="s">
        <v>20</v>
      </c>
      <c r="L439" s="29" t="s">
        <v>274</v>
      </c>
      <c r="M439" s="29" t="s">
        <v>150</v>
      </c>
      <c r="N439" s="34" t="str">
        <f>"Démandé si pour question " &amp;D438&amp; ", Réponse = 11.Autre."</f>
        <v>Démandé si pour question B.UUID.355, Réponse = 11.Autre.</v>
      </c>
      <c r="O439" s="29" t="s">
        <v>150</v>
      </c>
      <c r="P439" s="29" t="s">
        <v>161</v>
      </c>
      <c r="Q439" s="29" t="s">
        <v>150</v>
      </c>
      <c r="R439" s="29" t="s">
        <v>151</v>
      </c>
      <c r="S439" s="39" t="s">
        <v>152</v>
      </c>
      <c r="T439" s="39" t="s">
        <v>756</v>
      </c>
      <c r="V439" s="118" t="s">
        <v>756</v>
      </c>
      <c r="W439" s="119" t="s">
        <v>756</v>
      </c>
      <c r="X439" s="119" t="s">
        <v>756</v>
      </c>
      <c r="Y439" s="119" t="s">
        <v>756</v>
      </c>
      <c r="Z439" s="119" t="s">
        <v>756</v>
      </c>
      <c r="AA439" s="119" t="s">
        <v>756</v>
      </c>
      <c r="AB439" s="119" t="s">
        <v>756</v>
      </c>
      <c r="AC439" s="119" t="s">
        <v>756</v>
      </c>
      <c r="AD439" s="120" t="s">
        <v>756</v>
      </c>
    </row>
    <row r="440" spans="1:30" ht="20" customHeight="1" x14ac:dyDescent="0.35">
      <c r="A440" s="15"/>
      <c r="B440" s="25">
        <f t="shared" si="114"/>
        <v>357</v>
      </c>
      <c r="C440" s="15"/>
      <c r="D440" s="26" t="str">
        <f t="shared" si="113"/>
        <v>B.UUID.357</v>
      </c>
      <c r="E440" s="27" t="s">
        <v>1068</v>
      </c>
      <c r="F440" s="27" t="s">
        <v>420</v>
      </c>
      <c r="G440" s="27" t="s">
        <v>465</v>
      </c>
      <c r="H440" s="27" t="s">
        <v>464</v>
      </c>
      <c r="I440" s="33" t="s">
        <v>436</v>
      </c>
      <c r="J440" s="29" t="s">
        <v>37</v>
      </c>
      <c r="K440" s="33" t="s">
        <v>199</v>
      </c>
      <c r="L440" s="29" t="s">
        <v>274</v>
      </c>
      <c r="M440" s="29" t="s">
        <v>150</v>
      </c>
      <c r="N440" s="34" t="str">
        <f>"Démandé si pour question " &amp;D437&amp; ", Réponse = 2. Oui, les prix augmenteront."</f>
        <v>Démandé si pour question B.UUID.354, Réponse = 2. Oui, les prix augmenteront.</v>
      </c>
      <c r="O440" s="29" t="s">
        <v>150</v>
      </c>
      <c r="P440" s="29" t="s">
        <v>161</v>
      </c>
      <c r="Q440" s="29" t="s">
        <v>150</v>
      </c>
      <c r="R440" s="29" t="s">
        <v>151</v>
      </c>
      <c r="S440" s="39" t="s">
        <v>152</v>
      </c>
      <c r="T440" s="39" t="s">
        <v>756</v>
      </c>
      <c r="V440" s="118" t="s">
        <v>756</v>
      </c>
      <c r="W440" s="119" t="s">
        <v>756</v>
      </c>
      <c r="X440" s="119" t="s">
        <v>756</v>
      </c>
      <c r="Y440" s="119" t="s">
        <v>756</v>
      </c>
      <c r="Z440" s="119" t="s">
        <v>756</v>
      </c>
      <c r="AA440" s="119" t="s">
        <v>756</v>
      </c>
      <c r="AB440" s="119" t="s">
        <v>756</v>
      </c>
      <c r="AC440" s="119" t="s">
        <v>756</v>
      </c>
      <c r="AD440" s="120" t="s">
        <v>756</v>
      </c>
    </row>
    <row r="441" spans="1:30" ht="20" customHeight="1" thickBot="1" x14ac:dyDescent="0.4">
      <c r="A441" s="15"/>
      <c r="B441" s="25">
        <f t="shared" si="114"/>
        <v>358</v>
      </c>
      <c r="C441" s="15"/>
      <c r="D441" s="26" t="str">
        <f t="shared" si="113"/>
        <v>B.UUID.358</v>
      </c>
      <c r="E441" s="27" t="s">
        <v>1503</v>
      </c>
      <c r="F441" s="27" t="s">
        <v>20</v>
      </c>
      <c r="G441" s="27" t="s">
        <v>465</v>
      </c>
      <c r="H441" s="27" t="s">
        <v>464</v>
      </c>
      <c r="I441" s="33" t="s">
        <v>181</v>
      </c>
      <c r="J441" s="29" t="s">
        <v>20</v>
      </c>
      <c r="K441" s="33" t="s">
        <v>20</v>
      </c>
      <c r="L441" s="29" t="s">
        <v>274</v>
      </c>
      <c r="M441" s="29" t="s">
        <v>150</v>
      </c>
      <c r="N441" s="34" t="str">
        <f>"Démandé si pour question " &amp;D440&amp; ", Réponse = 12.Autre."</f>
        <v>Démandé si pour question B.UUID.357, Réponse = 12.Autre.</v>
      </c>
      <c r="O441" s="29" t="s">
        <v>150</v>
      </c>
      <c r="P441" s="29" t="s">
        <v>161</v>
      </c>
      <c r="Q441" s="29" t="s">
        <v>150</v>
      </c>
      <c r="R441" s="29" t="s">
        <v>151</v>
      </c>
      <c r="S441" s="39" t="s">
        <v>152</v>
      </c>
      <c r="T441" s="39" t="s">
        <v>756</v>
      </c>
      <c r="V441" s="118" t="s">
        <v>756</v>
      </c>
      <c r="W441" s="119" t="s">
        <v>756</v>
      </c>
      <c r="X441" s="119" t="s">
        <v>756</v>
      </c>
      <c r="Y441" s="119" t="s">
        <v>756</v>
      </c>
      <c r="Z441" s="119" t="s">
        <v>756</v>
      </c>
      <c r="AA441" s="119" t="s">
        <v>756</v>
      </c>
      <c r="AB441" s="119" t="s">
        <v>756</v>
      </c>
      <c r="AC441" s="119" t="s">
        <v>756</v>
      </c>
      <c r="AD441" s="120" t="s">
        <v>756</v>
      </c>
    </row>
    <row r="442" spans="1:30" ht="20" customHeight="1" thickBot="1" x14ac:dyDescent="0.4">
      <c r="A442" s="15"/>
      <c r="B442" s="25"/>
      <c r="C442" s="15"/>
      <c r="D442" s="56" t="s">
        <v>276</v>
      </c>
      <c r="E442" s="52"/>
      <c r="F442" s="52"/>
      <c r="G442" s="52"/>
      <c r="H442" s="52"/>
      <c r="I442" s="53"/>
      <c r="J442" s="54"/>
      <c r="K442" s="54"/>
      <c r="L442" s="52"/>
      <c r="M442" s="52"/>
      <c r="N442" s="54"/>
      <c r="O442" s="52"/>
      <c r="P442" s="52"/>
      <c r="Q442" s="52"/>
      <c r="R442" s="52"/>
      <c r="S442" s="55"/>
      <c r="T442" s="55"/>
      <c r="V442" s="121"/>
      <c r="W442" s="122"/>
      <c r="X442" s="122"/>
      <c r="Y442" s="122"/>
      <c r="Z442" s="122"/>
      <c r="AA442" s="122"/>
      <c r="AB442" s="122"/>
      <c r="AC442" s="122"/>
      <c r="AD442" s="123"/>
    </row>
    <row r="443" spans="1:30" ht="20" customHeight="1" x14ac:dyDescent="0.35">
      <c r="A443" s="15"/>
      <c r="B443" s="25">
        <f>B441+1</f>
        <v>359</v>
      </c>
      <c r="C443" s="15"/>
      <c r="D443" s="67" t="str">
        <f t="shared" ref="D443:D456" si="115">CONCATENATE(LEFT($D$33,2),"UUID.",B443)</f>
        <v>B.UUID.359</v>
      </c>
      <c r="E443" s="27" t="s">
        <v>1069</v>
      </c>
      <c r="F443" s="27" t="s">
        <v>421</v>
      </c>
      <c r="G443" s="27" t="s">
        <v>465</v>
      </c>
      <c r="H443" s="27" t="s">
        <v>464</v>
      </c>
      <c r="I443" s="33" t="s">
        <v>277</v>
      </c>
      <c r="J443" s="29" t="s">
        <v>17</v>
      </c>
      <c r="K443" s="33" t="s">
        <v>207</v>
      </c>
      <c r="L443" s="29" t="s">
        <v>274</v>
      </c>
      <c r="M443" s="29" t="s">
        <v>150</v>
      </c>
      <c r="N443" s="34" t="str">
        <f>N437</f>
        <v>Démandé si pour question B.UUID.347, Réponse = 1.Oui.</v>
      </c>
      <c r="O443" s="29" t="s">
        <v>150</v>
      </c>
      <c r="P443" s="29" t="s">
        <v>161</v>
      </c>
      <c r="Q443" s="29" t="s">
        <v>150</v>
      </c>
      <c r="R443" s="29" t="s">
        <v>151</v>
      </c>
      <c r="S443" s="39" t="s">
        <v>152</v>
      </c>
      <c r="T443" s="39" t="s">
        <v>150</v>
      </c>
      <c r="V443" s="118" t="s">
        <v>150</v>
      </c>
      <c r="W443" s="119" t="s">
        <v>150</v>
      </c>
      <c r="X443" s="119" t="s">
        <v>150</v>
      </c>
      <c r="Y443" s="119" t="s">
        <v>150</v>
      </c>
      <c r="Z443" s="119" t="s">
        <v>150</v>
      </c>
      <c r="AA443" s="119" t="s">
        <v>150</v>
      </c>
      <c r="AB443" s="119" t="s">
        <v>150</v>
      </c>
      <c r="AC443" s="119" t="s">
        <v>150</v>
      </c>
      <c r="AD443" s="120" t="s">
        <v>150</v>
      </c>
    </row>
    <row r="444" spans="1:30" ht="20" customHeight="1" x14ac:dyDescent="0.35">
      <c r="A444" s="15"/>
      <c r="B444" s="25">
        <f t="shared" ref="B444:B456" si="116">B443+1</f>
        <v>360</v>
      </c>
      <c r="C444" s="15"/>
      <c r="D444" s="67" t="str">
        <f t="shared" si="115"/>
        <v>B.UUID.360</v>
      </c>
      <c r="E444" s="27" t="s">
        <v>1505</v>
      </c>
      <c r="F444" s="27" t="s">
        <v>20</v>
      </c>
      <c r="G444" s="27" t="s">
        <v>465</v>
      </c>
      <c r="H444" s="27" t="s">
        <v>464</v>
      </c>
      <c r="I444" s="33" t="s">
        <v>181</v>
      </c>
      <c r="J444" s="29" t="s">
        <v>20</v>
      </c>
      <c r="K444" s="33" t="s">
        <v>20</v>
      </c>
      <c r="L444" s="29" t="s">
        <v>274</v>
      </c>
      <c r="M444" s="29" t="s">
        <v>150</v>
      </c>
      <c r="N444" s="34" t="str">
        <f>"Démandé si pour question " &amp;D443&amp; ", Réponse = 3.Autre."</f>
        <v>Démandé si pour question B.UUID.359, Réponse = 3.Autre.</v>
      </c>
      <c r="O444" s="29" t="s">
        <v>150</v>
      </c>
      <c r="P444" s="29" t="s">
        <v>161</v>
      </c>
      <c r="Q444" s="29" t="s">
        <v>150</v>
      </c>
      <c r="R444" s="29" t="s">
        <v>151</v>
      </c>
      <c r="S444" s="39" t="s">
        <v>152</v>
      </c>
      <c r="T444" s="39" t="s">
        <v>150</v>
      </c>
      <c r="V444" s="118" t="s">
        <v>150</v>
      </c>
      <c r="W444" s="119" t="s">
        <v>150</v>
      </c>
      <c r="X444" s="119" t="s">
        <v>150</v>
      </c>
      <c r="Y444" s="119" t="s">
        <v>150</v>
      </c>
      <c r="Z444" s="119" t="s">
        <v>150</v>
      </c>
      <c r="AA444" s="119" t="s">
        <v>150</v>
      </c>
      <c r="AB444" s="119" t="s">
        <v>150</v>
      </c>
      <c r="AC444" s="119" t="s">
        <v>150</v>
      </c>
      <c r="AD444" s="120" t="s">
        <v>150</v>
      </c>
    </row>
    <row r="445" spans="1:30" ht="20" customHeight="1" x14ac:dyDescent="0.35">
      <c r="A445" s="15"/>
      <c r="B445" s="25">
        <f t="shared" si="116"/>
        <v>361</v>
      </c>
      <c r="C445" s="15"/>
      <c r="D445" s="67" t="str">
        <f t="shared" si="115"/>
        <v>B.UUID.361</v>
      </c>
      <c r="E445" s="27" t="s">
        <v>1070</v>
      </c>
      <c r="F445" s="27" t="s">
        <v>866</v>
      </c>
      <c r="G445" s="27" t="s">
        <v>465</v>
      </c>
      <c r="H445" s="27" t="s">
        <v>464</v>
      </c>
      <c r="I445" s="33" t="s">
        <v>1092</v>
      </c>
      <c r="J445" s="29" t="s">
        <v>17</v>
      </c>
      <c r="K445" s="33" t="s">
        <v>865</v>
      </c>
      <c r="L445" s="29" t="s">
        <v>274</v>
      </c>
      <c r="M445" s="29" t="s">
        <v>150</v>
      </c>
      <c r="N445" s="34" t="str">
        <f>"Démandé si pour question " &amp;D443&amp; ", Réponse = 1.Oui."</f>
        <v>Démandé si pour question B.UUID.359, Réponse = 1.Oui.</v>
      </c>
      <c r="O445" s="29" t="s">
        <v>150</v>
      </c>
      <c r="P445" s="29" t="s">
        <v>161</v>
      </c>
      <c r="Q445" s="29" t="s">
        <v>150</v>
      </c>
      <c r="R445" s="29" t="s">
        <v>151</v>
      </c>
      <c r="S445" s="39" t="s">
        <v>152</v>
      </c>
      <c r="T445" s="39" t="s">
        <v>150</v>
      </c>
      <c r="V445" s="118" t="s">
        <v>150</v>
      </c>
      <c r="W445" s="119" t="s">
        <v>150</v>
      </c>
      <c r="X445" s="119" t="s">
        <v>150</v>
      </c>
      <c r="Y445" s="119" t="s">
        <v>150</v>
      </c>
      <c r="Z445" s="119" t="s">
        <v>150</v>
      </c>
      <c r="AA445" s="119" t="s">
        <v>150</v>
      </c>
      <c r="AB445" s="119" t="s">
        <v>150</v>
      </c>
      <c r="AC445" s="119" t="s">
        <v>150</v>
      </c>
      <c r="AD445" s="120" t="s">
        <v>150</v>
      </c>
    </row>
    <row r="446" spans="1:30" ht="20" customHeight="1" x14ac:dyDescent="0.35">
      <c r="A446" s="15"/>
      <c r="B446" s="25">
        <f t="shared" si="116"/>
        <v>362</v>
      </c>
      <c r="C446" s="15"/>
      <c r="D446" s="78" t="str">
        <f t="shared" si="115"/>
        <v>B.UUID.362</v>
      </c>
      <c r="E446" s="27" t="s">
        <v>1504</v>
      </c>
      <c r="F446" s="27" t="s">
        <v>20</v>
      </c>
      <c r="G446" s="27" t="s">
        <v>465</v>
      </c>
      <c r="H446" s="27" t="s">
        <v>464</v>
      </c>
      <c r="I446" s="33" t="s">
        <v>181</v>
      </c>
      <c r="J446" s="29" t="s">
        <v>20</v>
      </c>
      <c r="K446" s="33" t="s">
        <v>20</v>
      </c>
      <c r="L446" s="29" t="s">
        <v>274</v>
      </c>
      <c r="M446" s="29" t="s">
        <v>150</v>
      </c>
      <c r="N446" s="34" t="str">
        <f>"Démandé si pour question " &amp;D445&amp; ", Réponse = Autre."</f>
        <v>Démandé si pour question B.UUID.361, Réponse = Autre.</v>
      </c>
      <c r="O446" s="29" t="s">
        <v>150</v>
      </c>
      <c r="P446" s="29" t="s">
        <v>161</v>
      </c>
      <c r="Q446" s="29" t="s">
        <v>150</v>
      </c>
      <c r="R446" s="29" t="s">
        <v>151</v>
      </c>
      <c r="S446" s="39" t="s">
        <v>152</v>
      </c>
      <c r="T446" s="39" t="s">
        <v>150</v>
      </c>
      <c r="V446" s="118" t="s">
        <v>150</v>
      </c>
      <c r="W446" s="119" t="s">
        <v>150</v>
      </c>
      <c r="X446" s="119" t="s">
        <v>150</v>
      </c>
      <c r="Y446" s="119" t="s">
        <v>150</v>
      </c>
      <c r="Z446" s="119" t="s">
        <v>150</v>
      </c>
      <c r="AA446" s="119" t="s">
        <v>150</v>
      </c>
      <c r="AB446" s="119" t="s">
        <v>150</v>
      </c>
      <c r="AC446" s="119" t="s">
        <v>150</v>
      </c>
      <c r="AD446" s="120" t="s">
        <v>150</v>
      </c>
    </row>
    <row r="447" spans="1:30" ht="20" customHeight="1" x14ac:dyDescent="0.35">
      <c r="A447" s="15"/>
      <c r="B447" s="25">
        <f t="shared" si="116"/>
        <v>363</v>
      </c>
      <c r="C447" s="15"/>
      <c r="D447" s="78" t="str">
        <f t="shared" si="115"/>
        <v>B.UUID.363</v>
      </c>
      <c r="E447" s="27" t="s">
        <v>1071</v>
      </c>
      <c r="F447" s="27" t="s">
        <v>866</v>
      </c>
      <c r="G447" s="27" t="s">
        <v>465</v>
      </c>
      <c r="H447" s="27" t="s">
        <v>464</v>
      </c>
      <c r="I447" s="33" t="s">
        <v>278</v>
      </c>
      <c r="J447" s="29" t="s">
        <v>17</v>
      </c>
      <c r="K447" s="33" t="s">
        <v>208</v>
      </c>
      <c r="L447" s="29" t="s">
        <v>274</v>
      </c>
      <c r="M447" s="29" t="s">
        <v>150</v>
      </c>
      <c r="N447" s="34" t="str">
        <f>"Démandé si pour question " &amp;D443&amp; ", Réponse = 2.Non."</f>
        <v>Démandé si pour question B.UUID.359, Réponse = 2.Non.</v>
      </c>
      <c r="O447" s="29" t="s">
        <v>150</v>
      </c>
      <c r="P447" s="29" t="s">
        <v>161</v>
      </c>
      <c r="Q447" s="29" t="s">
        <v>150</v>
      </c>
      <c r="R447" s="29" t="s">
        <v>151</v>
      </c>
      <c r="S447" s="39" t="s">
        <v>152</v>
      </c>
      <c r="T447" s="39" t="s">
        <v>150</v>
      </c>
      <c r="V447" s="118" t="s">
        <v>150</v>
      </c>
      <c r="W447" s="119" t="s">
        <v>150</v>
      </c>
      <c r="X447" s="119" t="s">
        <v>150</v>
      </c>
      <c r="Y447" s="119" t="s">
        <v>150</v>
      </c>
      <c r="Z447" s="119" t="s">
        <v>150</v>
      </c>
      <c r="AA447" s="119" t="s">
        <v>150</v>
      </c>
      <c r="AB447" s="119" t="s">
        <v>150</v>
      </c>
      <c r="AC447" s="119" t="s">
        <v>150</v>
      </c>
      <c r="AD447" s="120" t="s">
        <v>150</v>
      </c>
    </row>
    <row r="448" spans="1:30" ht="20" customHeight="1" x14ac:dyDescent="0.35">
      <c r="A448" s="15"/>
      <c r="B448" s="25">
        <f t="shared" si="116"/>
        <v>364</v>
      </c>
      <c r="C448" s="15"/>
      <c r="D448" s="78" t="str">
        <f t="shared" si="115"/>
        <v>B.UUID.364</v>
      </c>
      <c r="E448" s="27" t="s">
        <v>1506</v>
      </c>
      <c r="F448" s="27" t="s">
        <v>20</v>
      </c>
      <c r="G448" s="27" t="s">
        <v>465</v>
      </c>
      <c r="H448" s="27" t="s">
        <v>464</v>
      </c>
      <c r="I448" s="33" t="s">
        <v>181</v>
      </c>
      <c r="J448" s="29" t="s">
        <v>20</v>
      </c>
      <c r="K448" s="71" t="s">
        <v>20</v>
      </c>
      <c r="L448" s="29" t="s">
        <v>274</v>
      </c>
      <c r="M448" s="29" t="s">
        <v>150</v>
      </c>
      <c r="N448" s="34" t="str">
        <f>"Démandé si pour question " &amp;D447&amp; ", Réponse = Autre."</f>
        <v>Démandé si pour question B.UUID.363, Réponse = Autre.</v>
      </c>
      <c r="O448" s="29" t="s">
        <v>150</v>
      </c>
      <c r="P448" s="29" t="s">
        <v>161</v>
      </c>
      <c r="Q448" s="29" t="s">
        <v>150</v>
      </c>
      <c r="R448" s="29" t="s">
        <v>151</v>
      </c>
      <c r="S448" s="39" t="s">
        <v>152</v>
      </c>
      <c r="T448" s="39" t="s">
        <v>150</v>
      </c>
      <c r="V448" s="118" t="s">
        <v>150</v>
      </c>
      <c r="W448" s="119" t="s">
        <v>150</v>
      </c>
      <c r="X448" s="119" t="s">
        <v>150</v>
      </c>
      <c r="Y448" s="119" t="s">
        <v>150</v>
      </c>
      <c r="Z448" s="119" t="s">
        <v>150</v>
      </c>
      <c r="AA448" s="119" t="s">
        <v>150</v>
      </c>
      <c r="AB448" s="119" t="s">
        <v>150</v>
      </c>
      <c r="AC448" s="119" t="s">
        <v>150</v>
      </c>
      <c r="AD448" s="120" t="s">
        <v>150</v>
      </c>
    </row>
    <row r="449" spans="1:30" ht="20" customHeight="1" x14ac:dyDescent="0.35">
      <c r="A449" s="15"/>
      <c r="B449" s="25">
        <f t="shared" si="116"/>
        <v>365</v>
      </c>
      <c r="C449" s="15"/>
      <c r="D449" s="78" t="str">
        <f t="shared" si="115"/>
        <v>B.UUID.365</v>
      </c>
      <c r="E449" s="27" t="s">
        <v>1318</v>
      </c>
      <c r="F449" s="27" t="s">
        <v>421</v>
      </c>
      <c r="G449" s="27" t="s">
        <v>465</v>
      </c>
      <c r="H449" s="27" t="s">
        <v>464</v>
      </c>
      <c r="I449" s="33" t="s">
        <v>1093</v>
      </c>
      <c r="J449" s="29" t="s">
        <v>17</v>
      </c>
      <c r="K449" s="71" t="s">
        <v>207</v>
      </c>
      <c r="L449" s="29" t="s">
        <v>274</v>
      </c>
      <c r="M449" s="29" t="s">
        <v>150</v>
      </c>
      <c r="N449" s="34" t="str">
        <f>N437</f>
        <v>Démandé si pour question B.UUID.347, Réponse = 1.Oui.</v>
      </c>
      <c r="O449" s="29" t="s">
        <v>150</v>
      </c>
      <c r="P449" s="29" t="s">
        <v>161</v>
      </c>
      <c r="Q449" s="29" t="s">
        <v>150</v>
      </c>
      <c r="R449" s="29" t="s">
        <v>151</v>
      </c>
      <c r="S449" s="39" t="s">
        <v>152</v>
      </c>
      <c r="T449" s="39" t="s">
        <v>150</v>
      </c>
      <c r="V449" s="118" t="s">
        <v>150</v>
      </c>
      <c r="W449" s="119" t="s">
        <v>150</v>
      </c>
      <c r="X449" s="119" t="s">
        <v>150</v>
      </c>
      <c r="Y449" s="119" t="s">
        <v>150</v>
      </c>
      <c r="Z449" s="119" t="s">
        <v>150</v>
      </c>
      <c r="AA449" s="119" t="s">
        <v>150</v>
      </c>
      <c r="AB449" s="119" t="s">
        <v>150</v>
      </c>
      <c r="AC449" s="119" t="s">
        <v>150</v>
      </c>
      <c r="AD449" s="120" t="s">
        <v>150</v>
      </c>
    </row>
    <row r="450" spans="1:30" ht="20" customHeight="1" x14ac:dyDescent="0.35">
      <c r="A450" s="15"/>
      <c r="B450" s="25">
        <f t="shared" si="116"/>
        <v>366</v>
      </c>
      <c r="C450" s="15"/>
      <c r="D450" s="78" t="str">
        <f t="shared" si="115"/>
        <v>B.UUID.366</v>
      </c>
      <c r="E450" s="27" t="s">
        <v>1507</v>
      </c>
      <c r="F450" s="27" t="s">
        <v>478</v>
      </c>
      <c r="G450" s="27" t="s">
        <v>465</v>
      </c>
      <c r="H450" s="27" t="s">
        <v>464</v>
      </c>
      <c r="I450" s="33" t="s">
        <v>833</v>
      </c>
      <c r="J450" s="29" t="s">
        <v>37</v>
      </c>
      <c r="K450" s="71" t="s">
        <v>501</v>
      </c>
      <c r="L450" s="29" t="s">
        <v>274</v>
      </c>
      <c r="M450" s="29" t="s">
        <v>209</v>
      </c>
      <c r="N450" s="29" t="s">
        <v>160</v>
      </c>
      <c r="O450" s="29" t="s">
        <v>150</v>
      </c>
      <c r="P450" s="29" t="s">
        <v>161</v>
      </c>
      <c r="Q450" s="29" t="s">
        <v>150</v>
      </c>
      <c r="R450" s="29" t="s">
        <v>151</v>
      </c>
      <c r="S450" s="39" t="s">
        <v>152</v>
      </c>
      <c r="T450" s="39" t="s">
        <v>150</v>
      </c>
      <c r="V450" s="118" t="s">
        <v>150</v>
      </c>
      <c r="W450" s="119" t="s">
        <v>150</v>
      </c>
      <c r="X450" s="119" t="s">
        <v>150</v>
      </c>
      <c r="Y450" s="119" t="s">
        <v>150</v>
      </c>
      <c r="Z450" s="119" t="s">
        <v>150</v>
      </c>
      <c r="AA450" s="119" t="s">
        <v>150</v>
      </c>
      <c r="AB450" s="119" t="s">
        <v>150</v>
      </c>
      <c r="AC450" s="119" t="s">
        <v>150</v>
      </c>
      <c r="AD450" s="120" t="s">
        <v>150</v>
      </c>
    </row>
    <row r="451" spans="1:30" ht="20" customHeight="1" x14ac:dyDescent="0.35">
      <c r="A451" s="15"/>
      <c r="B451" s="25">
        <f t="shared" si="116"/>
        <v>367</v>
      </c>
      <c r="C451" s="15"/>
      <c r="D451" s="78" t="str">
        <f t="shared" si="115"/>
        <v>B.UUID.367</v>
      </c>
      <c r="E451" s="27" t="s">
        <v>1508</v>
      </c>
      <c r="F451" s="27" t="s">
        <v>478</v>
      </c>
      <c r="G451" s="27" t="s">
        <v>465</v>
      </c>
      <c r="H451" s="27" t="s">
        <v>464</v>
      </c>
      <c r="I451" s="33" t="s">
        <v>834</v>
      </c>
      <c r="J451" s="29" t="s">
        <v>37</v>
      </c>
      <c r="K451" s="71" t="s">
        <v>501</v>
      </c>
      <c r="L451" s="29" t="s">
        <v>274</v>
      </c>
      <c r="M451" s="29" t="s">
        <v>209</v>
      </c>
      <c r="N451" s="29" t="s">
        <v>160</v>
      </c>
      <c r="O451" s="29" t="s">
        <v>150</v>
      </c>
      <c r="P451" s="29" t="s">
        <v>161</v>
      </c>
      <c r="Q451" s="29" t="s">
        <v>150</v>
      </c>
      <c r="R451" s="29" t="s">
        <v>151</v>
      </c>
      <c r="S451" s="39" t="s">
        <v>152</v>
      </c>
      <c r="T451" s="39" t="s">
        <v>150</v>
      </c>
      <c r="V451" s="118" t="s">
        <v>150</v>
      </c>
      <c r="W451" s="119" t="s">
        <v>150</v>
      </c>
      <c r="X451" s="119" t="s">
        <v>150</v>
      </c>
      <c r="Y451" s="119" t="s">
        <v>150</v>
      </c>
      <c r="Z451" s="119" t="s">
        <v>150</v>
      </c>
      <c r="AA451" s="119" t="s">
        <v>150</v>
      </c>
      <c r="AB451" s="119" t="s">
        <v>150</v>
      </c>
      <c r="AC451" s="119" t="s">
        <v>150</v>
      </c>
      <c r="AD451" s="120" t="s">
        <v>150</v>
      </c>
    </row>
    <row r="452" spans="1:30" ht="20" customHeight="1" x14ac:dyDescent="0.35">
      <c r="A452" s="15"/>
      <c r="B452" s="25">
        <f t="shared" si="116"/>
        <v>368</v>
      </c>
      <c r="C452" s="15"/>
      <c r="D452" s="78" t="str">
        <f t="shared" si="115"/>
        <v>B.UUID.368</v>
      </c>
      <c r="E452" s="27" t="s">
        <v>1072</v>
      </c>
      <c r="F452" s="27" t="s">
        <v>401</v>
      </c>
      <c r="G452" s="27" t="s">
        <v>465</v>
      </c>
      <c r="H452" s="27" t="s">
        <v>464</v>
      </c>
      <c r="I452" s="33" t="s">
        <v>204</v>
      </c>
      <c r="J452" s="29" t="s">
        <v>17</v>
      </c>
      <c r="K452" s="71" t="s">
        <v>210</v>
      </c>
      <c r="L452" s="29" t="s">
        <v>274</v>
      </c>
      <c r="M452" s="29" t="s">
        <v>150</v>
      </c>
      <c r="N452" s="29" t="s">
        <v>160</v>
      </c>
      <c r="O452" s="29" t="s">
        <v>150</v>
      </c>
      <c r="P452" s="29" t="s">
        <v>161</v>
      </c>
      <c r="Q452" s="29" t="s">
        <v>150</v>
      </c>
      <c r="R452" s="29" t="s">
        <v>151</v>
      </c>
      <c r="S452" s="39" t="s">
        <v>152</v>
      </c>
      <c r="T452" s="39" t="s">
        <v>150</v>
      </c>
      <c r="V452" s="118" t="s">
        <v>150</v>
      </c>
      <c r="W452" s="119" t="s">
        <v>150</v>
      </c>
      <c r="X452" s="119" t="s">
        <v>150</v>
      </c>
      <c r="Y452" s="119" t="s">
        <v>150</v>
      </c>
      <c r="Z452" s="119" t="s">
        <v>150</v>
      </c>
      <c r="AA452" s="119" t="s">
        <v>150</v>
      </c>
      <c r="AB452" s="119" t="s">
        <v>150</v>
      </c>
      <c r="AC452" s="119" t="s">
        <v>150</v>
      </c>
      <c r="AD452" s="120" t="s">
        <v>150</v>
      </c>
    </row>
    <row r="453" spans="1:30" ht="20" customHeight="1" x14ac:dyDescent="0.35">
      <c r="A453" s="15"/>
      <c r="B453" s="25">
        <f t="shared" si="116"/>
        <v>369</v>
      </c>
      <c r="C453" s="15"/>
      <c r="D453" s="67" t="str">
        <f t="shared" si="115"/>
        <v>B.UUID.369</v>
      </c>
      <c r="E453" s="27" t="s">
        <v>1073</v>
      </c>
      <c r="F453" s="27" t="s">
        <v>478</v>
      </c>
      <c r="G453" s="27" t="s">
        <v>465</v>
      </c>
      <c r="H453" s="27" t="s">
        <v>464</v>
      </c>
      <c r="I453" s="33" t="s">
        <v>205</v>
      </c>
      <c r="J453" s="29" t="s">
        <v>37</v>
      </c>
      <c r="K453" s="71" t="s">
        <v>501</v>
      </c>
      <c r="L453" s="29" t="s">
        <v>274</v>
      </c>
      <c r="M453" s="29" t="s">
        <v>209</v>
      </c>
      <c r="N453" s="34" t="str">
        <f>"Démandé si pour question " &amp;D452&amp; ", Réponse = 1.Oui."</f>
        <v>Démandé si pour question B.UUID.368, Réponse = 1.Oui.</v>
      </c>
      <c r="O453" s="29" t="s">
        <v>150</v>
      </c>
      <c r="P453" s="29" t="s">
        <v>161</v>
      </c>
      <c r="Q453" s="29" t="s">
        <v>150</v>
      </c>
      <c r="R453" s="29" t="s">
        <v>151</v>
      </c>
      <c r="S453" s="39" t="s">
        <v>152</v>
      </c>
      <c r="T453" s="39" t="s">
        <v>150</v>
      </c>
      <c r="V453" s="118" t="s">
        <v>150</v>
      </c>
      <c r="W453" s="119" t="s">
        <v>150</v>
      </c>
      <c r="X453" s="119" t="s">
        <v>150</v>
      </c>
      <c r="Y453" s="119" t="s">
        <v>150</v>
      </c>
      <c r="Z453" s="119" t="s">
        <v>150</v>
      </c>
      <c r="AA453" s="119" t="s">
        <v>150</v>
      </c>
      <c r="AB453" s="119" t="s">
        <v>150</v>
      </c>
      <c r="AC453" s="119" t="s">
        <v>150</v>
      </c>
      <c r="AD453" s="120" t="s">
        <v>150</v>
      </c>
    </row>
    <row r="454" spans="1:30" ht="20" customHeight="1" x14ac:dyDescent="0.35">
      <c r="A454" s="15"/>
      <c r="B454" s="25">
        <f t="shared" si="116"/>
        <v>370</v>
      </c>
      <c r="C454" s="15"/>
      <c r="D454" s="67" t="str">
        <f t="shared" si="115"/>
        <v>B.UUID.370</v>
      </c>
      <c r="E454" s="27" t="s">
        <v>1509</v>
      </c>
      <c r="F454" s="27" t="s">
        <v>20</v>
      </c>
      <c r="G454" s="27" t="s">
        <v>465</v>
      </c>
      <c r="H454" s="27" t="s">
        <v>464</v>
      </c>
      <c r="I454" s="33" t="s">
        <v>181</v>
      </c>
      <c r="J454" s="29" t="s">
        <v>20</v>
      </c>
      <c r="K454" s="71" t="s">
        <v>20</v>
      </c>
      <c r="L454" s="29" t="s">
        <v>274</v>
      </c>
      <c r="M454" s="29" t="s">
        <v>150</v>
      </c>
      <c r="N454" s="34" t="str">
        <f>"Démandé si pour question " &amp;D453&amp; ", Réponse = 6.Autre."</f>
        <v>Démandé si pour question B.UUID.369, Réponse = 6.Autre.</v>
      </c>
      <c r="O454" s="29" t="s">
        <v>150</v>
      </c>
      <c r="P454" s="29" t="s">
        <v>161</v>
      </c>
      <c r="Q454" s="29" t="s">
        <v>150</v>
      </c>
      <c r="R454" s="29" t="s">
        <v>151</v>
      </c>
      <c r="S454" s="39" t="s">
        <v>152</v>
      </c>
      <c r="T454" s="39" t="s">
        <v>150</v>
      </c>
      <c r="V454" s="118" t="s">
        <v>150</v>
      </c>
      <c r="W454" s="119" t="s">
        <v>150</v>
      </c>
      <c r="X454" s="119" t="s">
        <v>150</v>
      </c>
      <c r="Y454" s="119" t="s">
        <v>150</v>
      </c>
      <c r="Z454" s="119" t="s">
        <v>150</v>
      </c>
      <c r="AA454" s="119" t="s">
        <v>150</v>
      </c>
      <c r="AB454" s="119" t="s">
        <v>150</v>
      </c>
      <c r="AC454" s="119" t="s">
        <v>150</v>
      </c>
      <c r="AD454" s="120" t="s">
        <v>150</v>
      </c>
    </row>
    <row r="455" spans="1:30" ht="20" customHeight="1" x14ac:dyDescent="0.35">
      <c r="A455" s="15"/>
      <c r="B455" s="25">
        <f t="shared" si="116"/>
        <v>371</v>
      </c>
      <c r="C455" s="15"/>
      <c r="D455" s="67" t="str">
        <f t="shared" si="115"/>
        <v>B.UUID.371</v>
      </c>
      <c r="E455" s="27" t="s">
        <v>1074</v>
      </c>
      <c r="F455" s="27" t="s">
        <v>462</v>
      </c>
      <c r="G455" s="27" t="s">
        <v>465</v>
      </c>
      <c r="H455" s="27" t="s">
        <v>464</v>
      </c>
      <c r="I455" s="33" t="s">
        <v>206</v>
      </c>
      <c r="J455" s="29" t="s">
        <v>37</v>
      </c>
      <c r="K455" s="33" t="s">
        <v>211</v>
      </c>
      <c r="L455" s="29" t="s">
        <v>274</v>
      </c>
      <c r="M455" s="29" t="s">
        <v>150</v>
      </c>
      <c r="N455" s="34" t="str">
        <f>"Démandé si pour question " &amp;D452&amp; ", Réponse = 1.Oui."</f>
        <v>Démandé si pour question B.UUID.368, Réponse = 1.Oui.</v>
      </c>
      <c r="O455" s="29" t="s">
        <v>150</v>
      </c>
      <c r="P455" s="29" t="s">
        <v>161</v>
      </c>
      <c r="Q455" s="29" t="s">
        <v>150</v>
      </c>
      <c r="R455" s="29" t="s">
        <v>151</v>
      </c>
      <c r="S455" s="39" t="s">
        <v>152</v>
      </c>
      <c r="T455" s="39" t="s">
        <v>150</v>
      </c>
      <c r="V455" s="118" t="s">
        <v>150</v>
      </c>
      <c r="W455" s="119" t="s">
        <v>150</v>
      </c>
      <c r="X455" s="119" t="s">
        <v>150</v>
      </c>
      <c r="Y455" s="119" t="s">
        <v>150</v>
      </c>
      <c r="Z455" s="119" t="s">
        <v>150</v>
      </c>
      <c r="AA455" s="119" t="s">
        <v>150</v>
      </c>
      <c r="AB455" s="119" t="s">
        <v>150</v>
      </c>
      <c r="AC455" s="119" t="s">
        <v>150</v>
      </c>
      <c r="AD455" s="120" t="s">
        <v>150</v>
      </c>
    </row>
    <row r="456" spans="1:30" ht="20" customHeight="1" thickBot="1" x14ac:dyDescent="0.4">
      <c r="A456" s="15"/>
      <c r="B456" s="25">
        <f t="shared" si="116"/>
        <v>372</v>
      </c>
      <c r="C456" s="15"/>
      <c r="D456" s="67" t="str">
        <f t="shared" si="115"/>
        <v>B.UUID.372</v>
      </c>
      <c r="E456" s="27" t="s">
        <v>1510</v>
      </c>
      <c r="F456" s="27" t="s">
        <v>20</v>
      </c>
      <c r="G456" s="27" t="s">
        <v>465</v>
      </c>
      <c r="H456" s="27" t="s">
        <v>464</v>
      </c>
      <c r="I456" s="33" t="s">
        <v>181</v>
      </c>
      <c r="J456" s="29" t="s">
        <v>20</v>
      </c>
      <c r="K456" s="33" t="s">
        <v>20</v>
      </c>
      <c r="L456" s="29" t="s">
        <v>274</v>
      </c>
      <c r="M456" s="29" t="s">
        <v>150</v>
      </c>
      <c r="N456" s="34" t="str">
        <f>"Démandé si pour question " &amp;D455&amp; ", Réponse = 9.Autre."</f>
        <v>Démandé si pour question B.UUID.371, Réponse = 9.Autre.</v>
      </c>
      <c r="O456" s="29" t="s">
        <v>150</v>
      </c>
      <c r="P456" s="29" t="s">
        <v>161</v>
      </c>
      <c r="Q456" s="29" t="s">
        <v>150</v>
      </c>
      <c r="R456" s="29" t="s">
        <v>151</v>
      </c>
      <c r="S456" s="39" t="s">
        <v>152</v>
      </c>
      <c r="T456" s="39" t="s">
        <v>150</v>
      </c>
      <c r="V456" s="118" t="s">
        <v>150</v>
      </c>
      <c r="W456" s="119" t="s">
        <v>150</v>
      </c>
      <c r="X456" s="119" t="s">
        <v>150</v>
      </c>
      <c r="Y456" s="119" t="s">
        <v>150</v>
      </c>
      <c r="Z456" s="119" t="s">
        <v>150</v>
      </c>
      <c r="AA456" s="119" t="s">
        <v>150</v>
      </c>
      <c r="AB456" s="119" t="s">
        <v>150</v>
      </c>
      <c r="AC456" s="119" t="s">
        <v>150</v>
      </c>
      <c r="AD456" s="120" t="s">
        <v>150</v>
      </c>
    </row>
    <row r="457" spans="1:30" ht="20" customHeight="1" thickBot="1" x14ac:dyDescent="0.4">
      <c r="A457" s="15"/>
      <c r="B457" s="25"/>
      <c r="C457" s="15"/>
      <c r="D457" s="46" t="s">
        <v>186</v>
      </c>
      <c r="E457" s="35"/>
      <c r="F457" s="35"/>
      <c r="G457" s="35"/>
      <c r="H457" s="35"/>
      <c r="I457" s="36"/>
      <c r="J457" s="37"/>
      <c r="K457" s="37"/>
      <c r="L457" s="35"/>
      <c r="M457" s="35"/>
      <c r="N457" s="37"/>
      <c r="O457" s="35"/>
      <c r="P457" s="35"/>
      <c r="Q457" s="35"/>
      <c r="R457" s="35"/>
      <c r="S457" s="38"/>
      <c r="T457" s="38"/>
      <c r="V457" s="112"/>
      <c r="W457" s="113"/>
      <c r="X457" s="113"/>
      <c r="Y457" s="113"/>
      <c r="Z457" s="113"/>
      <c r="AA457" s="113"/>
      <c r="AB457" s="113"/>
      <c r="AC457" s="113"/>
      <c r="AD457" s="114"/>
    </row>
    <row r="458" spans="1:30" ht="20" customHeight="1" thickBot="1" x14ac:dyDescent="0.4">
      <c r="A458" s="15"/>
      <c r="B458" s="25"/>
      <c r="C458" s="15"/>
      <c r="D458" s="51" t="s">
        <v>282</v>
      </c>
      <c r="E458" s="47"/>
      <c r="F458" s="47"/>
      <c r="G458" s="47"/>
      <c r="H458" s="47"/>
      <c r="I458" s="48"/>
      <c r="J458" s="49"/>
      <c r="K458" s="49"/>
      <c r="L458" s="47"/>
      <c r="M458" s="47"/>
      <c r="N458" s="49"/>
      <c r="O458" s="47"/>
      <c r="P458" s="47"/>
      <c r="Q458" s="47"/>
      <c r="R458" s="47"/>
      <c r="S458" s="50"/>
      <c r="T458" s="50"/>
      <c r="V458" s="115"/>
      <c r="W458" s="116"/>
      <c r="X458" s="116"/>
      <c r="Y458" s="116"/>
      <c r="Z458" s="116"/>
      <c r="AA458" s="116"/>
      <c r="AB458" s="116"/>
      <c r="AC458" s="116"/>
      <c r="AD458" s="117"/>
    </row>
    <row r="459" spans="1:30" ht="20" customHeight="1" x14ac:dyDescent="0.35">
      <c r="A459" s="15"/>
      <c r="B459" s="25">
        <f>B456+1</f>
        <v>373</v>
      </c>
      <c r="C459" s="15"/>
      <c r="D459" s="26" t="str">
        <f t="shared" ref="D459:D466" si="117">CONCATENATE(LEFT($D$33,2),"UUID.",B459)</f>
        <v>B.UUID.373</v>
      </c>
      <c r="E459" s="71" t="s">
        <v>1080</v>
      </c>
      <c r="F459" s="27" t="s">
        <v>417</v>
      </c>
      <c r="G459" s="27" t="s">
        <v>465</v>
      </c>
      <c r="H459" s="27" t="s">
        <v>464</v>
      </c>
      <c r="I459" s="33" t="s">
        <v>283</v>
      </c>
      <c r="J459" s="29" t="s">
        <v>17</v>
      </c>
      <c r="K459" s="33" t="s">
        <v>191</v>
      </c>
      <c r="L459" s="29" t="s">
        <v>186</v>
      </c>
      <c r="M459" s="29" t="s">
        <v>150</v>
      </c>
      <c r="N459" s="34" t="s">
        <v>160</v>
      </c>
      <c r="O459" s="29" t="s">
        <v>150</v>
      </c>
      <c r="P459" s="29" t="s">
        <v>161</v>
      </c>
      <c r="Q459" s="29" t="s">
        <v>150</v>
      </c>
      <c r="R459" s="29" t="s">
        <v>151</v>
      </c>
      <c r="S459" s="39" t="s">
        <v>152</v>
      </c>
      <c r="T459" s="39" t="str">
        <f t="shared" ref="T459:T466" si="118">IF(OR(V459="Yes",W459="Yes",X459="Yes",Y459="Yes",Z459="Yes",AA459="Yes",AB459="Yes",AC459="Yes",AD459="Yes"),"Yes","No")</f>
        <v>Yes</v>
      </c>
      <c r="V459" s="118" t="s">
        <v>749</v>
      </c>
      <c r="W459" s="119" t="s">
        <v>749</v>
      </c>
      <c r="X459" s="119" t="s">
        <v>749</v>
      </c>
      <c r="Y459" s="119" t="s">
        <v>749</v>
      </c>
      <c r="Z459" s="119" t="s">
        <v>749</v>
      </c>
      <c r="AA459" s="119" t="s">
        <v>749</v>
      </c>
      <c r="AB459" s="119" t="s">
        <v>749</v>
      </c>
      <c r="AC459" s="119" t="s">
        <v>749</v>
      </c>
      <c r="AD459" s="120" t="s">
        <v>749</v>
      </c>
    </row>
    <row r="460" spans="1:30" ht="20" customHeight="1" x14ac:dyDescent="0.35">
      <c r="A460" s="15"/>
      <c r="B460" s="25">
        <f>B459+1</f>
        <v>374</v>
      </c>
      <c r="C460" s="15"/>
      <c r="D460" s="26" t="str">
        <f t="shared" si="117"/>
        <v>B.UUID.374</v>
      </c>
      <c r="E460" s="27" t="s">
        <v>1081</v>
      </c>
      <c r="F460" s="27" t="s">
        <v>413</v>
      </c>
      <c r="G460" s="27" t="s">
        <v>465</v>
      </c>
      <c r="H460" s="27" t="s">
        <v>464</v>
      </c>
      <c r="I460" s="33" t="s">
        <v>284</v>
      </c>
      <c r="J460" s="29" t="s">
        <v>17</v>
      </c>
      <c r="K460" s="33" t="s">
        <v>170</v>
      </c>
      <c r="L460" s="29" t="s">
        <v>186</v>
      </c>
      <c r="M460" s="29" t="s">
        <v>150</v>
      </c>
      <c r="N460" s="34" t="str">
        <f>"Démandé si pour question " &amp;D459&amp; ", Réponse =/= 3. Totalement indisponible"</f>
        <v>Démandé si pour question B.UUID.373, Réponse =/= 3. Totalement indisponible</v>
      </c>
      <c r="O460" s="29" t="s">
        <v>150</v>
      </c>
      <c r="P460" s="29" t="s">
        <v>161</v>
      </c>
      <c r="Q460" s="29" t="s">
        <v>150</v>
      </c>
      <c r="R460" s="29" t="s">
        <v>151</v>
      </c>
      <c r="S460" s="39" t="s">
        <v>152</v>
      </c>
      <c r="T460" s="39" t="str">
        <f t="shared" si="118"/>
        <v>Yes</v>
      </c>
      <c r="V460" s="118" t="s">
        <v>749</v>
      </c>
      <c r="W460" s="119" t="s">
        <v>749</v>
      </c>
      <c r="X460" s="119" t="s">
        <v>749</v>
      </c>
      <c r="Y460" s="119" t="s">
        <v>749</v>
      </c>
      <c r="Z460" s="119" t="s">
        <v>749</v>
      </c>
      <c r="AA460" s="119" t="s">
        <v>749</v>
      </c>
      <c r="AB460" s="119" t="s">
        <v>749</v>
      </c>
      <c r="AC460" s="119" t="s">
        <v>749</v>
      </c>
      <c r="AD460" s="120" t="s">
        <v>749</v>
      </c>
    </row>
    <row r="461" spans="1:30" ht="20" customHeight="1" x14ac:dyDescent="0.35">
      <c r="A461" s="15"/>
      <c r="B461" s="25">
        <f t="shared" ref="B461:B466" si="119">B460+1</f>
        <v>375</v>
      </c>
      <c r="C461" s="15"/>
      <c r="D461" s="26" t="str">
        <f t="shared" si="117"/>
        <v>B.UUID.375</v>
      </c>
      <c r="E461" s="27" t="s">
        <v>1517</v>
      </c>
      <c r="F461" s="27" t="s">
        <v>413</v>
      </c>
      <c r="G461" s="27" t="s">
        <v>465</v>
      </c>
      <c r="H461" s="27" t="s">
        <v>464</v>
      </c>
      <c r="I461" s="33" t="s">
        <v>1087</v>
      </c>
      <c r="J461" s="29" t="s">
        <v>17</v>
      </c>
      <c r="K461" s="33" t="s">
        <v>170</v>
      </c>
      <c r="L461" s="29" t="s">
        <v>186</v>
      </c>
      <c r="M461" s="29" t="s">
        <v>150</v>
      </c>
      <c r="N461" s="34" t="str">
        <f>"Démandé si pour question " &amp;D460&amp; ", Réponse = 1.Oui."</f>
        <v>Démandé si pour question B.UUID.374, Réponse = 1.Oui.</v>
      </c>
      <c r="O461" s="29" t="s">
        <v>150</v>
      </c>
      <c r="P461" s="29" t="s">
        <v>161</v>
      </c>
      <c r="Q461" s="29" t="s">
        <v>150</v>
      </c>
      <c r="R461" s="29" t="s">
        <v>151</v>
      </c>
      <c r="S461" s="39" t="s">
        <v>152</v>
      </c>
      <c r="T461" s="39" t="str">
        <f t="shared" si="118"/>
        <v>Yes</v>
      </c>
      <c r="V461" s="118" t="s">
        <v>749</v>
      </c>
      <c r="W461" s="119" t="s">
        <v>749</v>
      </c>
      <c r="X461" s="119" t="s">
        <v>749</v>
      </c>
      <c r="Y461" s="119" t="s">
        <v>749</v>
      </c>
      <c r="Z461" s="119" t="s">
        <v>749</v>
      </c>
      <c r="AA461" s="119" t="s">
        <v>749</v>
      </c>
      <c r="AB461" s="119" t="s">
        <v>749</v>
      </c>
      <c r="AC461" s="119" t="s">
        <v>749</v>
      </c>
      <c r="AD461" s="120" t="s">
        <v>749</v>
      </c>
    </row>
    <row r="462" spans="1:30" ht="20" customHeight="1" x14ac:dyDescent="0.35">
      <c r="A462" s="15"/>
      <c r="B462" s="25">
        <f t="shared" si="119"/>
        <v>376</v>
      </c>
      <c r="C462" s="15"/>
      <c r="D462" s="135" t="str">
        <f t="shared" si="117"/>
        <v>B.UUID.376</v>
      </c>
      <c r="E462" s="27" t="s">
        <v>1132</v>
      </c>
      <c r="F462" s="27" t="s">
        <v>64</v>
      </c>
      <c r="G462" s="27" t="s">
        <v>465</v>
      </c>
      <c r="H462" s="27" t="s">
        <v>464</v>
      </c>
      <c r="I462" s="33" t="s">
        <v>1812</v>
      </c>
      <c r="J462" s="29" t="s">
        <v>64</v>
      </c>
      <c r="K462" s="33" t="s">
        <v>194</v>
      </c>
      <c r="L462" s="29" t="s">
        <v>186</v>
      </c>
      <c r="M462" s="29" t="s">
        <v>150</v>
      </c>
      <c r="N462" s="34" t="str">
        <f>"Démandé si pour question " &amp;D460&amp; ", Réponse = 1.Oui."</f>
        <v>Démandé si pour question B.UUID.374, Réponse = 1.Oui.</v>
      </c>
      <c r="O462" s="29" t="s">
        <v>150</v>
      </c>
      <c r="P462" s="29" t="s">
        <v>161</v>
      </c>
      <c r="Q462" s="29" t="s">
        <v>150</v>
      </c>
      <c r="R462" s="29" t="s">
        <v>151</v>
      </c>
      <c r="S462" s="39" t="s">
        <v>152</v>
      </c>
      <c r="T462" s="39" t="str">
        <f t="shared" si="118"/>
        <v>Yes</v>
      </c>
      <c r="V462" s="118" t="s">
        <v>749</v>
      </c>
      <c r="W462" s="119" t="s">
        <v>749</v>
      </c>
      <c r="X462" s="119" t="s">
        <v>749</v>
      </c>
      <c r="Y462" s="119" t="s">
        <v>749</v>
      </c>
      <c r="Z462" s="119" t="s">
        <v>749</v>
      </c>
      <c r="AA462" s="119" t="s">
        <v>749</v>
      </c>
      <c r="AB462" s="119" t="s">
        <v>749</v>
      </c>
      <c r="AC462" s="119" t="s">
        <v>749</v>
      </c>
      <c r="AD462" s="120" t="s">
        <v>749</v>
      </c>
    </row>
    <row r="463" spans="1:30" ht="20" customHeight="1" x14ac:dyDescent="0.35">
      <c r="A463" s="15"/>
      <c r="B463" s="25">
        <f t="shared" si="119"/>
        <v>377</v>
      </c>
      <c r="C463" s="15"/>
      <c r="D463" s="78" t="str">
        <f t="shared" si="117"/>
        <v>B.UUID.377</v>
      </c>
      <c r="E463" s="71" t="s">
        <v>1103</v>
      </c>
      <c r="F463" s="27" t="s">
        <v>803</v>
      </c>
      <c r="G463" s="27" t="s">
        <v>465</v>
      </c>
      <c r="H463" s="27" t="s">
        <v>464</v>
      </c>
      <c r="I463" s="33" t="s">
        <v>839</v>
      </c>
      <c r="J463" s="29" t="s">
        <v>803</v>
      </c>
      <c r="K463" s="33"/>
      <c r="L463" s="29" t="s">
        <v>186</v>
      </c>
      <c r="M463" s="29" t="s">
        <v>150</v>
      </c>
      <c r="N463" s="34"/>
      <c r="O463" s="29" t="s">
        <v>150</v>
      </c>
      <c r="P463" s="29" t="s">
        <v>150</v>
      </c>
      <c r="Q463" s="29" t="s">
        <v>150</v>
      </c>
      <c r="R463" s="29" t="s">
        <v>151</v>
      </c>
      <c r="S463" s="39" t="s">
        <v>152</v>
      </c>
      <c r="T463" s="39" t="s">
        <v>150</v>
      </c>
      <c r="V463" s="118" t="s">
        <v>150</v>
      </c>
      <c r="W463" s="119" t="s">
        <v>150</v>
      </c>
      <c r="X463" s="119" t="s">
        <v>150</v>
      </c>
      <c r="Y463" s="119" t="s">
        <v>150</v>
      </c>
      <c r="Z463" s="119" t="s">
        <v>150</v>
      </c>
      <c r="AA463" s="119" t="s">
        <v>150</v>
      </c>
      <c r="AB463" s="119" t="s">
        <v>150</v>
      </c>
      <c r="AC463" s="119" t="s">
        <v>150</v>
      </c>
      <c r="AD463" s="120" t="s">
        <v>150</v>
      </c>
    </row>
    <row r="464" spans="1:30" ht="20" customHeight="1" x14ac:dyDescent="0.35">
      <c r="A464" s="15"/>
      <c r="B464" s="25">
        <f t="shared" si="119"/>
        <v>378</v>
      </c>
      <c r="C464" s="15"/>
      <c r="D464" s="78" t="str">
        <f t="shared" si="117"/>
        <v>B.UUID.378</v>
      </c>
      <c r="E464" s="27" t="s">
        <v>1519</v>
      </c>
      <c r="F464" s="27" t="s">
        <v>803</v>
      </c>
      <c r="G464" s="27" t="s">
        <v>465</v>
      </c>
      <c r="H464" s="27" t="s">
        <v>464</v>
      </c>
      <c r="I464" s="33" t="s">
        <v>838</v>
      </c>
      <c r="J464" s="29" t="s">
        <v>803</v>
      </c>
      <c r="K464" s="33"/>
      <c r="L464" s="29" t="s">
        <v>186</v>
      </c>
      <c r="M464" s="29" t="s">
        <v>150</v>
      </c>
      <c r="N464" s="34"/>
      <c r="O464" s="29" t="s">
        <v>150</v>
      </c>
      <c r="P464" s="29" t="s">
        <v>150</v>
      </c>
      <c r="Q464" s="29" t="s">
        <v>150</v>
      </c>
      <c r="R464" s="29" t="s">
        <v>151</v>
      </c>
      <c r="S464" s="39" t="s">
        <v>152</v>
      </c>
      <c r="T464" s="39" t="s">
        <v>150</v>
      </c>
      <c r="V464" s="118" t="s">
        <v>150</v>
      </c>
      <c r="W464" s="119" t="s">
        <v>150</v>
      </c>
      <c r="X464" s="119" t="s">
        <v>150</v>
      </c>
      <c r="Y464" s="119" t="s">
        <v>150</v>
      </c>
      <c r="Z464" s="119" t="s">
        <v>150</v>
      </c>
      <c r="AA464" s="119" t="s">
        <v>150</v>
      </c>
      <c r="AB464" s="119" t="s">
        <v>150</v>
      </c>
      <c r="AC464" s="119" t="s">
        <v>150</v>
      </c>
      <c r="AD464" s="120" t="s">
        <v>150</v>
      </c>
    </row>
    <row r="465" spans="1:30" ht="20" customHeight="1" x14ac:dyDescent="0.35">
      <c r="A465" s="15"/>
      <c r="B465" s="25">
        <f t="shared" si="119"/>
        <v>379</v>
      </c>
      <c r="C465" s="15"/>
      <c r="D465" s="135" t="str">
        <f t="shared" si="117"/>
        <v>B.UUID.379</v>
      </c>
      <c r="E465" s="27" t="s">
        <v>1082</v>
      </c>
      <c r="F465" s="27" t="s">
        <v>64</v>
      </c>
      <c r="G465" s="27" t="s">
        <v>465</v>
      </c>
      <c r="H465" s="27" t="s">
        <v>464</v>
      </c>
      <c r="I465" s="33" t="s">
        <v>285</v>
      </c>
      <c r="J465" s="29" t="s">
        <v>64</v>
      </c>
      <c r="K465" s="33" t="s">
        <v>194</v>
      </c>
      <c r="L465" s="29" t="s">
        <v>186</v>
      </c>
      <c r="M465" s="29" t="s">
        <v>150</v>
      </c>
      <c r="N465" s="34" t="str">
        <f>"Démandé si pour question " &amp;D460&amp; ", Réponse = 1.Oui."</f>
        <v>Démandé si pour question B.UUID.374, Réponse = 1.Oui.</v>
      </c>
      <c r="O465" s="29" t="s">
        <v>150</v>
      </c>
      <c r="P465" s="29" t="s">
        <v>161</v>
      </c>
      <c r="Q465" s="29" t="s">
        <v>150</v>
      </c>
      <c r="R465" s="29" t="s">
        <v>151</v>
      </c>
      <c r="S465" s="39" t="s">
        <v>152</v>
      </c>
      <c r="T465" s="39" t="str">
        <f t="shared" si="118"/>
        <v>Yes</v>
      </c>
      <c r="V465" s="118" t="s">
        <v>749</v>
      </c>
      <c r="W465" s="119" t="s">
        <v>749</v>
      </c>
      <c r="X465" s="119" t="s">
        <v>749</v>
      </c>
      <c r="Y465" s="119" t="s">
        <v>749</v>
      </c>
      <c r="Z465" s="119" t="s">
        <v>749</v>
      </c>
      <c r="AA465" s="119" t="s">
        <v>749</v>
      </c>
      <c r="AB465" s="119" t="s">
        <v>749</v>
      </c>
      <c r="AC465" s="119" t="s">
        <v>749</v>
      </c>
      <c r="AD465" s="120" t="s">
        <v>749</v>
      </c>
    </row>
    <row r="466" spans="1:30" ht="20" customHeight="1" thickBot="1" x14ac:dyDescent="0.4">
      <c r="A466" s="15"/>
      <c r="B466" s="25">
        <f t="shared" si="119"/>
        <v>380</v>
      </c>
      <c r="C466" s="15"/>
      <c r="D466" s="26" t="str">
        <f t="shared" si="117"/>
        <v>B.UUID.380</v>
      </c>
      <c r="E466" s="27" t="s">
        <v>1083</v>
      </c>
      <c r="F466" s="27" t="s">
        <v>64</v>
      </c>
      <c r="G466" s="27" t="s">
        <v>465</v>
      </c>
      <c r="H466" s="27" t="s">
        <v>464</v>
      </c>
      <c r="I466" s="33" t="s">
        <v>1088</v>
      </c>
      <c r="J466" s="29" t="s">
        <v>64</v>
      </c>
      <c r="K466" s="33" t="s">
        <v>194</v>
      </c>
      <c r="L466" s="29" t="s">
        <v>186</v>
      </c>
      <c r="M466" s="29" t="s">
        <v>150</v>
      </c>
      <c r="N466" s="34" t="str">
        <f>"Démandé si pour question " &amp;D460&amp; ", Réponse = 1.Oui."</f>
        <v>Démandé si pour question B.UUID.374, Réponse = 1.Oui.</v>
      </c>
      <c r="O466" s="29" t="s">
        <v>150</v>
      </c>
      <c r="P466" s="29" t="s">
        <v>161</v>
      </c>
      <c r="Q466" s="29" t="s">
        <v>150</v>
      </c>
      <c r="R466" s="29" t="s">
        <v>151</v>
      </c>
      <c r="S466" s="39" t="s">
        <v>152</v>
      </c>
      <c r="T466" s="39" t="str">
        <f t="shared" si="118"/>
        <v>Yes</v>
      </c>
      <c r="V466" s="118" t="s">
        <v>749</v>
      </c>
      <c r="W466" s="119" t="s">
        <v>749</v>
      </c>
      <c r="X466" s="119" t="s">
        <v>749</v>
      </c>
      <c r="Y466" s="119" t="s">
        <v>749</v>
      </c>
      <c r="Z466" s="119" t="s">
        <v>749</v>
      </c>
      <c r="AA466" s="119" t="s">
        <v>749</v>
      </c>
      <c r="AB466" s="119" t="s">
        <v>749</v>
      </c>
      <c r="AC466" s="119" t="s">
        <v>749</v>
      </c>
      <c r="AD466" s="120" t="s">
        <v>749</v>
      </c>
    </row>
    <row r="467" spans="1:30" ht="20" customHeight="1" thickBot="1" x14ac:dyDescent="0.4">
      <c r="A467" s="15"/>
      <c r="B467" s="25"/>
      <c r="C467" s="15"/>
      <c r="D467" s="51" t="s">
        <v>1079</v>
      </c>
      <c r="E467" s="47"/>
      <c r="F467" s="47"/>
      <c r="G467" s="47"/>
      <c r="H467" s="47"/>
      <c r="I467" s="48"/>
      <c r="J467" s="49"/>
      <c r="K467" s="49"/>
      <c r="L467" s="47"/>
      <c r="M467" s="47"/>
      <c r="N467" s="49"/>
      <c r="O467" s="47"/>
      <c r="P467" s="47"/>
      <c r="Q467" s="47"/>
      <c r="R467" s="47"/>
      <c r="S467" s="50"/>
      <c r="T467" s="50"/>
      <c r="V467" s="115"/>
      <c r="W467" s="116"/>
      <c r="X467" s="116"/>
      <c r="Y467" s="116"/>
      <c r="Z467" s="116"/>
      <c r="AA467" s="116"/>
      <c r="AB467" s="116"/>
      <c r="AC467" s="116"/>
      <c r="AD467" s="117"/>
    </row>
    <row r="468" spans="1:30" ht="20" customHeight="1" x14ac:dyDescent="0.35">
      <c r="A468" s="15"/>
      <c r="B468" s="25">
        <f>B466+1</f>
        <v>381</v>
      </c>
      <c r="C468" s="15"/>
      <c r="D468" s="26" t="str">
        <f t="shared" ref="D468:D475" si="120">CONCATENATE(LEFT($D$33,2),"UUID.",B468)</f>
        <v>B.UUID.381</v>
      </c>
      <c r="E468" s="71" t="s">
        <v>1511</v>
      </c>
      <c r="F468" s="27" t="s">
        <v>417</v>
      </c>
      <c r="G468" s="27" t="s">
        <v>465</v>
      </c>
      <c r="H468" s="27" t="s">
        <v>464</v>
      </c>
      <c r="I468" s="33" t="s">
        <v>1085</v>
      </c>
      <c r="J468" s="29" t="s">
        <v>17</v>
      </c>
      <c r="K468" s="33" t="s">
        <v>191</v>
      </c>
      <c r="L468" s="29" t="s">
        <v>186</v>
      </c>
      <c r="M468" s="29" t="s">
        <v>150</v>
      </c>
      <c r="N468" s="34" t="s">
        <v>160</v>
      </c>
      <c r="O468" s="29" t="s">
        <v>150</v>
      </c>
      <c r="P468" s="29" t="s">
        <v>161</v>
      </c>
      <c r="Q468" s="29" t="s">
        <v>150</v>
      </c>
      <c r="R468" s="29" t="s">
        <v>151</v>
      </c>
      <c r="S468" s="39" t="s">
        <v>152</v>
      </c>
      <c r="T468" s="39" t="str">
        <f t="shared" ref="T468:T471" si="121">IF(OR(V468="Yes",W468="Yes",X468="Yes",Y468="Yes",Z468="Yes",AA468="Yes",AB468="Yes",AC468="Yes",AD468="Yes"),"Yes","No")</f>
        <v>No</v>
      </c>
      <c r="V468" s="118" t="s">
        <v>751</v>
      </c>
      <c r="W468" s="119" t="s">
        <v>751</v>
      </c>
      <c r="X468" s="119" t="s">
        <v>751</v>
      </c>
      <c r="Y468" s="119" t="s">
        <v>751</v>
      </c>
      <c r="Z468" s="119" t="s">
        <v>751</v>
      </c>
      <c r="AA468" s="119" t="s">
        <v>751</v>
      </c>
      <c r="AB468" s="119" t="s">
        <v>751</v>
      </c>
      <c r="AC468" s="119" t="s">
        <v>751</v>
      </c>
      <c r="AD468" s="120" t="s">
        <v>751</v>
      </c>
    </row>
    <row r="469" spans="1:30" ht="20" customHeight="1" x14ac:dyDescent="0.35">
      <c r="A469" s="15"/>
      <c r="B469" s="25">
        <f>B468+1</f>
        <v>382</v>
      </c>
      <c r="C469" s="15"/>
      <c r="D469" s="26" t="str">
        <f t="shared" si="120"/>
        <v>B.UUID.382</v>
      </c>
      <c r="E469" s="27" t="s">
        <v>1512</v>
      </c>
      <c r="F469" s="27" t="s">
        <v>413</v>
      </c>
      <c r="G469" s="27" t="s">
        <v>465</v>
      </c>
      <c r="H469" s="27" t="s">
        <v>464</v>
      </c>
      <c r="I469" s="33" t="s">
        <v>1086</v>
      </c>
      <c r="J469" s="29" t="s">
        <v>17</v>
      </c>
      <c r="K469" s="33" t="s">
        <v>170</v>
      </c>
      <c r="L469" s="29" t="s">
        <v>186</v>
      </c>
      <c r="M469" s="29" t="s">
        <v>150</v>
      </c>
      <c r="N469" s="34" t="str">
        <f>"Démandé si pour question " &amp;D468&amp; ", Réponse =/= 3. Totalement indisponible"</f>
        <v>Démandé si pour question B.UUID.381, Réponse =/= 3. Totalement indisponible</v>
      </c>
      <c r="O469" s="29" t="s">
        <v>150</v>
      </c>
      <c r="P469" s="29" t="s">
        <v>161</v>
      </c>
      <c r="Q469" s="29" t="s">
        <v>150</v>
      </c>
      <c r="R469" s="29" t="s">
        <v>151</v>
      </c>
      <c r="S469" s="39" t="s">
        <v>152</v>
      </c>
      <c r="T469" s="39" t="str">
        <f t="shared" si="121"/>
        <v>No</v>
      </c>
      <c r="V469" s="118" t="s">
        <v>751</v>
      </c>
      <c r="W469" s="119" t="s">
        <v>751</v>
      </c>
      <c r="X469" s="119" t="s">
        <v>751</v>
      </c>
      <c r="Y469" s="119" t="s">
        <v>751</v>
      </c>
      <c r="Z469" s="119" t="s">
        <v>751</v>
      </c>
      <c r="AA469" s="119" t="s">
        <v>751</v>
      </c>
      <c r="AB469" s="119" t="s">
        <v>751</v>
      </c>
      <c r="AC469" s="119" t="s">
        <v>751</v>
      </c>
      <c r="AD469" s="120" t="s">
        <v>751</v>
      </c>
    </row>
    <row r="470" spans="1:30" ht="20" customHeight="1" x14ac:dyDescent="0.35">
      <c r="A470" s="15"/>
      <c r="B470" s="25">
        <f t="shared" ref="B470:B475" si="122">B469+1</f>
        <v>383</v>
      </c>
      <c r="C470" s="15"/>
      <c r="D470" s="26" t="str">
        <f t="shared" si="120"/>
        <v>B.UUID.383</v>
      </c>
      <c r="E470" s="27" t="s">
        <v>1518</v>
      </c>
      <c r="F470" s="27" t="s">
        <v>413</v>
      </c>
      <c r="G470" s="27" t="s">
        <v>465</v>
      </c>
      <c r="H470" s="27" t="s">
        <v>464</v>
      </c>
      <c r="I470" s="33" t="s">
        <v>1091</v>
      </c>
      <c r="J470" s="29" t="s">
        <v>17</v>
      </c>
      <c r="K470" s="33" t="s">
        <v>170</v>
      </c>
      <c r="L470" s="29" t="s">
        <v>186</v>
      </c>
      <c r="M470" s="29" t="s">
        <v>150</v>
      </c>
      <c r="N470" s="34" t="str">
        <f>"Démandé si pour question " &amp;D469&amp; ", Réponse = 1.Oui."</f>
        <v>Démandé si pour question B.UUID.382, Réponse = 1.Oui.</v>
      </c>
      <c r="O470" s="29" t="s">
        <v>150</v>
      </c>
      <c r="P470" s="29" t="s">
        <v>161</v>
      </c>
      <c r="Q470" s="29" t="s">
        <v>150</v>
      </c>
      <c r="R470" s="29" t="s">
        <v>151</v>
      </c>
      <c r="S470" s="39" t="s">
        <v>152</v>
      </c>
      <c r="T470" s="39" t="str">
        <f t="shared" si="121"/>
        <v>No</v>
      </c>
      <c r="V470" s="118" t="s">
        <v>751</v>
      </c>
      <c r="W470" s="119" t="s">
        <v>751</v>
      </c>
      <c r="X470" s="119" t="s">
        <v>751</v>
      </c>
      <c r="Y470" s="119" t="s">
        <v>751</v>
      </c>
      <c r="Z470" s="119" t="s">
        <v>751</v>
      </c>
      <c r="AA470" s="119" t="s">
        <v>751</v>
      </c>
      <c r="AB470" s="119" t="s">
        <v>751</v>
      </c>
      <c r="AC470" s="119" t="s">
        <v>751</v>
      </c>
      <c r="AD470" s="120" t="s">
        <v>751</v>
      </c>
    </row>
    <row r="471" spans="1:30" ht="20" customHeight="1" x14ac:dyDescent="0.35">
      <c r="A471" s="15"/>
      <c r="B471" s="25">
        <f t="shared" si="122"/>
        <v>384</v>
      </c>
      <c r="C471" s="15"/>
      <c r="D471" s="135" t="str">
        <f t="shared" si="120"/>
        <v>B.UUID.384</v>
      </c>
      <c r="E471" s="27" t="s">
        <v>1513</v>
      </c>
      <c r="F471" s="27" t="s">
        <v>64</v>
      </c>
      <c r="G471" s="27" t="s">
        <v>465</v>
      </c>
      <c r="H471" s="27" t="s">
        <v>464</v>
      </c>
      <c r="I471" s="33" t="s">
        <v>1821</v>
      </c>
      <c r="J471" s="29" t="s">
        <v>64</v>
      </c>
      <c r="K471" s="33" t="s">
        <v>194</v>
      </c>
      <c r="L471" s="29" t="s">
        <v>186</v>
      </c>
      <c r="M471" s="29" t="s">
        <v>150</v>
      </c>
      <c r="N471" s="34" t="str">
        <f>"Démandé si pour question " &amp;D469&amp; ", Réponse = 1.Oui."</f>
        <v>Démandé si pour question B.UUID.382, Réponse = 1.Oui.</v>
      </c>
      <c r="O471" s="29" t="s">
        <v>150</v>
      </c>
      <c r="P471" s="29" t="s">
        <v>161</v>
      </c>
      <c r="Q471" s="29" t="s">
        <v>150</v>
      </c>
      <c r="R471" s="29" t="s">
        <v>151</v>
      </c>
      <c r="S471" s="39" t="s">
        <v>152</v>
      </c>
      <c r="T471" s="39" t="str">
        <f t="shared" si="121"/>
        <v>No</v>
      </c>
      <c r="V471" s="118" t="s">
        <v>751</v>
      </c>
      <c r="W471" s="119" t="s">
        <v>751</v>
      </c>
      <c r="X471" s="119" t="s">
        <v>751</v>
      </c>
      <c r="Y471" s="119" t="s">
        <v>751</v>
      </c>
      <c r="Z471" s="119" t="s">
        <v>751</v>
      </c>
      <c r="AA471" s="119" t="s">
        <v>751</v>
      </c>
      <c r="AB471" s="119" t="s">
        <v>751</v>
      </c>
      <c r="AC471" s="119" t="s">
        <v>751</v>
      </c>
      <c r="AD471" s="120" t="s">
        <v>751</v>
      </c>
    </row>
    <row r="472" spans="1:30" ht="20" customHeight="1" x14ac:dyDescent="0.35">
      <c r="A472" s="15"/>
      <c r="B472" s="25">
        <f t="shared" si="122"/>
        <v>385</v>
      </c>
      <c r="C472" s="15"/>
      <c r="D472" s="78" t="str">
        <f t="shared" si="120"/>
        <v>B.UUID.385</v>
      </c>
      <c r="E472" s="71" t="s">
        <v>1514</v>
      </c>
      <c r="F472" s="27" t="s">
        <v>803</v>
      </c>
      <c r="G472" s="27" t="s">
        <v>465</v>
      </c>
      <c r="H472" s="27" t="s">
        <v>464</v>
      </c>
      <c r="I472" s="33" t="s">
        <v>839</v>
      </c>
      <c r="J472" s="29" t="s">
        <v>803</v>
      </c>
      <c r="K472" s="33"/>
      <c r="L472" s="29" t="s">
        <v>186</v>
      </c>
      <c r="M472" s="29" t="s">
        <v>150</v>
      </c>
      <c r="N472" s="34"/>
      <c r="O472" s="29" t="s">
        <v>150</v>
      </c>
      <c r="P472" s="29" t="s">
        <v>150</v>
      </c>
      <c r="Q472" s="29" t="s">
        <v>150</v>
      </c>
      <c r="R472" s="29" t="s">
        <v>151</v>
      </c>
      <c r="S472" s="39" t="s">
        <v>152</v>
      </c>
      <c r="T472" s="39" t="s">
        <v>150</v>
      </c>
      <c r="V472" s="118" t="s">
        <v>150</v>
      </c>
      <c r="W472" s="119" t="s">
        <v>150</v>
      </c>
      <c r="X472" s="119" t="s">
        <v>150</v>
      </c>
      <c r="Y472" s="119" t="s">
        <v>150</v>
      </c>
      <c r="Z472" s="119" t="s">
        <v>150</v>
      </c>
      <c r="AA472" s="119" t="s">
        <v>150</v>
      </c>
      <c r="AB472" s="119" t="s">
        <v>150</v>
      </c>
      <c r="AC472" s="119" t="s">
        <v>150</v>
      </c>
      <c r="AD472" s="120" t="s">
        <v>150</v>
      </c>
    </row>
    <row r="473" spans="1:30" ht="20" customHeight="1" x14ac:dyDescent="0.35">
      <c r="A473" s="15"/>
      <c r="B473" s="25">
        <f t="shared" si="122"/>
        <v>386</v>
      </c>
      <c r="C473" s="15"/>
      <c r="D473" s="78" t="str">
        <f t="shared" si="120"/>
        <v>B.UUID.386</v>
      </c>
      <c r="E473" s="27" t="s">
        <v>1520</v>
      </c>
      <c r="F473" s="27" t="s">
        <v>803</v>
      </c>
      <c r="G473" s="27" t="s">
        <v>465</v>
      </c>
      <c r="H473" s="27" t="s">
        <v>464</v>
      </c>
      <c r="I473" s="33" t="s">
        <v>838</v>
      </c>
      <c r="J473" s="29" t="s">
        <v>803</v>
      </c>
      <c r="K473" s="33"/>
      <c r="L473" s="29" t="s">
        <v>186</v>
      </c>
      <c r="M473" s="29" t="s">
        <v>150</v>
      </c>
      <c r="N473" s="34"/>
      <c r="O473" s="29" t="s">
        <v>150</v>
      </c>
      <c r="P473" s="29" t="s">
        <v>150</v>
      </c>
      <c r="Q473" s="29" t="s">
        <v>150</v>
      </c>
      <c r="R473" s="29" t="s">
        <v>151</v>
      </c>
      <c r="S473" s="39" t="s">
        <v>152</v>
      </c>
      <c r="T473" s="39" t="s">
        <v>150</v>
      </c>
      <c r="V473" s="118" t="s">
        <v>150</v>
      </c>
      <c r="W473" s="119" t="s">
        <v>150</v>
      </c>
      <c r="X473" s="119" t="s">
        <v>150</v>
      </c>
      <c r="Y473" s="119" t="s">
        <v>150</v>
      </c>
      <c r="Z473" s="119" t="s">
        <v>150</v>
      </c>
      <c r="AA473" s="119" t="s">
        <v>150</v>
      </c>
      <c r="AB473" s="119" t="s">
        <v>150</v>
      </c>
      <c r="AC473" s="119" t="s">
        <v>150</v>
      </c>
      <c r="AD473" s="120" t="s">
        <v>150</v>
      </c>
    </row>
    <row r="474" spans="1:30" ht="20" customHeight="1" x14ac:dyDescent="0.35">
      <c r="A474" s="15"/>
      <c r="B474" s="25">
        <f t="shared" si="122"/>
        <v>387</v>
      </c>
      <c r="C474" s="15"/>
      <c r="D474" s="135" t="str">
        <f t="shared" si="120"/>
        <v>B.UUID.387</v>
      </c>
      <c r="E474" s="27" t="s">
        <v>1515</v>
      </c>
      <c r="F474" s="27" t="s">
        <v>64</v>
      </c>
      <c r="G474" s="27" t="s">
        <v>465</v>
      </c>
      <c r="H474" s="27" t="s">
        <v>464</v>
      </c>
      <c r="I474" s="33" t="s">
        <v>1090</v>
      </c>
      <c r="J474" s="29" t="s">
        <v>64</v>
      </c>
      <c r="K474" s="33" t="s">
        <v>194</v>
      </c>
      <c r="L474" s="29" t="s">
        <v>186</v>
      </c>
      <c r="M474" s="29" t="s">
        <v>150</v>
      </c>
      <c r="N474" s="34" t="str">
        <f>"Démandé si pour question " &amp;D469&amp; ", Réponse = 1.Oui."</f>
        <v>Démandé si pour question B.UUID.382, Réponse = 1.Oui.</v>
      </c>
      <c r="O474" s="29" t="s">
        <v>150</v>
      </c>
      <c r="P474" s="29" t="s">
        <v>161</v>
      </c>
      <c r="Q474" s="29" t="s">
        <v>150</v>
      </c>
      <c r="R474" s="29" t="s">
        <v>151</v>
      </c>
      <c r="S474" s="39" t="s">
        <v>152</v>
      </c>
      <c r="T474" s="39" t="str">
        <f t="shared" ref="T474:T475" si="123">IF(OR(V474="Yes",W474="Yes",X474="Yes",Y474="Yes",Z474="Yes",AA474="Yes",AB474="Yes",AC474="Yes",AD474="Yes"),"Yes","No")</f>
        <v>No</v>
      </c>
      <c r="V474" s="118" t="s">
        <v>751</v>
      </c>
      <c r="W474" s="119" t="s">
        <v>751</v>
      </c>
      <c r="X474" s="119" t="s">
        <v>751</v>
      </c>
      <c r="Y474" s="119" t="s">
        <v>751</v>
      </c>
      <c r="Z474" s="119" t="s">
        <v>751</v>
      </c>
      <c r="AA474" s="119" t="s">
        <v>751</v>
      </c>
      <c r="AB474" s="119" t="s">
        <v>751</v>
      </c>
      <c r="AC474" s="119" t="s">
        <v>751</v>
      </c>
      <c r="AD474" s="120" t="s">
        <v>751</v>
      </c>
    </row>
    <row r="475" spans="1:30" ht="20" customHeight="1" thickBot="1" x14ac:dyDescent="0.4">
      <c r="A475" s="15"/>
      <c r="B475" s="25">
        <f t="shared" si="122"/>
        <v>388</v>
      </c>
      <c r="C475" s="15"/>
      <c r="D475" s="26" t="str">
        <f t="shared" si="120"/>
        <v>B.UUID.388</v>
      </c>
      <c r="E475" s="27" t="s">
        <v>1516</v>
      </c>
      <c r="F475" s="27" t="s">
        <v>64</v>
      </c>
      <c r="G475" s="27" t="s">
        <v>465</v>
      </c>
      <c r="H475" s="27" t="s">
        <v>464</v>
      </c>
      <c r="I475" s="33" t="s">
        <v>1089</v>
      </c>
      <c r="J475" s="29" t="s">
        <v>64</v>
      </c>
      <c r="K475" s="33" t="s">
        <v>194</v>
      </c>
      <c r="L475" s="29" t="s">
        <v>186</v>
      </c>
      <c r="M475" s="29" t="s">
        <v>150</v>
      </c>
      <c r="N475" s="34" t="str">
        <f>"Démandé si pour question " &amp;D469&amp; ", Réponse = 1.Oui."</f>
        <v>Démandé si pour question B.UUID.382, Réponse = 1.Oui.</v>
      </c>
      <c r="O475" s="29" t="s">
        <v>150</v>
      </c>
      <c r="P475" s="29" t="s">
        <v>161</v>
      </c>
      <c r="Q475" s="29" t="s">
        <v>150</v>
      </c>
      <c r="R475" s="29" t="s">
        <v>151</v>
      </c>
      <c r="S475" s="39" t="s">
        <v>152</v>
      </c>
      <c r="T475" s="39" t="str">
        <f t="shared" si="123"/>
        <v>No</v>
      </c>
      <c r="V475" s="118" t="s">
        <v>751</v>
      </c>
      <c r="W475" s="119" t="s">
        <v>751</v>
      </c>
      <c r="X475" s="119" t="s">
        <v>751</v>
      </c>
      <c r="Y475" s="119" t="s">
        <v>751</v>
      </c>
      <c r="Z475" s="119" t="s">
        <v>751</v>
      </c>
      <c r="AA475" s="119" t="s">
        <v>751</v>
      </c>
      <c r="AB475" s="119" t="s">
        <v>751</v>
      </c>
      <c r="AC475" s="119" t="s">
        <v>751</v>
      </c>
      <c r="AD475" s="120" t="s">
        <v>751</v>
      </c>
    </row>
    <row r="476" spans="1:30" ht="20" customHeight="1" thickBot="1" x14ac:dyDescent="0.4">
      <c r="A476" s="15"/>
      <c r="B476" s="25"/>
      <c r="C476" s="15"/>
      <c r="D476" s="56" t="s">
        <v>280</v>
      </c>
      <c r="E476" s="52"/>
      <c r="F476" s="52"/>
      <c r="G476" s="52"/>
      <c r="H476" s="52"/>
      <c r="I476" s="53"/>
      <c r="J476" s="54"/>
      <c r="K476" s="54"/>
      <c r="L476" s="52"/>
      <c r="M476" s="52"/>
      <c r="N476" s="54"/>
      <c r="O476" s="52"/>
      <c r="P476" s="52"/>
      <c r="Q476" s="52"/>
      <c r="R476" s="52"/>
      <c r="S476" s="55"/>
      <c r="T476" s="55"/>
      <c r="V476" s="121"/>
      <c r="W476" s="122"/>
      <c r="X476" s="122"/>
      <c r="Y476" s="122"/>
      <c r="Z476" s="122"/>
      <c r="AA476" s="122"/>
      <c r="AB476" s="122"/>
      <c r="AC476" s="122"/>
      <c r="AD476" s="123"/>
    </row>
    <row r="477" spans="1:30" ht="20" customHeight="1" x14ac:dyDescent="0.35">
      <c r="A477" s="15"/>
      <c r="B477" s="25">
        <f>B475+1</f>
        <v>389</v>
      </c>
      <c r="C477" s="15"/>
      <c r="D477" s="26" t="str">
        <f t="shared" ref="D477:D481" si="124">CONCATENATE(LEFT($D$33,2),"UUID.",B477)</f>
        <v>B.UUID.389</v>
      </c>
      <c r="E477" s="27" t="s">
        <v>1094</v>
      </c>
      <c r="F477" s="27" t="s">
        <v>418</v>
      </c>
      <c r="G477" s="27" t="s">
        <v>465</v>
      </c>
      <c r="H477" s="27" t="s">
        <v>464</v>
      </c>
      <c r="I477" s="33" t="s">
        <v>437</v>
      </c>
      <c r="J477" s="29" t="s">
        <v>17</v>
      </c>
      <c r="K477" s="33" t="s">
        <v>197</v>
      </c>
      <c r="L477" s="29" t="s">
        <v>186</v>
      </c>
      <c r="M477" s="29" t="s">
        <v>150</v>
      </c>
      <c r="N477" s="34" t="str">
        <f>"Démandé si pour question " &amp;D460&amp; ", Réponse = 1.Oui "</f>
        <v xml:space="preserve">Démandé si pour question B.UUID.374, Réponse = 1.Oui </v>
      </c>
      <c r="O477" s="29" t="s">
        <v>150</v>
      </c>
      <c r="P477" s="29" t="s">
        <v>161</v>
      </c>
      <c r="Q477" s="29" t="s">
        <v>150</v>
      </c>
      <c r="R477" s="29" t="s">
        <v>151</v>
      </c>
      <c r="S477" s="39" t="s">
        <v>152</v>
      </c>
      <c r="T477" s="39" t="s">
        <v>756</v>
      </c>
      <c r="V477" s="118" t="s">
        <v>756</v>
      </c>
      <c r="W477" s="119" t="s">
        <v>756</v>
      </c>
      <c r="X477" s="119" t="s">
        <v>756</v>
      </c>
      <c r="Y477" s="119" t="s">
        <v>756</v>
      </c>
      <c r="Z477" s="119" t="s">
        <v>756</v>
      </c>
      <c r="AA477" s="119" t="s">
        <v>756</v>
      </c>
      <c r="AB477" s="119" t="s">
        <v>756</v>
      </c>
      <c r="AC477" s="119" t="s">
        <v>756</v>
      </c>
      <c r="AD477" s="120" t="s">
        <v>756</v>
      </c>
    </row>
    <row r="478" spans="1:30" ht="20" customHeight="1" x14ac:dyDescent="0.35">
      <c r="A478" s="15"/>
      <c r="B478" s="25">
        <f t="shared" ref="B478:B481" si="125">B477+1</f>
        <v>390</v>
      </c>
      <c r="C478" s="15"/>
      <c r="D478" s="26" t="str">
        <f t="shared" si="124"/>
        <v>B.UUID.390</v>
      </c>
      <c r="E478" s="27" t="s">
        <v>1095</v>
      </c>
      <c r="F478" s="27" t="s">
        <v>419</v>
      </c>
      <c r="G478" s="27" t="s">
        <v>465</v>
      </c>
      <c r="H478" s="27" t="s">
        <v>464</v>
      </c>
      <c r="I478" s="33" t="s">
        <v>438</v>
      </c>
      <c r="J478" s="29" t="s">
        <v>37</v>
      </c>
      <c r="K478" s="33" t="s">
        <v>198</v>
      </c>
      <c r="L478" s="29" t="s">
        <v>186</v>
      </c>
      <c r="M478" s="29" t="s">
        <v>150</v>
      </c>
      <c r="N478" s="34" t="str">
        <f>"Démandé si pour question " &amp;D477&amp; ", Réponse = 2. Oui, les prix augmenteront."</f>
        <v>Démandé si pour question B.UUID.389, Réponse = 2. Oui, les prix augmenteront.</v>
      </c>
      <c r="O478" s="29" t="s">
        <v>150</v>
      </c>
      <c r="P478" s="29" t="s">
        <v>161</v>
      </c>
      <c r="Q478" s="29" t="s">
        <v>150</v>
      </c>
      <c r="R478" s="29" t="s">
        <v>151</v>
      </c>
      <c r="S478" s="39" t="s">
        <v>152</v>
      </c>
      <c r="T478" s="39" t="s">
        <v>756</v>
      </c>
      <c r="V478" s="118" t="s">
        <v>756</v>
      </c>
      <c r="W478" s="119" t="s">
        <v>756</v>
      </c>
      <c r="X478" s="119" t="s">
        <v>756</v>
      </c>
      <c r="Y478" s="119" t="s">
        <v>756</v>
      </c>
      <c r="Z478" s="119" t="s">
        <v>756</v>
      </c>
      <c r="AA478" s="119" t="s">
        <v>756</v>
      </c>
      <c r="AB478" s="119" t="s">
        <v>756</v>
      </c>
      <c r="AC478" s="119" t="s">
        <v>756</v>
      </c>
      <c r="AD478" s="120" t="s">
        <v>756</v>
      </c>
    </row>
    <row r="479" spans="1:30" ht="20" customHeight="1" x14ac:dyDescent="0.35">
      <c r="A479" s="15"/>
      <c r="B479" s="25">
        <f t="shared" si="125"/>
        <v>391</v>
      </c>
      <c r="C479" s="15"/>
      <c r="D479" s="26" t="str">
        <f t="shared" si="124"/>
        <v>B.UUID.391</v>
      </c>
      <c r="E479" s="27" t="s">
        <v>1521</v>
      </c>
      <c r="F479" s="27" t="s">
        <v>20</v>
      </c>
      <c r="G479" s="27" t="s">
        <v>465</v>
      </c>
      <c r="H479" s="27" t="s">
        <v>464</v>
      </c>
      <c r="I479" s="33" t="s">
        <v>181</v>
      </c>
      <c r="J479" s="29" t="s">
        <v>20</v>
      </c>
      <c r="K479" s="33" t="s">
        <v>20</v>
      </c>
      <c r="L479" s="29" t="s">
        <v>186</v>
      </c>
      <c r="M479" s="29" t="s">
        <v>150</v>
      </c>
      <c r="N479" s="34" t="str">
        <f>"Démandé si pour question " &amp;D478&amp; ", Réponse = 11.Autre."</f>
        <v>Démandé si pour question B.UUID.390, Réponse = 11.Autre.</v>
      </c>
      <c r="O479" s="29" t="s">
        <v>150</v>
      </c>
      <c r="P479" s="29" t="s">
        <v>161</v>
      </c>
      <c r="Q479" s="29" t="s">
        <v>150</v>
      </c>
      <c r="R479" s="29" t="s">
        <v>151</v>
      </c>
      <c r="S479" s="39" t="s">
        <v>152</v>
      </c>
      <c r="T479" s="39" t="s">
        <v>756</v>
      </c>
      <c r="V479" s="118" t="s">
        <v>756</v>
      </c>
      <c r="W479" s="119" t="s">
        <v>756</v>
      </c>
      <c r="X479" s="119" t="s">
        <v>756</v>
      </c>
      <c r="Y479" s="119" t="s">
        <v>756</v>
      </c>
      <c r="Z479" s="119" t="s">
        <v>756</v>
      </c>
      <c r="AA479" s="119" t="s">
        <v>756</v>
      </c>
      <c r="AB479" s="119" t="s">
        <v>756</v>
      </c>
      <c r="AC479" s="119" t="s">
        <v>756</v>
      </c>
      <c r="AD479" s="120" t="s">
        <v>756</v>
      </c>
    </row>
    <row r="480" spans="1:30" ht="20" customHeight="1" x14ac:dyDescent="0.35">
      <c r="A480" s="15"/>
      <c r="B480" s="25">
        <f t="shared" si="125"/>
        <v>392</v>
      </c>
      <c r="C480" s="15"/>
      <c r="D480" s="26" t="str">
        <f t="shared" si="124"/>
        <v>B.UUID.392</v>
      </c>
      <c r="E480" s="27" t="s">
        <v>1096</v>
      </c>
      <c r="F480" s="27" t="s">
        <v>420</v>
      </c>
      <c r="G480" s="27" t="s">
        <v>465</v>
      </c>
      <c r="H480" s="27" t="s">
        <v>464</v>
      </c>
      <c r="I480" s="33" t="s">
        <v>439</v>
      </c>
      <c r="J480" s="29" t="s">
        <v>37</v>
      </c>
      <c r="K480" s="33" t="s">
        <v>199</v>
      </c>
      <c r="L480" s="29" t="s">
        <v>186</v>
      </c>
      <c r="M480" s="29" t="s">
        <v>150</v>
      </c>
      <c r="N480" s="34" t="str">
        <f>"Démandé si pour question " &amp;D477&amp; ", Réponse = 2. Oui, les prix augmenteront."</f>
        <v>Démandé si pour question B.UUID.389, Réponse = 2. Oui, les prix augmenteront.</v>
      </c>
      <c r="O480" s="29" t="s">
        <v>150</v>
      </c>
      <c r="P480" s="29" t="s">
        <v>161</v>
      </c>
      <c r="Q480" s="29" t="s">
        <v>150</v>
      </c>
      <c r="R480" s="29" t="s">
        <v>151</v>
      </c>
      <c r="S480" s="39" t="s">
        <v>152</v>
      </c>
      <c r="T480" s="39" t="s">
        <v>756</v>
      </c>
      <c r="V480" s="118" t="s">
        <v>756</v>
      </c>
      <c r="W480" s="119" t="s">
        <v>756</v>
      </c>
      <c r="X480" s="119" t="s">
        <v>756</v>
      </c>
      <c r="Y480" s="119" t="s">
        <v>756</v>
      </c>
      <c r="Z480" s="119" t="s">
        <v>756</v>
      </c>
      <c r="AA480" s="119" t="s">
        <v>756</v>
      </c>
      <c r="AB480" s="119" t="s">
        <v>756</v>
      </c>
      <c r="AC480" s="119" t="s">
        <v>756</v>
      </c>
      <c r="AD480" s="120" t="s">
        <v>756</v>
      </c>
    </row>
    <row r="481" spans="1:30" ht="20" customHeight="1" thickBot="1" x14ac:dyDescent="0.4">
      <c r="A481" s="15"/>
      <c r="B481" s="25">
        <f t="shared" si="125"/>
        <v>393</v>
      </c>
      <c r="C481" s="15"/>
      <c r="D481" s="26" t="str">
        <f t="shared" si="124"/>
        <v>B.UUID.393</v>
      </c>
      <c r="E481" s="27" t="s">
        <v>1522</v>
      </c>
      <c r="F481" s="27" t="s">
        <v>20</v>
      </c>
      <c r="G481" s="27" t="s">
        <v>465</v>
      </c>
      <c r="H481" s="27" t="s">
        <v>464</v>
      </c>
      <c r="I481" s="33" t="s">
        <v>181</v>
      </c>
      <c r="J481" s="29" t="s">
        <v>20</v>
      </c>
      <c r="K481" s="33" t="s">
        <v>20</v>
      </c>
      <c r="L481" s="29" t="s">
        <v>186</v>
      </c>
      <c r="M481" s="29" t="s">
        <v>150</v>
      </c>
      <c r="N481" s="34" t="str">
        <f>"Démandé si pour question " &amp;D480&amp; ", Réponse = 12.Autre."</f>
        <v>Démandé si pour question B.UUID.392, Réponse = 12.Autre.</v>
      </c>
      <c r="O481" s="29" t="s">
        <v>150</v>
      </c>
      <c r="P481" s="29" t="s">
        <v>161</v>
      </c>
      <c r="Q481" s="29" t="s">
        <v>150</v>
      </c>
      <c r="R481" s="29" t="s">
        <v>151</v>
      </c>
      <c r="S481" s="39" t="s">
        <v>152</v>
      </c>
      <c r="T481" s="39" t="s">
        <v>756</v>
      </c>
      <c r="V481" s="118" t="s">
        <v>756</v>
      </c>
      <c r="W481" s="119" t="s">
        <v>756</v>
      </c>
      <c r="X481" s="119" t="s">
        <v>756</v>
      </c>
      <c r="Y481" s="119" t="s">
        <v>756</v>
      </c>
      <c r="Z481" s="119" t="s">
        <v>756</v>
      </c>
      <c r="AA481" s="119" t="s">
        <v>756</v>
      </c>
      <c r="AB481" s="119" t="s">
        <v>756</v>
      </c>
      <c r="AC481" s="119" t="s">
        <v>756</v>
      </c>
      <c r="AD481" s="120" t="s">
        <v>756</v>
      </c>
    </row>
    <row r="482" spans="1:30" ht="20" customHeight="1" thickBot="1" x14ac:dyDescent="0.4">
      <c r="A482" s="15"/>
      <c r="B482" s="25"/>
      <c r="C482" s="15"/>
      <c r="D482" s="56" t="s">
        <v>281</v>
      </c>
      <c r="E482" s="52"/>
      <c r="F482" s="52"/>
      <c r="G482" s="52"/>
      <c r="H482" s="52"/>
      <c r="I482" s="53"/>
      <c r="J482" s="54"/>
      <c r="K482" s="54"/>
      <c r="L482" s="52"/>
      <c r="M482" s="52"/>
      <c r="N482" s="54"/>
      <c r="O482" s="52"/>
      <c r="P482" s="52"/>
      <c r="Q482" s="52"/>
      <c r="R482" s="52"/>
      <c r="S482" s="55"/>
      <c r="T482" s="55"/>
      <c r="V482" s="121"/>
      <c r="W482" s="122"/>
      <c r="X482" s="122"/>
      <c r="Y482" s="122"/>
      <c r="Z482" s="122"/>
      <c r="AA482" s="122"/>
      <c r="AB482" s="122"/>
      <c r="AC482" s="122"/>
      <c r="AD482" s="123"/>
    </row>
    <row r="483" spans="1:30" ht="20" customHeight="1" x14ac:dyDescent="0.35">
      <c r="A483" s="15"/>
      <c r="B483" s="25">
        <f>B481+1</f>
        <v>394</v>
      </c>
      <c r="C483" s="15"/>
      <c r="D483" s="67" t="str">
        <f t="shared" ref="D483:D496" si="126">CONCATENATE(LEFT($D$33,2),"UUID.",B483)</f>
        <v>B.UUID.394</v>
      </c>
      <c r="E483" s="27" t="s">
        <v>1097</v>
      </c>
      <c r="F483" s="27" t="s">
        <v>421</v>
      </c>
      <c r="G483" s="27" t="s">
        <v>465</v>
      </c>
      <c r="H483" s="27" t="s">
        <v>464</v>
      </c>
      <c r="I483" s="33" t="s">
        <v>1693</v>
      </c>
      <c r="J483" s="29" t="s">
        <v>17</v>
      </c>
      <c r="K483" s="33" t="s">
        <v>207</v>
      </c>
      <c r="L483" s="29" t="s">
        <v>186</v>
      </c>
      <c r="M483" s="29" t="s">
        <v>150</v>
      </c>
      <c r="N483" s="34" t="str">
        <f>N477</f>
        <v xml:space="preserve">Démandé si pour question B.UUID.374, Réponse = 1.Oui </v>
      </c>
      <c r="O483" s="29" t="s">
        <v>150</v>
      </c>
      <c r="P483" s="29" t="s">
        <v>161</v>
      </c>
      <c r="Q483" s="29" t="s">
        <v>150</v>
      </c>
      <c r="R483" s="29" t="s">
        <v>151</v>
      </c>
      <c r="S483" s="39" t="s">
        <v>152</v>
      </c>
      <c r="T483" s="39" t="s">
        <v>150</v>
      </c>
      <c r="V483" s="118" t="s">
        <v>150</v>
      </c>
      <c r="W483" s="119" t="s">
        <v>150</v>
      </c>
      <c r="X483" s="119" t="s">
        <v>150</v>
      </c>
      <c r="Y483" s="119" t="s">
        <v>150</v>
      </c>
      <c r="Z483" s="119" t="s">
        <v>150</v>
      </c>
      <c r="AA483" s="119" t="s">
        <v>150</v>
      </c>
      <c r="AB483" s="119" t="s">
        <v>150</v>
      </c>
      <c r="AC483" s="119" t="s">
        <v>150</v>
      </c>
      <c r="AD483" s="120" t="s">
        <v>150</v>
      </c>
    </row>
    <row r="484" spans="1:30" ht="20" customHeight="1" x14ac:dyDescent="0.35">
      <c r="A484" s="15"/>
      <c r="B484" s="25">
        <f t="shared" ref="B484:B496" si="127">B483+1</f>
        <v>395</v>
      </c>
      <c r="C484" s="15"/>
      <c r="D484" s="67" t="str">
        <f t="shared" si="126"/>
        <v>B.UUID.395</v>
      </c>
      <c r="E484" s="27" t="s">
        <v>1525</v>
      </c>
      <c r="F484" s="27" t="s">
        <v>20</v>
      </c>
      <c r="G484" s="27" t="s">
        <v>465</v>
      </c>
      <c r="H484" s="27" t="s">
        <v>464</v>
      </c>
      <c r="I484" s="33" t="s">
        <v>181</v>
      </c>
      <c r="J484" s="29" t="s">
        <v>20</v>
      </c>
      <c r="K484" s="33" t="s">
        <v>20</v>
      </c>
      <c r="L484" s="29" t="s">
        <v>186</v>
      </c>
      <c r="M484" s="29" t="s">
        <v>150</v>
      </c>
      <c r="N484" s="34" t="str">
        <f>"Démandé si pour question " &amp;D483&amp; ", Réponse = 3.Autre."</f>
        <v>Démandé si pour question B.UUID.394, Réponse = 3.Autre.</v>
      </c>
      <c r="O484" s="29" t="s">
        <v>150</v>
      </c>
      <c r="P484" s="29" t="s">
        <v>161</v>
      </c>
      <c r="Q484" s="29" t="s">
        <v>150</v>
      </c>
      <c r="R484" s="29" t="s">
        <v>151</v>
      </c>
      <c r="S484" s="39" t="s">
        <v>152</v>
      </c>
      <c r="T484" s="39" t="s">
        <v>150</v>
      </c>
      <c r="V484" s="118" t="s">
        <v>150</v>
      </c>
      <c r="W484" s="119" t="s">
        <v>150</v>
      </c>
      <c r="X484" s="119" t="s">
        <v>150</v>
      </c>
      <c r="Y484" s="119" t="s">
        <v>150</v>
      </c>
      <c r="Z484" s="119" t="s">
        <v>150</v>
      </c>
      <c r="AA484" s="119" t="s">
        <v>150</v>
      </c>
      <c r="AB484" s="119" t="s">
        <v>150</v>
      </c>
      <c r="AC484" s="119" t="s">
        <v>150</v>
      </c>
      <c r="AD484" s="120" t="s">
        <v>150</v>
      </c>
    </row>
    <row r="485" spans="1:30" ht="20" customHeight="1" x14ac:dyDescent="0.35">
      <c r="A485" s="15"/>
      <c r="B485" s="25">
        <f t="shared" si="127"/>
        <v>396</v>
      </c>
      <c r="C485" s="15"/>
      <c r="D485" s="67" t="str">
        <f t="shared" si="126"/>
        <v>B.UUID.396</v>
      </c>
      <c r="E485" s="27" t="s">
        <v>1098</v>
      </c>
      <c r="F485" s="27" t="s">
        <v>866</v>
      </c>
      <c r="G485" s="27" t="s">
        <v>465</v>
      </c>
      <c r="H485" s="27" t="s">
        <v>464</v>
      </c>
      <c r="I485" s="33" t="s">
        <v>1694</v>
      </c>
      <c r="J485" s="29" t="s">
        <v>17</v>
      </c>
      <c r="K485" s="33" t="s">
        <v>865</v>
      </c>
      <c r="L485" s="29" t="s">
        <v>186</v>
      </c>
      <c r="M485" s="29" t="s">
        <v>150</v>
      </c>
      <c r="N485" s="34" t="str">
        <f>"Démandé si pour question " &amp;D483&amp; ", Réponse = 1.Oui."</f>
        <v>Démandé si pour question B.UUID.394, Réponse = 1.Oui.</v>
      </c>
      <c r="O485" s="29" t="s">
        <v>150</v>
      </c>
      <c r="P485" s="29" t="s">
        <v>161</v>
      </c>
      <c r="Q485" s="29" t="s">
        <v>150</v>
      </c>
      <c r="R485" s="29" t="s">
        <v>151</v>
      </c>
      <c r="S485" s="39" t="s">
        <v>152</v>
      </c>
      <c r="T485" s="39" t="s">
        <v>150</v>
      </c>
      <c r="V485" s="118" t="s">
        <v>150</v>
      </c>
      <c r="W485" s="119" t="s">
        <v>150</v>
      </c>
      <c r="X485" s="119" t="s">
        <v>150</v>
      </c>
      <c r="Y485" s="119" t="s">
        <v>150</v>
      </c>
      <c r="Z485" s="119" t="s">
        <v>150</v>
      </c>
      <c r="AA485" s="119" t="s">
        <v>150</v>
      </c>
      <c r="AB485" s="119" t="s">
        <v>150</v>
      </c>
      <c r="AC485" s="119" t="s">
        <v>150</v>
      </c>
      <c r="AD485" s="120" t="s">
        <v>150</v>
      </c>
    </row>
    <row r="486" spans="1:30" ht="20" customHeight="1" x14ac:dyDescent="0.35">
      <c r="A486" s="15"/>
      <c r="B486" s="25">
        <f t="shared" si="127"/>
        <v>397</v>
      </c>
      <c r="C486" s="15"/>
      <c r="D486" s="67" t="str">
        <f t="shared" si="126"/>
        <v>B.UUID.397</v>
      </c>
      <c r="E486" s="27" t="s">
        <v>1523</v>
      </c>
      <c r="F486" s="27" t="s">
        <v>20</v>
      </c>
      <c r="G486" s="27" t="s">
        <v>465</v>
      </c>
      <c r="H486" s="27" t="s">
        <v>464</v>
      </c>
      <c r="I486" s="33" t="s">
        <v>181</v>
      </c>
      <c r="J486" s="29" t="s">
        <v>20</v>
      </c>
      <c r="K486" s="33" t="s">
        <v>20</v>
      </c>
      <c r="L486" s="29" t="s">
        <v>186</v>
      </c>
      <c r="M486" s="29" t="s">
        <v>150</v>
      </c>
      <c r="N486" s="34" t="str">
        <f>"Démandé si pour question " &amp;D485&amp; ", Réponse = Autre."</f>
        <v>Démandé si pour question B.UUID.396, Réponse = Autre.</v>
      </c>
      <c r="O486" s="29" t="s">
        <v>150</v>
      </c>
      <c r="P486" s="29" t="s">
        <v>161</v>
      </c>
      <c r="Q486" s="29" t="s">
        <v>150</v>
      </c>
      <c r="R486" s="29" t="s">
        <v>151</v>
      </c>
      <c r="S486" s="39" t="s">
        <v>152</v>
      </c>
      <c r="T486" s="39" t="s">
        <v>150</v>
      </c>
      <c r="V486" s="118" t="s">
        <v>150</v>
      </c>
      <c r="W486" s="119" t="s">
        <v>150</v>
      </c>
      <c r="X486" s="119" t="s">
        <v>150</v>
      </c>
      <c r="Y486" s="119" t="s">
        <v>150</v>
      </c>
      <c r="Z486" s="119" t="s">
        <v>150</v>
      </c>
      <c r="AA486" s="119" t="s">
        <v>150</v>
      </c>
      <c r="AB486" s="119" t="s">
        <v>150</v>
      </c>
      <c r="AC486" s="119" t="s">
        <v>150</v>
      </c>
      <c r="AD486" s="120" t="s">
        <v>150</v>
      </c>
    </row>
    <row r="487" spans="1:30" ht="20" customHeight="1" x14ac:dyDescent="0.35">
      <c r="A487" s="15"/>
      <c r="B487" s="25">
        <f t="shared" si="127"/>
        <v>398</v>
      </c>
      <c r="C487" s="15"/>
      <c r="D487" s="78" t="str">
        <f t="shared" si="126"/>
        <v>B.UUID.398</v>
      </c>
      <c r="E487" s="27" t="s">
        <v>1099</v>
      </c>
      <c r="F487" s="27" t="s">
        <v>866</v>
      </c>
      <c r="G487" s="27" t="s">
        <v>465</v>
      </c>
      <c r="H487" s="27" t="s">
        <v>464</v>
      </c>
      <c r="I487" s="33" t="s">
        <v>1695</v>
      </c>
      <c r="J487" s="29" t="s">
        <v>17</v>
      </c>
      <c r="K487" s="33" t="s">
        <v>208</v>
      </c>
      <c r="L487" s="29" t="s">
        <v>186</v>
      </c>
      <c r="M487" s="29" t="s">
        <v>150</v>
      </c>
      <c r="N487" s="34" t="str">
        <f>"Démandé si pour question " &amp;D483&amp; ", Réponse = 2.Non."</f>
        <v>Démandé si pour question B.UUID.394, Réponse = 2.Non.</v>
      </c>
      <c r="O487" s="29" t="s">
        <v>150</v>
      </c>
      <c r="P487" s="29" t="s">
        <v>161</v>
      </c>
      <c r="Q487" s="29" t="s">
        <v>150</v>
      </c>
      <c r="R487" s="29" t="s">
        <v>151</v>
      </c>
      <c r="S487" s="39" t="s">
        <v>152</v>
      </c>
      <c r="T487" s="39" t="s">
        <v>150</v>
      </c>
      <c r="V487" s="118" t="s">
        <v>150</v>
      </c>
      <c r="W487" s="119" t="s">
        <v>150</v>
      </c>
      <c r="X487" s="119" t="s">
        <v>150</v>
      </c>
      <c r="Y487" s="119" t="s">
        <v>150</v>
      </c>
      <c r="Z487" s="119" t="s">
        <v>150</v>
      </c>
      <c r="AA487" s="119" t="s">
        <v>150</v>
      </c>
      <c r="AB487" s="119" t="s">
        <v>150</v>
      </c>
      <c r="AC487" s="119" t="s">
        <v>150</v>
      </c>
      <c r="AD487" s="120" t="s">
        <v>150</v>
      </c>
    </row>
    <row r="488" spans="1:30" ht="20" customHeight="1" x14ac:dyDescent="0.35">
      <c r="A488" s="15"/>
      <c r="B488" s="25">
        <f t="shared" si="127"/>
        <v>399</v>
      </c>
      <c r="C488" s="15"/>
      <c r="D488" s="78" t="str">
        <f t="shared" si="126"/>
        <v>B.UUID.399</v>
      </c>
      <c r="E488" s="27" t="s">
        <v>1524</v>
      </c>
      <c r="F488" s="27" t="s">
        <v>20</v>
      </c>
      <c r="G488" s="27" t="s">
        <v>465</v>
      </c>
      <c r="H488" s="27" t="s">
        <v>464</v>
      </c>
      <c r="I488" s="33" t="s">
        <v>181</v>
      </c>
      <c r="J488" s="29" t="s">
        <v>20</v>
      </c>
      <c r="K488" s="33" t="s">
        <v>20</v>
      </c>
      <c r="L488" s="29" t="s">
        <v>186</v>
      </c>
      <c r="M488" s="29" t="s">
        <v>150</v>
      </c>
      <c r="N488" s="34" t="str">
        <f>"Démandé si pour question " &amp;D487&amp; ", Réponse = Autre."</f>
        <v>Démandé si pour question B.UUID.398, Réponse = Autre.</v>
      </c>
      <c r="O488" s="29" t="s">
        <v>150</v>
      </c>
      <c r="P488" s="29" t="s">
        <v>161</v>
      </c>
      <c r="Q488" s="29" t="s">
        <v>150</v>
      </c>
      <c r="R488" s="29" t="s">
        <v>151</v>
      </c>
      <c r="S488" s="39" t="s">
        <v>152</v>
      </c>
      <c r="T488" s="39" t="s">
        <v>150</v>
      </c>
      <c r="V488" s="118" t="s">
        <v>150</v>
      </c>
      <c r="W488" s="119" t="s">
        <v>150</v>
      </c>
      <c r="X488" s="119" t="s">
        <v>150</v>
      </c>
      <c r="Y488" s="119" t="s">
        <v>150</v>
      </c>
      <c r="Z488" s="119" t="s">
        <v>150</v>
      </c>
      <c r="AA488" s="119" t="s">
        <v>150</v>
      </c>
      <c r="AB488" s="119" t="s">
        <v>150</v>
      </c>
      <c r="AC488" s="119" t="s">
        <v>150</v>
      </c>
      <c r="AD488" s="120" t="s">
        <v>150</v>
      </c>
    </row>
    <row r="489" spans="1:30" ht="20" customHeight="1" x14ac:dyDescent="0.35">
      <c r="A489" s="15"/>
      <c r="B489" s="25">
        <f t="shared" si="127"/>
        <v>400</v>
      </c>
      <c r="C489" s="15"/>
      <c r="D489" s="78" t="str">
        <f t="shared" si="126"/>
        <v>B.UUID.400</v>
      </c>
      <c r="E489" s="27" t="s">
        <v>1319</v>
      </c>
      <c r="F489" s="27" t="s">
        <v>421</v>
      </c>
      <c r="G489" s="27" t="s">
        <v>465</v>
      </c>
      <c r="H489" s="27" t="s">
        <v>464</v>
      </c>
      <c r="I489" s="33" t="s">
        <v>1696</v>
      </c>
      <c r="J489" s="29" t="s">
        <v>17</v>
      </c>
      <c r="K489" s="71" t="s">
        <v>207</v>
      </c>
      <c r="L489" s="29" t="s">
        <v>186</v>
      </c>
      <c r="M489" s="29" t="s">
        <v>150</v>
      </c>
      <c r="N489" s="34" t="str">
        <f>N477</f>
        <v xml:space="preserve">Démandé si pour question B.UUID.374, Réponse = 1.Oui </v>
      </c>
      <c r="O489" s="29" t="s">
        <v>150</v>
      </c>
      <c r="P489" s="29" t="s">
        <v>161</v>
      </c>
      <c r="Q489" s="29" t="s">
        <v>150</v>
      </c>
      <c r="R489" s="29" t="s">
        <v>151</v>
      </c>
      <c r="S489" s="39" t="s">
        <v>152</v>
      </c>
      <c r="T489" s="39" t="s">
        <v>150</v>
      </c>
      <c r="V489" s="118" t="s">
        <v>150</v>
      </c>
      <c r="W489" s="119" t="s">
        <v>150</v>
      </c>
      <c r="X489" s="119" t="s">
        <v>150</v>
      </c>
      <c r="Y489" s="119" t="s">
        <v>150</v>
      </c>
      <c r="Z489" s="119" t="s">
        <v>150</v>
      </c>
      <c r="AA489" s="119" t="s">
        <v>150</v>
      </c>
      <c r="AB489" s="119" t="s">
        <v>150</v>
      </c>
      <c r="AC489" s="119" t="s">
        <v>150</v>
      </c>
      <c r="AD489" s="120" t="s">
        <v>150</v>
      </c>
    </row>
    <row r="490" spans="1:30" ht="20" customHeight="1" x14ac:dyDescent="0.35">
      <c r="A490" s="15"/>
      <c r="B490" s="25">
        <f t="shared" si="127"/>
        <v>401</v>
      </c>
      <c r="C490" s="15"/>
      <c r="D490" s="78" t="str">
        <f t="shared" si="126"/>
        <v>B.UUID.401</v>
      </c>
      <c r="E490" s="27" t="s">
        <v>1526</v>
      </c>
      <c r="F490" s="27" t="s">
        <v>479</v>
      </c>
      <c r="G490" s="27" t="s">
        <v>465</v>
      </c>
      <c r="H490" s="27" t="s">
        <v>464</v>
      </c>
      <c r="I490" s="33" t="s">
        <v>833</v>
      </c>
      <c r="J490" s="29" t="s">
        <v>37</v>
      </c>
      <c r="K490" s="71" t="s">
        <v>502</v>
      </c>
      <c r="L490" s="29" t="s">
        <v>186</v>
      </c>
      <c r="M490" s="29" t="s">
        <v>209</v>
      </c>
      <c r="N490" s="29" t="s">
        <v>160</v>
      </c>
      <c r="O490" s="29" t="s">
        <v>150</v>
      </c>
      <c r="P490" s="29" t="s">
        <v>161</v>
      </c>
      <c r="Q490" s="29" t="s">
        <v>150</v>
      </c>
      <c r="R490" s="29" t="s">
        <v>151</v>
      </c>
      <c r="S490" s="39" t="s">
        <v>152</v>
      </c>
      <c r="T490" s="39" t="s">
        <v>150</v>
      </c>
      <c r="V490" s="118" t="s">
        <v>150</v>
      </c>
      <c r="W490" s="119" t="s">
        <v>150</v>
      </c>
      <c r="X490" s="119" t="s">
        <v>150</v>
      </c>
      <c r="Y490" s="119" t="s">
        <v>150</v>
      </c>
      <c r="Z490" s="119" t="s">
        <v>150</v>
      </c>
      <c r="AA490" s="119" t="s">
        <v>150</v>
      </c>
      <c r="AB490" s="119" t="s">
        <v>150</v>
      </c>
      <c r="AC490" s="119" t="s">
        <v>150</v>
      </c>
      <c r="AD490" s="120" t="s">
        <v>150</v>
      </c>
    </row>
    <row r="491" spans="1:30" ht="20" customHeight="1" x14ac:dyDescent="0.35">
      <c r="A491" s="15"/>
      <c r="B491" s="25">
        <f t="shared" si="127"/>
        <v>402</v>
      </c>
      <c r="C491" s="15"/>
      <c r="D491" s="78" t="str">
        <f t="shared" si="126"/>
        <v>B.UUID.402</v>
      </c>
      <c r="E491" s="27" t="s">
        <v>1527</v>
      </c>
      <c r="F491" s="27" t="s">
        <v>479</v>
      </c>
      <c r="G491" s="27" t="s">
        <v>465</v>
      </c>
      <c r="H491" s="27" t="s">
        <v>464</v>
      </c>
      <c r="I491" s="33" t="s">
        <v>834</v>
      </c>
      <c r="J491" s="29" t="s">
        <v>37</v>
      </c>
      <c r="K491" s="71" t="s">
        <v>502</v>
      </c>
      <c r="L491" s="29" t="s">
        <v>186</v>
      </c>
      <c r="M491" s="29" t="s">
        <v>209</v>
      </c>
      <c r="N491" s="29" t="s">
        <v>160</v>
      </c>
      <c r="O491" s="29" t="s">
        <v>150</v>
      </c>
      <c r="P491" s="29" t="s">
        <v>161</v>
      </c>
      <c r="Q491" s="29" t="s">
        <v>150</v>
      </c>
      <c r="R491" s="29" t="s">
        <v>151</v>
      </c>
      <c r="S491" s="39" t="s">
        <v>152</v>
      </c>
      <c r="T491" s="39" t="s">
        <v>150</v>
      </c>
      <c r="V491" s="118" t="s">
        <v>150</v>
      </c>
      <c r="W491" s="119" t="s">
        <v>150</v>
      </c>
      <c r="X491" s="119" t="s">
        <v>150</v>
      </c>
      <c r="Y491" s="119" t="s">
        <v>150</v>
      </c>
      <c r="Z491" s="119" t="s">
        <v>150</v>
      </c>
      <c r="AA491" s="119" t="s">
        <v>150</v>
      </c>
      <c r="AB491" s="119" t="s">
        <v>150</v>
      </c>
      <c r="AC491" s="119" t="s">
        <v>150</v>
      </c>
      <c r="AD491" s="120" t="s">
        <v>150</v>
      </c>
    </row>
    <row r="492" spans="1:30" ht="20" customHeight="1" x14ac:dyDescent="0.35">
      <c r="A492" s="15"/>
      <c r="B492" s="25">
        <f t="shared" si="127"/>
        <v>403</v>
      </c>
      <c r="C492" s="15"/>
      <c r="D492" s="67" t="str">
        <f t="shared" si="126"/>
        <v>B.UUID.403</v>
      </c>
      <c r="E492" s="27" t="s">
        <v>1100</v>
      </c>
      <c r="F492" s="27" t="s">
        <v>401</v>
      </c>
      <c r="G492" s="27" t="s">
        <v>465</v>
      </c>
      <c r="H492" s="27" t="s">
        <v>464</v>
      </c>
      <c r="I492" s="33" t="s">
        <v>204</v>
      </c>
      <c r="J492" s="29" t="s">
        <v>17</v>
      </c>
      <c r="K492" s="71" t="s">
        <v>502</v>
      </c>
      <c r="L492" s="29" t="s">
        <v>186</v>
      </c>
      <c r="M492" s="29" t="s">
        <v>150</v>
      </c>
      <c r="N492" s="29" t="s">
        <v>160</v>
      </c>
      <c r="O492" s="29" t="s">
        <v>150</v>
      </c>
      <c r="P492" s="29" t="s">
        <v>161</v>
      </c>
      <c r="Q492" s="29" t="s">
        <v>150</v>
      </c>
      <c r="R492" s="29" t="s">
        <v>151</v>
      </c>
      <c r="S492" s="39" t="s">
        <v>152</v>
      </c>
      <c r="T492" s="39" t="s">
        <v>150</v>
      </c>
      <c r="V492" s="118" t="s">
        <v>150</v>
      </c>
      <c r="W492" s="119" t="s">
        <v>150</v>
      </c>
      <c r="X492" s="119" t="s">
        <v>150</v>
      </c>
      <c r="Y492" s="119" t="s">
        <v>150</v>
      </c>
      <c r="Z492" s="119" t="s">
        <v>150</v>
      </c>
      <c r="AA492" s="119" t="s">
        <v>150</v>
      </c>
      <c r="AB492" s="119" t="s">
        <v>150</v>
      </c>
      <c r="AC492" s="119" t="s">
        <v>150</v>
      </c>
      <c r="AD492" s="120" t="s">
        <v>150</v>
      </c>
    </row>
    <row r="493" spans="1:30" ht="20" customHeight="1" x14ac:dyDescent="0.35">
      <c r="A493" s="15"/>
      <c r="B493" s="25">
        <f t="shared" si="127"/>
        <v>404</v>
      </c>
      <c r="C493" s="15"/>
      <c r="D493" s="67" t="str">
        <f t="shared" si="126"/>
        <v>B.UUID.404</v>
      </c>
      <c r="E493" s="27" t="s">
        <v>1101</v>
      </c>
      <c r="F493" s="27" t="s">
        <v>479</v>
      </c>
      <c r="G493" s="27" t="s">
        <v>465</v>
      </c>
      <c r="H493" s="27" t="s">
        <v>464</v>
      </c>
      <c r="I493" s="33" t="s">
        <v>205</v>
      </c>
      <c r="J493" s="29" t="s">
        <v>37</v>
      </c>
      <c r="K493" s="71" t="s">
        <v>502</v>
      </c>
      <c r="L493" s="29" t="s">
        <v>186</v>
      </c>
      <c r="M493" s="29" t="s">
        <v>209</v>
      </c>
      <c r="N493" s="34" t="str">
        <f>"Démandé si pour question " &amp;D492&amp; ", Réponse = 1.Oui."</f>
        <v>Démandé si pour question B.UUID.403, Réponse = 1.Oui.</v>
      </c>
      <c r="O493" s="29" t="s">
        <v>150</v>
      </c>
      <c r="P493" s="29" t="s">
        <v>161</v>
      </c>
      <c r="Q493" s="29" t="s">
        <v>150</v>
      </c>
      <c r="R493" s="29" t="s">
        <v>151</v>
      </c>
      <c r="S493" s="39" t="s">
        <v>152</v>
      </c>
      <c r="T493" s="39" t="s">
        <v>150</v>
      </c>
      <c r="V493" s="118" t="s">
        <v>150</v>
      </c>
      <c r="W493" s="119" t="s">
        <v>150</v>
      </c>
      <c r="X493" s="119" t="s">
        <v>150</v>
      </c>
      <c r="Y493" s="119" t="s">
        <v>150</v>
      </c>
      <c r="Z493" s="119" t="s">
        <v>150</v>
      </c>
      <c r="AA493" s="119" t="s">
        <v>150</v>
      </c>
      <c r="AB493" s="119" t="s">
        <v>150</v>
      </c>
      <c r="AC493" s="119" t="s">
        <v>150</v>
      </c>
      <c r="AD493" s="120" t="s">
        <v>150</v>
      </c>
    </row>
    <row r="494" spans="1:30" ht="20" customHeight="1" x14ac:dyDescent="0.35">
      <c r="A494" s="15"/>
      <c r="B494" s="25">
        <f t="shared" si="127"/>
        <v>405</v>
      </c>
      <c r="C494" s="15"/>
      <c r="D494" s="67" t="str">
        <f t="shared" si="126"/>
        <v>B.UUID.405</v>
      </c>
      <c r="E494" s="27" t="s">
        <v>1528</v>
      </c>
      <c r="F494" s="27" t="s">
        <v>20</v>
      </c>
      <c r="G494" s="27" t="s">
        <v>465</v>
      </c>
      <c r="H494" s="27" t="s">
        <v>464</v>
      </c>
      <c r="I494" s="33" t="s">
        <v>181</v>
      </c>
      <c r="J494" s="29" t="s">
        <v>20</v>
      </c>
      <c r="K494" s="71" t="s">
        <v>20</v>
      </c>
      <c r="L494" s="29" t="s">
        <v>186</v>
      </c>
      <c r="M494" s="29" t="s">
        <v>150</v>
      </c>
      <c r="N494" s="34" t="str">
        <f>"Démandé si pour question " &amp;D493&amp; ", Réponse = 5.Autre."</f>
        <v>Démandé si pour question B.UUID.404, Réponse = 5.Autre.</v>
      </c>
      <c r="O494" s="29" t="s">
        <v>150</v>
      </c>
      <c r="P494" s="29" t="s">
        <v>161</v>
      </c>
      <c r="Q494" s="29" t="s">
        <v>150</v>
      </c>
      <c r="R494" s="29" t="s">
        <v>151</v>
      </c>
      <c r="S494" s="39" t="s">
        <v>152</v>
      </c>
      <c r="T494" s="39" t="s">
        <v>150</v>
      </c>
      <c r="V494" s="118" t="s">
        <v>150</v>
      </c>
      <c r="W494" s="119" t="s">
        <v>150</v>
      </c>
      <c r="X494" s="119" t="s">
        <v>150</v>
      </c>
      <c r="Y494" s="119" t="s">
        <v>150</v>
      </c>
      <c r="Z494" s="119" t="s">
        <v>150</v>
      </c>
      <c r="AA494" s="119" t="s">
        <v>150</v>
      </c>
      <c r="AB494" s="119" t="s">
        <v>150</v>
      </c>
      <c r="AC494" s="119" t="s">
        <v>150</v>
      </c>
      <c r="AD494" s="120" t="s">
        <v>150</v>
      </c>
    </row>
    <row r="495" spans="1:30" ht="20" customHeight="1" x14ac:dyDescent="0.35">
      <c r="A495" s="15"/>
      <c r="B495" s="25">
        <f t="shared" si="127"/>
        <v>406</v>
      </c>
      <c r="C495" s="15"/>
      <c r="D495" s="67" t="str">
        <f t="shared" si="126"/>
        <v>B.UUID.406</v>
      </c>
      <c r="E495" s="27" t="s">
        <v>1102</v>
      </c>
      <c r="F495" s="27" t="s">
        <v>462</v>
      </c>
      <c r="G495" s="27" t="s">
        <v>465</v>
      </c>
      <c r="H495" s="27" t="s">
        <v>464</v>
      </c>
      <c r="I495" s="33" t="s">
        <v>206</v>
      </c>
      <c r="J495" s="29" t="s">
        <v>37</v>
      </c>
      <c r="K495" s="33" t="s">
        <v>211</v>
      </c>
      <c r="L495" s="29" t="s">
        <v>186</v>
      </c>
      <c r="M495" s="29" t="s">
        <v>150</v>
      </c>
      <c r="N495" s="34" t="str">
        <f>"Démandé si pour question " &amp;D492&amp; ", Réponse = 1.Oui."</f>
        <v>Démandé si pour question B.UUID.403, Réponse = 1.Oui.</v>
      </c>
      <c r="O495" s="29" t="s">
        <v>150</v>
      </c>
      <c r="P495" s="29" t="s">
        <v>161</v>
      </c>
      <c r="Q495" s="29" t="s">
        <v>150</v>
      </c>
      <c r="R495" s="29" t="s">
        <v>151</v>
      </c>
      <c r="S495" s="39" t="s">
        <v>152</v>
      </c>
      <c r="T495" s="39" t="s">
        <v>150</v>
      </c>
      <c r="V495" s="118" t="s">
        <v>150</v>
      </c>
      <c r="W495" s="119" t="s">
        <v>150</v>
      </c>
      <c r="X495" s="119" t="s">
        <v>150</v>
      </c>
      <c r="Y495" s="119" t="s">
        <v>150</v>
      </c>
      <c r="Z495" s="119" t="s">
        <v>150</v>
      </c>
      <c r="AA495" s="119" t="s">
        <v>150</v>
      </c>
      <c r="AB495" s="119" t="s">
        <v>150</v>
      </c>
      <c r="AC495" s="119" t="s">
        <v>150</v>
      </c>
      <c r="AD495" s="120" t="s">
        <v>150</v>
      </c>
    </row>
    <row r="496" spans="1:30" ht="20" customHeight="1" thickBot="1" x14ac:dyDescent="0.4">
      <c r="A496" s="15"/>
      <c r="B496" s="25">
        <f t="shared" si="127"/>
        <v>407</v>
      </c>
      <c r="C496" s="15"/>
      <c r="D496" s="67" t="str">
        <f t="shared" si="126"/>
        <v>B.UUID.407</v>
      </c>
      <c r="E496" s="27" t="s">
        <v>1529</v>
      </c>
      <c r="F496" s="27" t="s">
        <v>20</v>
      </c>
      <c r="G496" s="27" t="s">
        <v>465</v>
      </c>
      <c r="H496" s="27" t="s">
        <v>464</v>
      </c>
      <c r="I496" s="33" t="s">
        <v>181</v>
      </c>
      <c r="J496" s="29" t="s">
        <v>20</v>
      </c>
      <c r="K496" s="33" t="s">
        <v>20</v>
      </c>
      <c r="L496" s="29" t="s">
        <v>186</v>
      </c>
      <c r="M496" s="29" t="s">
        <v>150</v>
      </c>
      <c r="N496" s="34" t="str">
        <f>"Démandé si pour question " &amp;D495&amp; ", Réponse = 9.Autre."</f>
        <v>Démandé si pour question B.UUID.406, Réponse = 9.Autre.</v>
      </c>
      <c r="O496" s="29" t="s">
        <v>150</v>
      </c>
      <c r="P496" s="29" t="s">
        <v>161</v>
      </c>
      <c r="Q496" s="29" t="s">
        <v>150</v>
      </c>
      <c r="R496" s="29" t="s">
        <v>151</v>
      </c>
      <c r="S496" s="39" t="s">
        <v>152</v>
      </c>
      <c r="T496" s="39" t="s">
        <v>150</v>
      </c>
      <c r="V496" s="118" t="s">
        <v>150</v>
      </c>
      <c r="W496" s="119" t="s">
        <v>150</v>
      </c>
      <c r="X496" s="119" t="s">
        <v>150</v>
      </c>
      <c r="Y496" s="119" t="s">
        <v>150</v>
      </c>
      <c r="Z496" s="119" t="s">
        <v>150</v>
      </c>
      <c r="AA496" s="119" t="s">
        <v>150</v>
      </c>
      <c r="AB496" s="119" t="s">
        <v>150</v>
      </c>
      <c r="AC496" s="119" t="s">
        <v>150</v>
      </c>
      <c r="AD496" s="120" t="s">
        <v>150</v>
      </c>
    </row>
    <row r="497" spans="1:30" ht="20" customHeight="1" thickBot="1" x14ac:dyDescent="0.4">
      <c r="A497" s="15"/>
      <c r="B497" s="25"/>
      <c r="C497" s="15"/>
      <c r="D497" s="46" t="s">
        <v>1553</v>
      </c>
      <c r="E497" s="35"/>
      <c r="F497" s="35"/>
      <c r="G497" s="35"/>
      <c r="H497" s="35"/>
      <c r="I497" s="36"/>
      <c r="J497" s="37"/>
      <c r="K497" s="37"/>
      <c r="L497" s="35"/>
      <c r="M497" s="35"/>
      <c r="N497" s="37"/>
      <c r="O497" s="35"/>
      <c r="P497" s="35"/>
      <c r="Q497" s="35"/>
      <c r="R497" s="35"/>
      <c r="S497" s="38"/>
      <c r="T497" s="38"/>
      <c r="V497" s="112"/>
      <c r="W497" s="113"/>
      <c r="X497" s="113"/>
      <c r="Y497" s="113"/>
      <c r="Z497" s="113"/>
      <c r="AA497" s="113"/>
      <c r="AB497" s="113"/>
      <c r="AC497" s="113"/>
      <c r="AD497" s="114"/>
    </row>
    <row r="498" spans="1:30" ht="20" customHeight="1" thickBot="1" x14ac:dyDescent="0.4">
      <c r="A498" s="15"/>
      <c r="B498" s="25"/>
      <c r="C498" s="15"/>
      <c r="D498" s="51" t="s">
        <v>1554</v>
      </c>
      <c r="E498" s="47"/>
      <c r="F498" s="47"/>
      <c r="G498" s="47"/>
      <c r="H498" s="47"/>
      <c r="I498" s="48"/>
      <c r="J498" s="49"/>
      <c r="K498" s="49"/>
      <c r="L498" s="47"/>
      <c r="M498" s="47"/>
      <c r="N498" s="49"/>
      <c r="O498" s="47"/>
      <c r="P498" s="47"/>
      <c r="Q498" s="47"/>
      <c r="R498" s="47"/>
      <c r="S498" s="50"/>
      <c r="T498" s="50"/>
      <c r="V498" s="115"/>
      <c r="W498" s="116"/>
      <c r="X498" s="116"/>
      <c r="Y498" s="116"/>
      <c r="Z498" s="116"/>
      <c r="AA498" s="116"/>
      <c r="AB498" s="116"/>
      <c r="AC498" s="116"/>
      <c r="AD498" s="117"/>
    </row>
    <row r="499" spans="1:30" ht="20" customHeight="1" x14ac:dyDescent="0.35">
      <c r="A499" s="15"/>
      <c r="B499" s="25">
        <f>B496+1</f>
        <v>408</v>
      </c>
      <c r="C499" s="15"/>
      <c r="D499" s="135" t="str">
        <f t="shared" ref="D499:D506" si="128">CONCATENATE(LEFT($D$33,2),"UUID.",B499)</f>
        <v>B.UUID.408</v>
      </c>
      <c r="E499" s="71" t="s">
        <v>1105</v>
      </c>
      <c r="F499" s="27" t="s">
        <v>417</v>
      </c>
      <c r="G499" s="27" t="s">
        <v>465</v>
      </c>
      <c r="H499" s="27" t="s">
        <v>464</v>
      </c>
      <c r="I499" s="33" t="s">
        <v>287</v>
      </c>
      <c r="J499" s="29" t="s">
        <v>17</v>
      </c>
      <c r="K499" s="33" t="s">
        <v>191</v>
      </c>
      <c r="L499" s="29" t="s">
        <v>185</v>
      </c>
      <c r="M499" s="29" t="s">
        <v>150</v>
      </c>
      <c r="N499" s="34" t="s">
        <v>160</v>
      </c>
      <c r="O499" s="29" t="s">
        <v>150</v>
      </c>
      <c r="P499" s="29" t="s">
        <v>161</v>
      </c>
      <c r="Q499" s="29" t="s">
        <v>150</v>
      </c>
      <c r="R499" s="29" t="s">
        <v>151</v>
      </c>
      <c r="S499" s="39" t="s">
        <v>152</v>
      </c>
      <c r="T499" s="39" t="str">
        <f t="shared" ref="T499:T506" si="129">IF(OR(V499="Yes",W499="Yes",X499="Yes",Y499="Yes",Z499="Yes",AA499="Yes",AB499="Yes",AC499="Yes",AD499="Yes"),"Yes","No")</f>
        <v>Yes</v>
      </c>
      <c r="V499" s="118" t="s">
        <v>749</v>
      </c>
      <c r="W499" s="119" t="s">
        <v>749</v>
      </c>
      <c r="X499" s="119" t="s">
        <v>749</v>
      </c>
      <c r="Y499" s="119" t="s">
        <v>749</v>
      </c>
      <c r="Z499" s="119" t="s">
        <v>749</v>
      </c>
      <c r="AA499" s="119" t="s">
        <v>749</v>
      </c>
      <c r="AB499" s="119" t="s">
        <v>749</v>
      </c>
      <c r="AC499" s="119" t="s">
        <v>749</v>
      </c>
      <c r="AD499" s="120" t="s">
        <v>749</v>
      </c>
    </row>
    <row r="500" spans="1:30" ht="20" customHeight="1" x14ac:dyDescent="0.35">
      <c r="A500" s="15"/>
      <c r="B500" s="25">
        <f t="shared" ref="B500:B506" si="130">B499+1</f>
        <v>409</v>
      </c>
      <c r="C500" s="15"/>
      <c r="D500" s="135" t="str">
        <f t="shared" si="128"/>
        <v>B.UUID.409</v>
      </c>
      <c r="E500" s="27" t="s">
        <v>1106</v>
      </c>
      <c r="F500" s="27" t="s">
        <v>413</v>
      </c>
      <c r="G500" s="27" t="s">
        <v>465</v>
      </c>
      <c r="H500" s="27" t="s">
        <v>464</v>
      </c>
      <c r="I500" s="33" t="s">
        <v>288</v>
      </c>
      <c r="J500" s="29" t="s">
        <v>17</v>
      </c>
      <c r="K500" s="33" t="s">
        <v>170</v>
      </c>
      <c r="L500" s="29" t="s">
        <v>185</v>
      </c>
      <c r="M500" s="29" t="s">
        <v>150</v>
      </c>
      <c r="N500" s="34" t="str">
        <f>"Démandé si pour question " &amp;D499&amp; ", Réponse =/= 3. Totalement indisponible"</f>
        <v>Démandé si pour question B.UUID.408, Réponse =/= 3. Totalement indisponible</v>
      </c>
      <c r="O500" s="29" t="s">
        <v>150</v>
      </c>
      <c r="P500" s="29" t="s">
        <v>161</v>
      </c>
      <c r="Q500" s="29" t="s">
        <v>150</v>
      </c>
      <c r="R500" s="29" t="s">
        <v>151</v>
      </c>
      <c r="S500" s="39" t="s">
        <v>152</v>
      </c>
      <c r="T500" s="39" t="str">
        <f t="shared" si="129"/>
        <v>Yes</v>
      </c>
      <c r="V500" s="118" t="s">
        <v>749</v>
      </c>
      <c r="W500" s="119" t="s">
        <v>749</v>
      </c>
      <c r="X500" s="119" t="s">
        <v>749</v>
      </c>
      <c r="Y500" s="119" t="s">
        <v>749</v>
      </c>
      <c r="Z500" s="119" t="s">
        <v>749</v>
      </c>
      <c r="AA500" s="119" t="s">
        <v>749</v>
      </c>
      <c r="AB500" s="119" t="s">
        <v>749</v>
      </c>
      <c r="AC500" s="119" t="s">
        <v>749</v>
      </c>
      <c r="AD500" s="120" t="s">
        <v>749</v>
      </c>
    </row>
    <row r="501" spans="1:30" ht="20" customHeight="1" x14ac:dyDescent="0.35">
      <c r="A501" s="15"/>
      <c r="B501" s="25">
        <f t="shared" si="130"/>
        <v>410</v>
      </c>
      <c r="C501" s="15"/>
      <c r="D501" s="135" t="str">
        <f t="shared" si="128"/>
        <v>B.UUID.410</v>
      </c>
      <c r="E501" s="27" t="s">
        <v>1530</v>
      </c>
      <c r="F501" s="27" t="s">
        <v>413</v>
      </c>
      <c r="G501" s="27" t="s">
        <v>465</v>
      </c>
      <c r="H501" s="27" t="s">
        <v>464</v>
      </c>
      <c r="I501" s="33" t="s">
        <v>783</v>
      </c>
      <c r="J501" s="29" t="s">
        <v>17</v>
      </c>
      <c r="K501" s="33" t="s">
        <v>170</v>
      </c>
      <c r="L501" s="29" t="s">
        <v>185</v>
      </c>
      <c r="M501" s="29" t="s">
        <v>150</v>
      </c>
      <c r="N501" s="34" t="str">
        <f>"Démandé si pour question " &amp;D500&amp; ", Réponse = 1.Oui."</f>
        <v>Démandé si pour question B.UUID.409, Réponse = 1.Oui.</v>
      </c>
      <c r="O501" s="29" t="s">
        <v>150</v>
      </c>
      <c r="P501" s="29" t="s">
        <v>161</v>
      </c>
      <c r="Q501" s="29" t="s">
        <v>150</v>
      </c>
      <c r="R501" s="29" t="s">
        <v>151</v>
      </c>
      <c r="S501" s="39" t="s">
        <v>152</v>
      </c>
      <c r="T501" s="39" t="str">
        <f t="shared" si="129"/>
        <v>Yes</v>
      </c>
      <c r="V501" s="118" t="s">
        <v>749</v>
      </c>
      <c r="W501" s="119" t="s">
        <v>749</v>
      </c>
      <c r="X501" s="119" t="s">
        <v>749</v>
      </c>
      <c r="Y501" s="119" t="s">
        <v>749</v>
      </c>
      <c r="Z501" s="119" t="s">
        <v>749</v>
      </c>
      <c r="AA501" s="119" t="s">
        <v>749</v>
      </c>
      <c r="AB501" s="119" t="s">
        <v>749</v>
      </c>
      <c r="AC501" s="119" t="s">
        <v>749</v>
      </c>
      <c r="AD501" s="120" t="s">
        <v>749</v>
      </c>
    </row>
    <row r="502" spans="1:30" ht="20" customHeight="1" x14ac:dyDescent="0.35">
      <c r="A502" s="15"/>
      <c r="B502" s="25">
        <f t="shared" si="130"/>
        <v>411</v>
      </c>
      <c r="C502" s="15"/>
      <c r="D502" s="135" t="str">
        <f t="shared" si="128"/>
        <v>B.UUID.411</v>
      </c>
      <c r="E502" s="27" t="s">
        <v>1133</v>
      </c>
      <c r="F502" s="27" t="s">
        <v>64</v>
      </c>
      <c r="G502" s="27" t="s">
        <v>465</v>
      </c>
      <c r="H502" s="27" t="s">
        <v>464</v>
      </c>
      <c r="I502" s="33" t="s">
        <v>289</v>
      </c>
      <c r="J502" s="29" t="s">
        <v>64</v>
      </c>
      <c r="K502" s="33" t="s">
        <v>194</v>
      </c>
      <c r="L502" s="29" t="s">
        <v>185</v>
      </c>
      <c r="M502" s="29" t="s">
        <v>150</v>
      </c>
      <c r="N502" s="34" t="str">
        <f>"Démandé si pour question " &amp;D500&amp; ", Réponse = 1.Oui."</f>
        <v>Démandé si pour question B.UUID.409, Réponse = 1.Oui.</v>
      </c>
      <c r="O502" s="29" t="s">
        <v>150</v>
      </c>
      <c r="P502" s="29" t="s">
        <v>161</v>
      </c>
      <c r="Q502" s="29" t="s">
        <v>150</v>
      </c>
      <c r="R502" s="29" t="s">
        <v>151</v>
      </c>
      <c r="S502" s="39" t="s">
        <v>152</v>
      </c>
      <c r="T502" s="39" t="str">
        <f t="shared" si="129"/>
        <v>Yes</v>
      </c>
      <c r="V502" s="118" t="s">
        <v>749</v>
      </c>
      <c r="W502" s="119" t="s">
        <v>749</v>
      </c>
      <c r="X502" s="119" t="s">
        <v>749</v>
      </c>
      <c r="Y502" s="119" t="s">
        <v>749</v>
      </c>
      <c r="Z502" s="119" t="s">
        <v>749</v>
      </c>
      <c r="AA502" s="119" t="s">
        <v>749</v>
      </c>
      <c r="AB502" s="119" t="s">
        <v>749</v>
      </c>
      <c r="AC502" s="119" t="s">
        <v>749</v>
      </c>
      <c r="AD502" s="120" t="s">
        <v>749</v>
      </c>
    </row>
    <row r="503" spans="1:30" ht="20" customHeight="1" x14ac:dyDescent="0.35">
      <c r="A503" s="15"/>
      <c r="B503" s="25">
        <f t="shared" si="130"/>
        <v>412</v>
      </c>
      <c r="C503" s="15"/>
      <c r="D503" s="78" t="str">
        <f t="shared" si="128"/>
        <v>B.UUID.412</v>
      </c>
      <c r="E503" s="71" t="s">
        <v>1104</v>
      </c>
      <c r="F503" s="27" t="s">
        <v>803</v>
      </c>
      <c r="G503" s="27" t="s">
        <v>465</v>
      </c>
      <c r="H503" s="27" t="s">
        <v>464</v>
      </c>
      <c r="I503" s="33" t="s">
        <v>839</v>
      </c>
      <c r="J503" s="29" t="s">
        <v>803</v>
      </c>
      <c r="K503" s="33"/>
      <c r="L503" s="29" t="s">
        <v>185</v>
      </c>
      <c r="M503" s="29" t="s">
        <v>150</v>
      </c>
      <c r="N503" s="34"/>
      <c r="O503" s="29" t="s">
        <v>150</v>
      </c>
      <c r="P503" s="29" t="s">
        <v>150</v>
      </c>
      <c r="Q503" s="29" t="s">
        <v>150</v>
      </c>
      <c r="R503" s="29" t="s">
        <v>151</v>
      </c>
      <c r="S503" s="39" t="s">
        <v>152</v>
      </c>
      <c r="T503" s="39" t="s">
        <v>150</v>
      </c>
      <c r="V503" s="118" t="s">
        <v>150</v>
      </c>
      <c r="W503" s="119" t="s">
        <v>150</v>
      </c>
      <c r="X503" s="119" t="s">
        <v>150</v>
      </c>
      <c r="Y503" s="119" t="s">
        <v>150</v>
      </c>
      <c r="Z503" s="119" t="s">
        <v>150</v>
      </c>
      <c r="AA503" s="119" t="s">
        <v>150</v>
      </c>
      <c r="AB503" s="119" t="s">
        <v>150</v>
      </c>
      <c r="AC503" s="119" t="s">
        <v>150</v>
      </c>
      <c r="AD503" s="120" t="s">
        <v>150</v>
      </c>
    </row>
    <row r="504" spans="1:30" ht="20" customHeight="1" x14ac:dyDescent="0.35">
      <c r="A504" s="15"/>
      <c r="B504" s="25">
        <f t="shared" si="130"/>
        <v>413</v>
      </c>
      <c r="C504" s="15"/>
      <c r="D504" s="78" t="str">
        <f t="shared" si="128"/>
        <v>B.UUID.413</v>
      </c>
      <c r="E504" s="27" t="s">
        <v>1531</v>
      </c>
      <c r="F504" s="27" t="s">
        <v>803</v>
      </c>
      <c r="G504" s="27" t="s">
        <v>465</v>
      </c>
      <c r="H504" s="27" t="s">
        <v>464</v>
      </c>
      <c r="I504" s="33" t="s">
        <v>838</v>
      </c>
      <c r="J504" s="29" t="s">
        <v>803</v>
      </c>
      <c r="K504" s="33"/>
      <c r="L504" s="29" t="s">
        <v>185</v>
      </c>
      <c r="M504" s="29" t="s">
        <v>150</v>
      </c>
      <c r="N504" s="34"/>
      <c r="O504" s="29" t="s">
        <v>150</v>
      </c>
      <c r="P504" s="29" t="s">
        <v>150</v>
      </c>
      <c r="Q504" s="29" t="s">
        <v>150</v>
      </c>
      <c r="R504" s="29" t="s">
        <v>151</v>
      </c>
      <c r="S504" s="39" t="s">
        <v>152</v>
      </c>
      <c r="T504" s="39" t="s">
        <v>150</v>
      </c>
      <c r="V504" s="118" t="s">
        <v>150</v>
      </c>
      <c r="W504" s="119" t="s">
        <v>150</v>
      </c>
      <c r="X504" s="119" t="s">
        <v>150</v>
      </c>
      <c r="Y504" s="119" t="s">
        <v>150</v>
      </c>
      <c r="Z504" s="119" t="s">
        <v>150</v>
      </c>
      <c r="AA504" s="119" t="s">
        <v>150</v>
      </c>
      <c r="AB504" s="119" t="s">
        <v>150</v>
      </c>
      <c r="AC504" s="119" t="s">
        <v>150</v>
      </c>
      <c r="AD504" s="120" t="s">
        <v>150</v>
      </c>
    </row>
    <row r="505" spans="1:30" ht="20" customHeight="1" x14ac:dyDescent="0.35">
      <c r="A505" s="15"/>
      <c r="B505" s="25">
        <f t="shared" si="130"/>
        <v>414</v>
      </c>
      <c r="C505" s="15"/>
      <c r="D505" s="135" t="str">
        <f t="shared" si="128"/>
        <v>B.UUID.414</v>
      </c>
      <c r="E505" s="27" t="s">
        <v>1107</v>
      </c>
      <c r="F505" s="27" t="s">
        <v>64</v>
      </c>
      <c r="G505" s="27" t="s">
        <v>465</v>
      </c>
      <c r="H505" s="27" t="s">
        <v>464</v>
      </c>
      <c r="I505" s="33" t="s">
        <v>290</v>
      </c>
      <c r="J505" s="29" t="s">
        <v>64</v>
      </c>
      <c r="K505" s="33" t="s">
        <v>194</v>
      </c>
      <c r="L505" s="29" t="s">
        <v>185</v>
      </c>
      <c r="M505" s="29" t="s">
        <v>150</v>
      </c>
      <c r="N505" s="34" t="str">
        <f>"Démandé si pour question " &amp;D500&amp; ", Réponse = 1.Oui."</f>
        <v>Démandé si pour question B.UUID.409, Réponse = 1.Oui.</v>
      </c>
      <c r="O505" s="29" t="s">
        <v>150</v>
      </c>
      <c r="P505" s="29" t="s">
        <v>161</v>
      </c>
      <c r="Q505" s="29" t="s">
        <v>150</v>
      </c>
      <c r="R505" s="29" t="s">
        <v>151</v>
      </c>
      <c r="S505" s="39" t="s">
        <v>152</v>
      </c>
      <c r="T505" s="39" t="str">
        <f t="shared" si="129"/>
        <v>Yes</v>
      </c>
      <c r="V505" s="118" t="s">
        <v>749</v>
      </c>
      <c r="W505" s="119" t="s">
        <v>749</v>
      </c>
      <c r="X505" s="119" t="s">
        <v>749</v>
      </c>
      <c r="Y505" s="119" t="s">
        <v>749</v>
      </c>
      <c r="Z505" s="119" t="s">
        <v>749</v>
      </c>
      <c r="AA505" s="119" t="s">
        <v>749</v>
      </c>
      <c r="AB505" s="119" t="s">
        <v>749</v>
      </c>
      <c r="AC505" s="119" t="s">
        <v>749</v>
      </c>
      <c r="AD505" s="120" t="s">
        <v>749</v>
      </c>
    </row>
    <row r="506" spans="1:30" ht="20" customHeight="1" thickBot="1" x14ac:dyDescent="0.4">
      <c r="A506" s="15"/>
      <c r="B506" s="25">
        <f t="shared" si="130"/>
        <v>415</v>
      </c>
      <c r="C506" s="15"/>
      <c r="D506" s="135" t="str">
        <f t="shared" si="128"/>
        <v>B.UUID.415</v>
      </c>
      <c r="E506" s="27" t="s">
        <v>1108</v>
      </c>
      <c r="F506" s="27" t="s">
        <v>64</v>
      </c>
      <c r="G506" s="27" t="s">
        <v>465</v>
      </c>
      <c r="H506" s="27" t="s">
        <v>464</v>
      </c>
      <c r="I506" s="33" t="s">
        <v>291</v>
      </c>
      <c r="J506" s="29" t="s">
        <v>64</v>
      </c>
      <c r="K506" s="33" t="s">
        <v>194</v>
      </c>
      <c r="L506" s="29" t="s">
        <v>185</v>
      </c>
      <c r="M506" s="29" t="s">
        <v>150</v>
      </c>
      <c r="N506" s="34" t="str">
        <f>"Démandé si pour question " &amp;D500&amp; ", Réponse = 1.Oui."</f>
        <v>Démandé si pour question B.UUID.409, Réponse = 1.Oui.</v>
      </c>
      <c r="O506" s="29" t="s">
        <v>150</v>
      </c>
      <c r="P506" s="29" t="s">
        <v>161</v>
      </c>
      <c r="Q506" s="29" t="s">
        <v>150</v>
      </c>
      <c r="R506" s="29" t="s">
        <v>151</v>
      </c>
      <c r="S506" s="39" t="s">
        <v>152</v>
      </c>
      <c r="T506" s="39" t="str">
        <f t="shared" si="129"/>
        <v>Yes</v>
      </c>
      <c r="V506" s="118" t="s">
        <v>749</v>
      </c>
      <c r="W506" s="119" t="s">
        <v>749</v>
      </c>
      <c r="X506" s="119" t="s">
        <v>749</v>
      </c>
      <c r="Y506" s="119" t="s">
        <v>749</v>
      </c>
      <c r="Z506" s="119" t="s">
        <v>749</v>
      </c>
      <c r="AA506" s="119" t="s">
        <v>749</v>
      </c>
      <c r="AB506" s="119" t="s">
        <v>749</v>
      </c>
      <c r="AC506" s="119" t="s">
        <v>749</v>
      </c>
      <c r="AD506" s="120" t="s">
        <v>749</v>
      </c>
    </row>
    <row r="507" spans="1:30" ht="20" customHeight="1" thickBot="1" x14ac:dyDescent="0.4">
      <c r="A507" s="15"/>
      <c r="B507" s="25"/>
      <c r="C507" s="15"/>
      <c r="D507" s="51" t="s">
        <v>1555</v>
      </c>
      <c r="E507" s="47"/>
      <c r="F507" s="47"/>
      <c r="G507" s="47"/>
      <c r="H507" s="47"/>
      <c r="I507" s="48"/>
      <c r="J507" s="49"/>
      <c r="K507" s="49"/>
      <c r="L507" s="47"/>
      <c r="M507" s="47"/>
      <c r="N507" s="49"/>
      <c r="O507" s="47"/>
      <c r="P507" s="47"/>
      <c r="Q507" s="47"/>
      <c r="R507" s="47"/>
      <c r="S507" s="50"/>
      <c r="T507" s="50"/>
      <c r="V507" s="115"/>
      <c r="W507" s="116"/>
      <c r="X507" s="116"/>
      <c r="Y507" s="116"/>
      <c r="Z507" s="116"/>
      <c r="AA507" s="116"/>
      <c r="AB507" s="116"/>
      <c r="AC507" s="116"/>
      <c r="AD507" s="117"/>
    </row>
    <row r="508" spans="1:30" ht="20" customHeight="1" x14ac:dyDescent="0.35">
      <c r="A508" s="15"/>
      <c r="B508" s="25">
        <f>B506+1</f>
        <v>416</v>
      </c>
      <c r="C508" s="15"/>
      <c r="D508" s="26" t="str">
        <f t="shared" ref="D508:D515" si="131">CONCATENATE(LEFT($D$33,2),"UUID.",B508)</f>
        <v>B.UUID.416</v>
      </c>
      <c r="E508" s="71" t="s">
        <v>1134</v>
      </c>
      <c r="F508" s="27" t="s">
        <v>417</v>
      </c>
      <c r="G508" s="27" t="s">
        <v>465</v>
      </c>
      <c r="H508" s="27" t="s">
        <v>464</v>
      </c>
      <c r="I508" s="33" t="s">
        <v>296</v>
      </c>
      <c r="J508" s="29" t="s">
        <v>17</v>
      </c>
      <c r="K508" s="33" t="s">
        <v>191</v>
      </c>
      <c r="L508" s="29" t="s">
        <v>185</v>
      </c>
      <c r="M508" s="29" t="s">
        <v>150</v>
      </c>
      <c r="N508" s="34" t="s">
        <v>160</v>
      </c>
      <c r="O508" s="29" t="s">
        <v>150</v>
      </c>
      <c r="P508" s="29" t="s">
        <v>161</v>
      </c>
      <c r="Q508" s="29" t="s">
        <v>150</v>
      </c>
      <c r="R508" s="29" t="s">
        <v>151</v>
      </c>
      <c r="S508" s="39" t="s">
        <v>152</v>
      </c>
      <c r="T508" s="39" t="str">
        <f t="shared" ref="T508:T511" si="132">IF(OR(V508="Yes",W508="Yes",X508="Yes",Y508="Yes",Z508="Yes",AA508="Yes",AB508="Yes",AC508="Yes",AD508="Yes"),"Yes","No")</f>
        <v>Yes</v>
      </c>
      <c r="V508" s="118" t="s">
        <v>749</v>
      </c>
      <c r="W508" s="119" t="s">
        <v>749</v>
      </c>
      <c r="X508" s="119" t="s">
        <v>749</v>
      </c>
      <c r="Y508" s="119" t="s">
        <v>749</v>
      </c>
      <c r="Z508" s="119" t="s">
        <v>749</v>
      </c>
      <c r="AA508" s="119" t="s">
        <v>749</v>
      </c>
      <c r="AB508" s="119" t="s">
        <v>749</v>
      </c>
      <c r="AC508" s="119" t="s">
        <v>749</v>
      </c>
      <c r="AD508" s="120" t="s">
        <v>749</v>
      </c>
    </row>
    <row r="509" spans="1:30" ht="20" customHeight="1" x14ac:dyDescent="0.35">
      <c r="A509" s="15"/>
      <c r="B509" s="25">
        <f>B508+1</f>
        <v>417</v>
      </c>
      <c r="C509" s="15"/>
      <c r="D509" s="26" t="str">
        <f t="shared" si="131"/>
        <v>B.UUID.417</v>
      </c>
      <c r="E509" s="27" t="s">
        <v>1135</v>
      </c>
      <c r="F509" s="27" t="s">
        <v>413</v>
      </c>
      <c r="G509" s="27" t="s">
        <v>465</v>
      </c>
      <c r="H509" s="27" t="s">
        <v>464</v>
      </c>
      <c r="I509" s="33" t="s">
        <v>295</v>
      </c>
      <c r="J509" s="29" t="s">
        <v>17</v>
      </c>
      <c r="K509" s="33" t="s">
        <v>170</v>
      </c>
      <c r="L509" s="29" t="s">
        <v>185</v>
      </c>
      <c r="M509" s="29" t="s">
        <v>150</v>
      </c>
      <c r="N509" s="34" t="str">
        <f>"Démandé si pour question " &amp;D508&amp; ", Réponse =/= 3. Totalement indisponible"</f>
        <v>Démandé si pour question B.UUID.416, Réponse =/= 3. Totalement indisponible</v>
      </c>
      <c r="O509" s="29" t="s">
        <v>150</v>
      </c>
      <c r="P509" s="29" t="s">
        <v>161</v>
      </c>
      <c r="Q509" s="29" t="s">
        <v>150</v>
      </c>
      <c r="R509" s="29" t="s">
        <v>151</v>
      </c>
      <c r="S509" s="39" t="s">
        <v>152</v>
      </c>
      <c r="T509" s="39" t="str">
        <f t="shared" si="132"/>
        <v>Yes</v>
      </c>
      <c r="V509" s="118" t="s">
        <v>749</v>
      </c>
      <c r="W509" s="119" t="s">
        <v>749</v>
      </c>
      <c r="X509" s="119" t="s">
        <v>749</v>
      </c>
      <c r="Y509" s="119" t="s">
        <v>749</v>
      </c>
      <c r="Z509" s="119" t="s">
        <v>749</v>
      </c>
      <c r="AA509" s="119" t="s">
        <v>749</v>
      </c>
      <c r="AB509" s="119" t="s">
        <v>749</v>
      </c>
      <c r="AC509" s="119" t="s">
        <v>749</v>
      </c>
      <c r="AD509" s="120" t="s">
        <v>749</v>
      </c>
    </row>
    <row r="510" spans="1:30" ht="20" customHeight="1" x14ac:dyDescent="0.35">
      <c r="A510" s="15"/>
      <c r="B510" s="25">
        <f t="shared" ref="B510:B515" si="133">B509+1</f>
        <v>418</v>
      </c>
      <c r="C510" s="15"/>
      <c r="D510" s="26" t="str">
        <f t="shared" si="131"/>
        <v>B.UUID.418</v>
      </c>
      <c r="E510" s="27" t="s">
        <v>1533</v>
      </c>
      <c r="F510" s="27" t="s">
        <v>413</v>
      </c>
      <c r="G510" s="27" t="s">
        <v>465</v>
      </c>
      <c r="H510" s="27" t="s">
        <v>464</v>
      </c>
      <c r="I510" s="33" t="s">
        <v>784</v>
      </c>
      <c r="J510" s="29" t="s">
        <v>17</v>
      </c>
      <c r="K510" s="33" t="s">
        <v>170</v>
      </c>
      <c r="L510" s="29" t="s">
        <v>185</v>
      </c>
      <c r="M510" s="29" t="s">
        <v>150</v>
      </c>
      <c r="N510" s="34" t="str">
        <f>"Démandé si pour question " &amp;D509&amp; ", Réponse = 1.Oui."</f>
        <v>Démandé si pour question B.UUID.417, Réponse = 1.Oui.</v>
      </c>
      <c r="O510" s="29" t="s">
        <v>150</v>
      </c>
      <c r="P510" s="29" t="s">
        <v>161</v>
      </c>
      <c r="Q510" s="29" t="s">
        <v>150</v>
      </c>
      <c r="R510" s="29" t="s">
        <v>151</v>
      </c>
      <c r="S510" s="39" t="s">
        <v>152</v>
      </c>
      <c r="T510" s="39" t="str">
        <f t="shared" si="132"/>
        <v>Yes</v>
      </c>
      <c r="V510" s="118" t="s">
        <v>749</v>
      </c>
      <c r="W510" s="119" t="s">
        <v>749</v>
      </c>
      <c r="X510" s="119" t="s">
        <v>749</v>
      </c>
      <c r="Y510" s="119" t="s">
        <v>749</v>
      </c>
      <c r="Z510" s="119" t="s">
        <v>749</v>
      </c>
      <c r="AA510" s="119" t="s">
        <v>749</v>
      </c>
      <c r="AB510" s="119" t="s">
        <v>749</v>
      </c>
      <c r="AC510" s="119" t="s">
        <v>749</v>
      </c>
      <c r="AD510" s="120" t="s">
        <v>749</v>
      </c>
    </row>
    <row r="511" spans="1:30" ht="20" customHeight="1" x14ac:dyDescent="0.35">
      <c r="A511" s="15"/>
      <c r="B511" s="25">
        <f t="shared" si="133"/>
        <v>419</v>
      </c>
      <c r="C511" s="15"/>
      <c r="D511" s="135" t="str">
        <f t="shared" si="131"/>
        <v>B.UUID.419</v>
      </c>
      <c r="E511" s="27" t="s">
        <v>1136</v>
      </c>
      <c r="F511" s="27" t="s">
        <v>64</v>
      </c>
      <c r="G511" s="27" t="s">
        <v>465</v>
      </c>
      <c r="H511" s="27" t="s">
        <v>464</v>
      </c>
      <c r="I511" s="33" t="s">
        <v>294</v>
      </c>
      <c r="J511" s="29" t="s">
        <v>64</v>
      </c>
      <c r="K511" s="33" t="s">
        <v>194</v>
      </c>
      <c r="L511" s="29" t="s">
        <v>185</v>
      </c>
      <c r="M511" s="29" t="s">
        <v>150</v>
      </c>
      <c r="N511" s="34" t="str">
        <f>"Démandé si pour question " &amp;D509&amp; ", Réponse = 1.Oui."</f>
        <v>Démandé si pour question B.UUID.417, Réponse = 1.Oui.</v>
      </c>
      <c r="O511" s="29" t="s">
        <v>150</v>
      </c>
      <c r="P511" s="29" t="s">
        <v>161</v>
      </c>
      <c r="Q511" s="29" t="s">
        <v>150</v>
      </c>
      <c r="R511" s="29" t="s">
        <v>151</v>
      </c>
      <c r="S511" s="39" t="s">
        <v>152</v>
      </c>
      <c r="T511" s="39" t="str">
        <f t="shared" si="132"/>
        <v>Yes</v>
      </c>
      <c r="V511" s="118" t="s">
        <v>749</v>
      </c>
      <c r="W511" s="119" t="s">
        <v>749</v>
      </c>
      <c r="X511" s="119" t="s">
        <v>749</v>
      </c>
      <c r="Y511" s="119" t="s">
        <v>749</v>
      </c>
      <c r="Z511" s="119" t="s">
        <v>749</v>
      </c>
      <c r="AA511" s="119" t="s">
        <v>749</v>
      </c>
      <c r="AB511" s="119" t="s">
        <v>749</v>
      </c>
      <c r="AC511" s="119" t="s">
        <v>749</v>
      </c>
      <c r="AD511" s="120" t="s">
        <v>749</v>
      </c>
    </row>
    <row r="512" spans="1:30" ht="20" customHeight="1" x14ac:dyDescent="0.35">
      <c r="A512" s="15"/>
      <c r="B512" s="25">
        <f t="shared" si="133"/>
        <v>420</v>
      </c>
      <c r="C512" s="15"/>
      <c r="D512" s="78" t="str">
        <f t="shared" si="131"/>
        <v>B.UUID.420</v>
      </c>
      <c r="E512" s="71" t="s">
        <v>1137</v>
      </c>
      <c r="F512" s="27" t="s">
        <v>803</v>
      </c>
      <c r="G512" s="27" t="s">
        <v>465</v>
      </c>
      <c r="H512" s="27" t="s">
        <v>464</v>
      </c>
      <c r="I512" s="33" t="s">
        <v>839</v>
      </c>
      <c r="J512" s="29" t="s">
        <v>803</v>
      </c>
      <c r="K512" s="33"/>
      <c r="L512" s="29" t="s">
        <v>185</v>
      </c>
      <c r="M512" s="29" t="s">
        <v>150</v>
      </c>
      <c r="N512" s="34"/>
      <c r="O512" s="29" t="s">
        <v>150</v>
      </c>
      <c r="P512" s="29" t="s">
        <v>150</v>
      </c>
      <c r="Q512" s="29" t="s">
        <v>150</v>
      </c>
      <c r="R512" s="29" t="s">
        <v>151</v>
      </c>
      <c r="S512" s="39" t="s">
        <v>152</v>
      </c>
      <c r="T512" s="39" t="s">
        <v>150</v>
      </c>
      <c r="V512" s="118" t="s">
        <v>150</v>
      </c>
      <c r="W512" s="119" t="s">
        <v>150</v>
      </c>
      <c r="X512" s="119" t="s">
        <v>150</v>
      </c>
      <c r="Y512" s="119" t="s">
        <v>150</v>
      </c>
      <c r="Z512" s="119" t="s">
        <v>150</v>
      </c>
      <c r="AA512" s="119" t="s">
        <v>150</v>
      </c>
      <c r="AB512" s="119" t="s">
        <v>150</v>
      </c>
      <c r="AC512" s="119" t="s">
        <v>150</v>
      </c>
      <c r="AD512" s="120" t="s">
        <v>150</v>
      </c>
    </row>
    <row r="513" spans="1:30" ht="20" customHeight="1" x14ac:dyDescent="0.35">
      <c r="A513" s="15"/>
      <c r="B513" s="25">
        <f t="shared" si="133"/>
        <v>421</v>
      </c>
      <c r="C513" s="15"/>
      <c r="D513" s="78" t="str">
        <f t="shared" si="131"/>
        <v>B.UUID.421</v>
      </c>
      <c r="E513" s="27" t="s">
        <v>1532</v>
      </c>
      <c r="F513" s="27" t="s">
        <v>803</v>
      </c>
      <c r="G513" s="27" t="s">
        <v>465</v>
      </c>
      <c r="H513" s="27" t="s">
        <v>464</v>
      </c>
      <c r="I513" s="33" t="s">
        <v>838</v>
      </c>
      <c r="J513" s="29" t="s">
        <v>803</v>
      </c>
      <c r="K513" s="33"/>
      <c r="L513" s="29" t="s">
        <v>185</v>
      </c>
      <c r="M513" s="29" t="s">
        <v>150</v>
      </c>
      <c r="N513" s="34"/>
      <c r="O513" s="29" t="s">
        <v>150</v>
      </c>
      <c r="P513" s="29" t="s">
        <v>150</v>
      </c>
      <c r="Q513" s="29" t="s">
        <v>150</v>
      </c>
      <c r="R513" s="29" t="s">
        <v>151</v>
      </c>
      <c r="S513" s="39" t="s">
        <v>152</v>
      </c>
      <c r="T513" s="39" t="s">
        <v>150</v>
      </c>
      <c r="V513" s="118" t="s">
        <v>150</v>
      </c>
      <c r="W513" s="119" t="s">
        <v>150</v>
      </c>
      <c r="X513" s="119" t="s">
        <v>150</v>
      </c>
      <c r="Y513" s="119" t="s">
        <v>150</v>
      </c>
      <c r="Z513" s="119" t="s">
        <v>150</v>
      </c>
      <c r="AA513" s="119" t="s">
        <v>150</v>
      </c>
      <c r="AB513" s="119" t="s">
        <v>150</v>
      </c>
      <c r="AC513" s="119" t="s">
        <v>150</v>
      </c>
      <c r="AD513" s="120" t="s">
        <v>150</v>
      </c>
    </row>
    <row r="514" spans="1:30" ht="20" customHeight="1" x14ac:dyDescent="0.35">
      <c r="A514" s="15"/>
      <c r="B514" s="25">
        <f t="shared" si="133"/>
        <v>422</v>
      </c>
      <c r="C514" s="15"/>
      <c r="D514" s="135" t="str">
        <f t="shared" si="131"/>
        <v>B.UUID.422</v>
      </c>
      <c r="E514" s="27" t="s">
        <v>1138</v>
      </c>
      <c r="F514" s="27" t="s">
        <v>64</v>
      </c>
      <c r="G514" s="27" t="s">
        <v>465</v>
      </c>
      <c r="H514" s="27" t="s">
        <v>464</v>
      </c>
      <c r="I514" s="33" t="s">
        <v>293</v>
      </c>
      <c r="J514" s="29" t="s">
        <v>64</v>
      </c>
      <c r="K514" s="33" t="s">
        <v>194</v>
      </c>
      <c r="L514" s="29" t="s">
        <v>185</v>
      </c>
      <c r="M514" s="29" t="s">
        <v>150</v>
      </c>
      <c r="N514" s="34" t="str">
        <f>"Démandé si pour question " &amp;D509&amp; ", Réponse = 1.Oui."</f>
        <v>Démandé si pour question B.UUID.417, Réponse = 1.Oui.</v>
      </c>
      <c r="O514" s="29" t="s">
        <v>150</v>
      </c>
      <c r="P514" s="29" t="s">
        <v>161</v>
      </c>
      <c r="Q514" s="29" t="s">
        <v>150</v>
      </c>
      <c r="R514" s="29" t="s">
        <v>151</v>
      </c>
      <c r="S514" s="39" t="s">
        <v>152</v>
      </c>
      <c r="T514" s="39" t="str">
        <f t="shared" ref="T514:T515" si="134">IF(OR(V514="Yes",W514="Yes",X514="Yes",Y514="Yes",Z514="Yes",AA514="Yes",AB514="Yes",AC514="Yes",AD514="Yes"),"Yes","No")</f>
        <v>Yes</v>
      </c>
      <c r="V514" s="118" t="s">
        <v>749</v>
      </c>
      <c r="W514" s="119" t="s">
        <v>749</v>
      </c>
      <c r="X514" s="119" t="s">
        <v>749</v>
      </c>
      <c r="Y514" s="119" t="s">
        <v>749</v>
      </c>
      <c r="Z514" s="119" t="s">
        <v>749</v>
      </c>
      <c r="AA514" s="119" t="s">
        <v>749</v>
      </c>
      <c r="AB514" s="119" t="s">
        <v>749</v>
      </c>
      <c r="AC514" s="119" t="s">
        <v>749</v>
      </c>
      <c r="AD514" s="120" t="s">
        <v>749</v>
      </c>
    </row>
    <row r="515" spans="1:30" ht="20" customHeight="1" thickBot="1" x14ac:dyDescent="0.4">
      <c r="A515" s="15"/>
      <c r="B515" s="25">
        <f t="shared" si="133"/>
        <v>423</v>
      </c>
      <c r="C515" s="15"/>
      <c r="D515" s="26" t="str">
        <f t="shared" si="131"/>
        <v>B.UUID.423</v>
      </c>
      <c r="E515" s="27" t="s">
        <v>1139</v>
      </c>
      <c r="F515" s="27" t="s">
        <v>64</v>
      </c>
      <c r="G515" s="27" t="s">
        <v>465</v>
      </c>
      <c r="H515" s="27" t="s">
        <v>464</v>
      </c>
      <c r="I515" s="33" t="s">
        <v>292</v>
      </c>
      <c r="J515" s="29" t="s">
        <v>64</v>
      </c>
      <c r="K515" s="33" t="s">
        <v>194</v>
      </c>
      <c r="L515" s="29" t="s">
        <v>185</v>
      </c>
      <c r="M515" s="29" t="s">
        <v>150</v>
      </c>
      <c r="N515" s="34" t="str">
        <f>"Démandé si pour question " &amp;D509&amp; ", Réponse = 1.Oui."</f>
        <v>Démandé si pour question B.UUID.417, Réponse = 1.Oui.</v>
      </c>
      <c r="O515" s="29" t="s">
        <v>150</v>
      </c>
      <c r="P515" s="29" t="s">
        <v>161</v>
      </c>
      <c r="Q515" s="29" t="s">
        <v>150</v>
      </c>
      <c r="R515" s="29" t="s">
        <v>151</v>
      </c>
      <c r="S515" s="39" t="s">
        <v>152</v>
      </c>
      <c r="T515" s="39" t="str">
        <f t="shared" si="134"/>
        <v>Yes</v>
      </c>
      <c r="V515" s="118" t="s">
        <v>749</v>
      </c>
      <c r="W515" s="119" t="s">
        <v>749</v>
      </c>
      <c r="X515" s="119" t="s">
        <v>749</v>
      </c>
      <c r="Y515" s="119" t="s">
        <v>749</v>
      </c>
      <c r="Z515" s="119" t="s">
        <v>749</v>
      </c>
      <c r="AA515" s="119" t="s">
        <v>749</v>
      </c>
      <c r="AB515" s="119" t="s">
        <v>749</v>
      </c>
      <c r="AC515" s="119" t="s">
        <v>749</v>
      </c>
      <c r="AD515" s="120" t="s">
        <v>749</v>
      </c>
    </row>
    <row r="516" spans="1:30" ht="20" customHeight="1" thickBot="1" x14ac:dyDescent="0.4">
      <c r="A516" s="15"/>
      <c r="B516" s="25"/>
      <c r="C516" s="15"/>
      <c r="D516" s="51" t="s">
        <v>1556</v>
      </c>
      <c r="E516" s="47"/>
      <c r="F516" s="47"/>
      <c r="G516" s="47"/>
      <c r="H516" s="47"/>
      <c r="I516" s="48"/>
      <c r="J516" s="49"/>
      <c r="K516" s="49"/>
      <c r="L516" s="47"/>
      <c r="M516" s="47"/>
      <c r="N516" s="49"/>
      <c r="O516" s="47"/>
      <c r="P516" s="47"/>
      <c r="Q516" s="47"/>
      <c r="R516" s="47"/>
      <c r="S516" s="50"/>
      <c r="T516" s="50"/>
      <c r="V516" s="115"/>
      <c r="W516" s="116"/>
      <c r="X516" s="116"/>
      <c r="Y516" s="116"/>
      <c r="Z516" s="116"/>
      <c r="AA516" s="116"/>
      <c r="AB516" s="116"/>
      <c r="AC516" s="116"/>
      <c r="AD516" s="117"/>
    </row>
    <row r="517" spans="1:30" ht="20" customHeight="1" x14ac:dyDescent="0.35">
      <c r="A517" s="15"/>
      <c r="B517" s="25">
        <f>B515+1</f>
        <v>424</v>
      </c>
      <c r="C517" s="15"/>
      <c r="D517" s="26" t="str">
        <f t="shared" ref="D517:D524" si="135">CONCATENATE(LEFT($D$33,2),"UUID.",B517)</f>
        <v>B.UUID.424</v>
      </c>
      <c r="E517" s="71" t="s">
        <v>1152</v>
      </c>
      <c r="F517" s="27" t="s">
        <v>417</v>
      </c>
      <c r="G517" s="27" t="s">
        <v>465</v>
      </c>
      <c r="H517" s="27" t="s">
        <v>464</v>
      </c>
      <c r="I517" s="33" t="s">
        <v>297</v>
      </c>
      <c r="J517" s="29" t="s">
        <v>17</v>
      </c>
      <c r="K517" s="33" t="s">
        <v>191</v>
      </c>
      <c r="L517" s="29" t="s">
        <v>286</v>
      </c>
      <c r="M517" s="29" t="s">
        <v>150</v>
      </c>
      <c r="N517" s="34" t="s">
        <v>160</v>
      </c>
      <c r="O517" s="29" t="s">
        <v>150</v>
      </c>
      <c r="P517" s="29" t="s">
        <v>161</v>
      </c>
      <c r="Q517" s="29" t="s">
        <v>150</v>
      </c>
      <c r="R517" s="29" t="s">
        <v>151</v>
      </c>
      <c r="S517" s="39" t="s">
        <v>152</v>
      </c>
      <c r="T517" s="39" t="str">
        <f t="shared" ref="T517:T520" si="136">IF(OR(V517="Yes",W517="Yes",X517="Yes",Y517="Yes",Z517="Yes",AA517="Yes",AB517="Yes",AC517="Yes",AD517="Yes"),"Yes","No")</f>
        <v>Yes</v>
      </c>
      <c r="V517" s="118" t="s">
        <v>749</v>
      </c>
      <c r="W517" s="119" t="s">
        <v>749</v>
      </c>
      <c r="X517" s="119" t="s">
        <v>749</v>
      </c>
      <c r="Y517" s="119" t="s">
        <v>749</v>
      </c>
      <c r="Z517" s="119" t="s">
        <v>749</v>
      </c>
      <c r="AA517" s="119" t="s">
        <v>749</v>
      </c>
      <c r="AB517" s="119" t="s">
        <v>749</v>
      </c>
      <c r="AC517" s="119" t="s">
        <v>749</v>
      </c>
      <c r="AD517" s="120" t="s">
        <v>749</v>
      </c>
    </row>
    <row r="518" spans="1:30" ht="20" customHeight="1" x14ac:dyDescent="0.35">
      <c r="A518" s="15"/>
      <c r="B518" s="25">
        <f t="shared" ref="B518:B533" si="137">B517+1</f>
        <v>425</v>
      </c>
      <c r="C518" s="15"/>
      <c r="D518" s="26" t="str">
        <f t="shared" si="135"/>
        <v>B.UUID.425</v>
      </c>
      <c r="E518" s="27" t="s">
        <v>1153</v>
      </c>
      <c r="F518" s="27" t="s">
        <v>413</v>
      </c>
      <c r="G518" s="27" t="s">
        <v>465</v>
      </c>
      <c r="H518" s="27" t="s">
        <v>464</v>
      </c>
      <c r="I518" s="33" t="s">
        <v>298</v>
      </c>
      <c r="J518" s="29" t="s">
        <v>17</v>
      </c>
      <c r="K518" s="33" t="s">
        <v>170</v>
      </c>
      <c r="L518" s="29" t="s">
        <v>286</v>
      </c>
      <c r="M518" s="29" t="s">
        <v>150</v>
      </c>
      <c r="N518" s="34" t="str">
        <f>"Démandé si pour question " &amp;D517&amp; ", Réponse =/= 3. Totalement indisponible"</f>
        <v>Démandé si pour question B.UUID.424, Réponse =/= 3. Totalement indisponible</v>
      </c>
      <c r="O518" s="29" t="s">
        <v>150</v>
      </c>
      <c r="P518" s="29" t="s">
        <v>161</v>
      </c>
      <c r="Q518" s="29" t="s">
        <v>150</v>
      </c>
      <c r="R518" s="29" t="s">
        <v>151</v>
      </c>
      <c r="S518" s="39" t="s">
        <v>152</v>
      </c>
      <c r="T518" s="39" t="str">
        <f t="shared" si="136"/>
        <v>Yes</v>
      </c>
      <c r="V518" s="118" t="s">
        <v>749</v>
      </c>
      <c r="W518" s="119" t="s">
        <v>749</v>
      </c>
      <c r="X518" s="119" t="s">
        <v>749</v>
      </c>
      <c r="Y518" s="119" t="s">
        <v>749</v>
      </c>
      <c r="Z518" s="119" t="s">
        <v>749</v>
      </c>
      <c r="AA518" s="119" t="s">
        <v>749</v>
      </c>
      <c r="AB518" s="119" t="s">
        <v>749</v>
      </c>
      <c r="AC518" s="119" t="s">
        <v>749</v>
      </c>
      <c r="AD518" s="120" t="s">
        <v>749</v>
      </c>
    </row>
    <row r="519" spans="1:30" ht="20" customHeight="1" x14ac:dyDescent="0.35">
      <c r="A519" s="15"/>
      <c r="B519" s="25">
        <f t="shared" si="137"/>
        <v>426</v>
      </c>
      <c r="C519" s="15"/>
      <c r="D519" s="26" t="str">
        <f t="shared" si="135"/>
        <v>B.UUID.426</v>
      </c>
      <c r="E519" s="27" t="s">
        <v>1559</v>
      </c>
      <c r="F519" s="27" t="s">
        <v>413</v>
      </c>
      <c r="G519" s="27" t="s">
        <v>465</v>
      </c>
      <c r="H519" s="27" t="s">
        <v>464</v>
      </c>
      <c r="I519" s="33" t="s">
        <v>785</v>
      </c>
      <c r="J519" s="29" t="s">
        <v>17</v>
      </c>
      <c r="K519" s="33" t="s">
        <v>170</v>
      </c>
      <c r="L519" s="29" t="s">
        <v>286</v>
      </c>
      <c r="M519" s="29" t="s">
        <v>150</v>
      </c>
      <c r="N519" s="34" t="str">
        <f>"Démandé si pour question " &amp;D518&amp; ", Réponse = 1.Oui."</f>
        <v>Démandé si pour question B.UUID.425, Réponse = 1.Oui.</v>
      </c>
      <c r="O519" s="29" t="s">
        <v>150</v>
      </c>
      <c r="P519" s="29" t="s">
        <v>161</v>
      </c>
      <c r="Q519" s="29" t="s">
        <v>150</v>
      </c>
      <c r="R519" s="29" t="s">
        <v>151</v>
      </c>
      <c r="S519" s="39" t="s">
        <v>152</v>
      </c>
      <c r="T519" s="39" t="str">
        <f t="shared" si="136"/>
        <v>Yes</v>
      </c>
      <c r="V519" s="118" t="s">
        <v>749</v>
      </c>
      <c r="W519" s="119" t="s">
        <v>749</v>
      </c>
      <c r="X519" s="119" t="s">
        <v>749</v>
      </c>
      <c r="Y519" s="119" t="s">
        <v>749</v>
      </c>
      <c r="Z519" s="119" t="s">
        <v>749</v>
      </c>
      <c r="AA519" s="119" t="s">
        <v>749</v>
      </c>
      <c r="AB519" s="119" t="s">
        <v>749</v>
      </c>
      <c r="AC519" s="119" t="s">
        <v>749</v>
      </c>
      <c r="AD519" s="120" t="s">
        <v>749</v>
      </c>
    </row>
    <row r="520" spans="1:30" ht="20" customHeight="1" x14ac:dyDescent="0.35">
      <c r="A520" s="15"/>
      <c r="B520" s="25">
        <f t="shared" si="137"/>
        <v>427</v>
      </c>
      <c r="C520" s="15"/>
      <c r="D520" s="135" t="str">
        <f t="shared" si="135"/>
        <v>B.UUID.427</v>
      </c>
      <c r="E520" s="27" t="s">
        <v>1154</v>
      </c>
      <c r="F520" s="27" t="s">
        <v>64</v>
      </c>
      <c r="G520" s="27" t="s">
        <v>465</v>
      </c>
      <c r="H520" s="27" t="s">
        <v>464</v>
      </c>
      <c r="I520" s="33" t="s">
        <v>299</v>
      </c>
      <c r="J520" s="29" t="s">
        <v>64</v>
      </c>
      <c r="K520" s="33" t="s">
        <v>194</v>
      </c>
      <c r="L520" s="29" t="s">
        <v>286</v>
      </c>
      <c r="M520" s="29" t="s">
        <v>150</v>
      </c>
      <c r="N520" s="34" t="str">
        <f>"Démandé si pour question " &amp;D518&amp; ", Réponse = 1.Oui."</f>
        <v>Démandé si pour question B.UUID.425, Réponse = 1.Oui.</v>
      </c>
      <c r="O520" s="29" t="s">
        <v>150</v>
      </c>
      <c r="P520" s="29" t="s">
        <v>161</v>
      </c>
      <c r="Q520" s="29" t="s">
        <v>150</v>
      </c>
      <c r="R520" s="29" t="s">
        <v>151</v>
      </c>
      <c r="S520" s="39" t="s">
        <v>152</v>
      </c>
      <c r="T520" s="39" t="str">
        <f t="shared" si="136"/>
        <v>Yes</v>
      </c>
      <c r="V520" s="118" t="s">
        <v>749</v>
      </c>
      <c r="W520" s="119" t="s">
        <v>749</v>
      </c>
      <c r="X520" s="119" t="s">
        <v>749</v>
      </c>
      <c r="Y520" s="119" t="s">
        <v>749</v>
      </c>
      <c r="Z520" s="119" t="s">
        <v>749</v>
      </c>
      <c r="AA520" s="119" t="s">
        <v>749</v>
      </c>
      <c r="AB520" s="119" t="s">
        <v>749</v>
      </c>
      <c r="AC520" s="119" t="s">
        <v>749</v>
      </c>
      <c r="AD520" s="120" t="s">
        <v>749</v>
      </c>
    </row>
    <row r="521" spans="1:30" ht="20" customHeight="1" x14ac:dyDescent="0.35">
      <c r="A521" s="15"/>
      <c r="B521" s="25">
        <f t="shared" si="137"/>
        <v>428</v>
      </c>
      <c r="C521" s="15"/>
      <c r="D521" s="78" t="str">
        <f t="shared" si="135"/>
        <v>B.UUID.428</v>
      </c>
      <c r="E521" s="71" t="s">
        <v>1151</v>
      </c>
      <c r="F521" s="27" t="s">
        <v>803</v>
      </c>
      <c r="G521" s="27" t="s">
        <v>465</v>
      </c>
      <c r="H521" s="27" t="s">
        <v>464</v>
      </c>
      <c r="I521" s="33" t="s">
        <v>839</v>
      </c>
      <c r="J521" s="29" t="s">
        <v>803</v>
      </c>
      <c r="K521" s="33"/>
      <c r="L521" s="29" t="s">
        <v>286</v>
      </c>
      <c r="M521" s="29" t="s">
        <v>150</v>
      </c>
      <c r="N521" s="34"/>
      <c r="O521" s="29" t="s">
        <v>150</v>
      </c>
      <c r="P521" s="29" t="s">
        <v>150</v>
      </c>
      <c r="Q521" s="29" t="s">
        <v>150</v>
      </c>
      <c r="R521" s="29" t="s">
        <v>151</v>
      </c>
      <c r="S521" s="39" t="s">
        <v>152</v>
      </c>
      <c r="T521" s="39" t="s">
        <v>150</v>
      </c>
      <c r="V521" s="118" t="s">
        <v>150</v>
      </c>
      <c r="W521" s="119" t="s">
        <v>150</v>
      </c>
      <c r="X521" s="119" t="s">
        <v>150</v>
      </c>
      <c r="Y521" s="119" t="s">
        <v>150</v>
      </c>
      <c r="Z521" s="119" t="s">
        <v>150</v>
      </c>
      <c r="AA521" s="119" t="s">
        <v>150</v>
      </c>
      <c r="AB521" s="119" t="s">
        <v>150</v>
      </c>
      <c r="AC521" s="119" t="s">
        <v>150</v>
      </c>
      <c r="AD521" s="120" t="s">
        <v>150</v>
      </c>
    </row>
    <row r="522" spans="1:30" ht="20" customHeight="1" x14ac:dyDescent="0.35">
      <c r="A522" s="15"/>
      <c r="B522" s="25">
        <f t="shared" si="137"/>
        <v>429</v>
      </c>
      <c r="C522" s="15"/>
      <c r="D522" s="78" t="str">
        <f t="shared" si="135"/>
        <v>B.UUID.429</v>
      </c>
      <c r="E522" s="27" t="s">
        <v>1558</v>
      </c>
      <c r="F522" s="27" t="s">
        <v>803</v>
      </c>
      <c r="G522" s="27" t="s">
        <v>465</v>
      </c>
      <c r="H522" s="27" t="s">
        <v>464</v>
      </c>
      <c r="I522" s="33" t="s">
        <v>838</v>
      </c>
      <c r="J522" s="29" t="s">
        <v>803</v>
      </c>
      <c r="K522" s="33"/>
      <c r="L522" s="29" t="s">
        <v>286</v>
      </c>
      <c r="M522" s="29" t="s">
        <v>150</v>
      </c>
      <c r="N522" s="34"/>
      <c r="O522" s="29" t="s">
        <v>150</v>
      </c>
      <c r="P522" s="29" t="s">
        <v>150</v>
      </c>
      <c r="Q522" s="29" t="s">
        <v>150</v>
      </c>
      <c r="R522" s="29" t="s">
        <v>151</v>
      </c>
      <c r="S522" s="39" t="s">
        <v>152</v>
      </c>
      <c r="T522" s="39" t="s">
        <v>150</v>
      </c>
      <c r="V522" s="118" t="s">
        <v>150</v>
      </c>
      <c r="W522" s="119" t="s">
        <v>150</v>
      </c>
      <c r="X522" s="119" t="s">
        <v>150</v>
      </c>
      <c r="Y522" s="119" t="s">
        <v>150</v>
      </c>
      <c r="Z522" s="119" t="s">
        <v>150</v>
      </c>
      <c r="AA522" s="119" t="s">
        <v>150</v>
      </c>
      <c r="AB522" s="119" t="s">
        <v>150</v>
      </c>
      <c r="AC522" s="119" t="s">
        <v>150</v>
      </c>
      <c r="AD522" s="120" t="s">
        <v>150</v>
      </c>
    </row>
    <row r="523" spans="1:30" ht="20" customHeight="1" x14ac:dyDescent="0.35">
      <c r="A523" s="15"/>
      <c r="B523" s="25">
        <f t="shared" si="137"/>
        <v>430</v>
      </c>
      <c r="C523" s="15"/>
      <c r="D523" s="26" t="str">
        <f t="shared" si="135"/>
        <v>B.UUID.430</v>
      </c>
      <c r="E523" s="27" t="s">
        <v>1155</v>
      </c>
      <c r="F523" s="27" t="s">
        <v>64</v>
      </c>
      <c r="G523" s="27" t="s">
        <v>465</v>
      </c>
      <c r="H523" s="27" t="s">
        <v>464</v>
      </c>
      <c r="I523" s="33" t="s">
        <v>300</v>
      </c>
      <c r="J523" s="29" t="s">
        <v>64</v>
      </c>
      <c r="K523" s="33" t="s">
        <v>194</v>
      </c>
      <c r="L523" s="29" t="s">
        <v>286</v>
      </c>
      <c r="M523" s="29" t="s">
        <v>150</v>
      </c>
      <c r="N523" s="34" t="str">
        <f>"Démandé si pour question " &amp;D518&amp; ", Réponse = 1.Oui."</f>
        <v>Démandé si pour question B.UUID.425, Réponse = 1.Oui.</v>
      </c>
      <c r="O523" s="29" t="s">
        <v>150</v>
      </c>
      <c r="P523" s="29" t="s">
        <v>161</v>
      </c>
      <c r="Q523" s="29" t="s">
        <v>150</v>
      </c>
      <c r="R523" s="29" t="s">
        <v>151</v>
      </c>
      <c r="S523" s="39" t="s">
        <v>152</v>
      </c>
      <c r="T523" s="39" t="str">
        <f t="shared" ref="T523:T524" si="138">IF(OR(V523="Yes",W523="Yes",X523="Yes",Y523="Yes",Z523="Yes",AA523="Yes",AB523="Yes",AC523="Yes",AD523="Yes"),"Yes","No")</f>
        <v>Yes</v>
      </c>
      <c r="V523" s="118" t="s">
        <v>749</v>
      </c>
      <c r="W523" s="119" t="s">
        <v>749</v>
      </c>
      <c r="X523" s="119" t="s">
        <v>749</v>
      </c>
      <c r="Y523" s="119" t="s">
        <v>749</v>
      </c>
      <c r="Z523" s="119" t="s">
        <v>749</v>
      </c>
      <c r="AA523" s="119" t="s">
        <v>749</v>
      </c>
      <c r="AB523" s="119" t="s">
        <v>749</v>
      </c>
      <c r="AC523" s="119" t="s">
        <v>749</v>
      </c>
      <c r="AD523" s="120" t="s">
        <v>749</v>
      </c>
    </row>
    <row r="524" spans="1:30" ht="20" customHeight="1" thickBot="1" x14ac:dyDescent="0.4">
      <c r="A524" s="15"/>
      <c r="B524" s="25">
        <f t="shared" si="137"/>
        <v>431</v>
      </c>
      <c r="C524" s="15"/>
      <c r="D524" s="26" t="str">
        <f t="shared" si="135"/>
        <v>B.UUID.431</v>
      </c>
      <c r="E524" s="27" t="s">
        <v>1156</v>
      </c>
      <c r="F524" s="27" t="s">
        <v>64</v>
      </c>
      <c r="G524" s="27" t="s">
        <v>465</v>
      </c>
      <c r="H524" s="27" t="s">
        <v>464</v>
      </c>
      <c r="I524" s="33" t="s">
        <v>301</v>
      </c>
      <c r="J524" s="29" t="s">
        <v>64</v>
      </c>
      <c r="K524" s="33" t="s">
        <v>194</v>
      </c>
      <c r="L524" s="29" t="s">
        <v>286</v>
      </c>
      <c r="M524" s="29" t="s">
        <v>150</v>
      </c>
      <c r="N524" s="34" t="str">
        <f>"Démandé si pour question " &amp;D518&amp; ", Réponse = 1.Oui."</f>
        <v>Démandé si pour question B.UUID.425, Réponse = 1.Oui.</v>
      </c>
      <c r="O524" s="29" t="s">
        <v>150</v>
      </c>
      <c r="P524" s="29" t="s">
        <v>161</v>
      </c>
      <c r="Q524" s="29" t="s">
        <v>150</v>
      </c>
      <c r="R524" s="29" t="s">
        <v>151</v>
      </c>
      <c r="S524" s="39" t="s">
        <v>152</v>
      </c>
      <c r="T524" s="39" t="str">
        <f t="shared" si="138"/>
        <v>Yes</v>
      </c>
      <c r="V524" s="118" t="s">
        <v>749</v>
      </c>
      <c r="W524" s="119" t="s">
        <v>749</v>
      </c>
      <c r="X524" s="119" t="s">
        <v>749</v>
      </c>
      <c r="Y524" s="119" t="s">
        <v>749</v>
      </c>
      <c r="Z524" s="119" t="s">
        <v>749</v>
      </c>
      <c r="AA524" s="119" t="s">
        <v>749</v>
      </c>
      <c r="AB524" s="119" t="s">
        <v>749</v>
      </c>
      <c r="AC524" s="119" t="s">
        <v>749</v>
      </c>
      <c r="AD524" s="120" t="s">
        <v>749</v>
      </c>
    </row>
    <row r="525" spans="1:30" ht="20" customHeight="1" thickBot="1" x14ac:dyDescent="0.4">
      <c r="A525" s="15"/>
      <c r="B525" s="25"/>
      <c r="C525" s="15"/>
      <c r="D525" s="51" t="s">
        <v>1557</v>
      </c>
      <c r="E525" s="47"/>
      <c r="F525" s="47"/>
      <c r="G525" s="47"/>
      <c r="H525" s="47"/>
      <c r="I525" s="48"/>
      <c r="J525" s="49"/>
      <c r="K525" s="49"/>
      <c r="L525" s="47"/>
      <c r="M525" s="47"/>
      <c r="N525" s="49"/>
      <c r="O525" s="47"/>
      <c r="P525" s="47"/>
      <c r="Q525" s="47"/>
      <c r="R525" s="47"/>
      <c r="S525" s="50"/>
      <c r="T525" s="50"/>
      <c r="V525" s="115"/>
      <c r="W525" s="116"/>
      <c r="X525" s="116"/>
      <c r="Y525" s="116"/>
      <c r="Z525" s="116"/>
      <c r="AA525" s="116"/>
      <c r="AB525" s="116"/>
      <c r="AC525" s="116"/>
      <c r="AD525" s="117"/>
    </row>
    <row r="526" spans="1:30" ht="20" customHeight="1" x14ac:dyDescent="0.35">
      <c r="A526" s="15"/>
      <c r="B526" s="25">
        <f>B524+1</f>
        <v>432</v>
      </c>
      <c r="C526" s="15"/>
      <c r="D526" s="26" t="str">
        <f t="shared" ref="D526:D533" si="139">CONCATENATE(LEFT($D$33,2),"UUID.",B526)</f>
        <v>B.UUID.432</v>
      </c>
      <c r="E526" s="71" t="s">
        <v>1158</v>
      </c>
      <c r="F526" s="27" t="s">
        <v>417</v>
      </c>
      <c r="G526" s="27" t="s">
        <v>465</v>
      </c>
      <c r="H526" s="27" t="s">
        <v>464</v>
      </c>
      <c r="I526" s="33" t="s">
        <v>302</v>
      </c>
      <c r="J526" s="29" t="s">
        <v>17</v>
      </c>
      <c r="K526" s="33" t="s">
        <v>191</v>
      </c>
      <c r="L526" s="29" t="s">
        <v>286</v>
      </c>
      <c r="M526" s="29" t="s">
        <v>150</v>
      </c>
      <c r="N526" s="34" t="s">
        <v>160</v>
      </c>
      <c r="O526" s="29" t="s">
        <v>150</v>
      </c>
      <c r="P526" s="29" t="s">
        <v>161</v>
      </c>
      <c r="Q526" s="29" t="s">
        <v>150</v>
      </c>
      <c r="R526" s="29" t="s">
        <v>151</v>
      </c>
      <c r="S526" s="39" t="s">
        <v>152</v>
      </c>
      <c r="T526" s="39" t="str">
        <f t="shared" ref="T526:T529" si="140">IF(OR(V526="Yes",W526="Yes",X526="Yes",Y526="Yes",Z526="Yes",AA526="Yes",AB526="Yes",AC526="Yes",AD526="Yes"),"Yes","No")</f>
        <v>Yes</v>
      </c>
      <c r="V526" s="118" t="s">
        <v>749</v>
      </c>
      <c r="W526" s="119" t="s">
        <v>749</v>
      </c>
      <c r="X526" s="119" t="s">
        <v>749</v>
      </c>
      <c r="Y526" s="119" t="s">
        <v>749</v>
      </c>
      <c r="Z526" s="119" t="s">
        <v>749</v>
      </c>
      <c r="AA526" s="119" t="s">
        <v>749</v>
      </c>
      <c r="AB526" s="119" t="s">
        <v>749</v>
      </c>
      <c r="AC526" s="119" t="s">
        <v>749</v>
      </c>
      <c r="AD526" s="120" t="s">
        <v>749</v>
      </c>
    </row>
    <row r="527" spans="1:30" ht="20" customHeight="1" x14ac:dyDescent="0.35">
      <c r="A527" s="15"/>
      <c r="B527" s="25">
        <f t="shared" si="137"/>
        <v>433</v>
      </c>
      <c r="C527" s="15"/>
      <c r="D527" s="26" t="str">
        <f t="shared" si="139"/>
        <v>B.UUID.433</v>
      </c>
      <c r="E527" s="27" t="s">
        <v>1159</v>
      </c>
      <c r="F527" s="27" t="s">
        <v>413</v>
      </c>
      <c r="G527" s="27" t="s">
        <v>465</v>
      </c>
      <c r="H527" s="27" t="s">
        <v>464</v>
      </c>
      <c r="I527" s="33" t="s">
        <v>303</v>
      </c>
      <c r="J527" s="29" t="s">
        <v>17</v>
      </c>
      <c r="K527" s="33" t="s">
        <v>170</v>
      </c>
      <c r="L527" s="29" t="s">
        <v>286</v>
      </c>
      <c r="M527" s="29" t="s">
        <v>150</v>
      </c>
      <c r="N527" s="34" t="str">
        <f>"Démandé si pour question " &amp;D526&amp; ", Réponse =/= 3. Totalement indisponible"</f>
        <v>Démandé si pour question B.UUID.432, Réponse =/= 3. Totalement indisponible</v>
      </c>
      <c r="O527" s="29" t="s">
        <v>150</v>
      </c>
      <c r="P527" s="29" t="s">
        <v>161</v>
      </c>
      <c r="Q527" s="29" t="s">
        <v>150</v>
      </c>
      <c r="R527" s="29" t="s">
        <v>151</v>
      </c>
      <c r="S527" s="39" t="s">
        <v>152</v>
      </c>
      <c r="T527" s="39" t="str">
        <f t="shared" si="140"/>
        <v>Yes</v>
      </c>
      <c r="V527" s="118" t="s">
        <v>749</v>
      </c>
      <c r="W527" s="119" t="s">
        <v>749</v>
      </c>
      <c r="X527" s="119" t="s">
        <v>749</v>
      </c>
      <c r="Y527" s="119" t="s">
        <v>749</v>
      </c>
      <c r="Z527" s="119" t="s">
        <v>749</v>
      </c>
      <c r="AA527" s="119" t="s">
        <v>749</v>
      </c>
      <c r="AB527" s="119" t="s">
        <v>749</v>
      </c>
      <c r="AC527" s="119" t="s">
        <v>749</v>
      </c>
      <c r="AD527" s="120" t="s">
        <v>749</v>
      </c>
    </row>
    <row r="528" spans="1:30" ht="20" customHeight="1" x14ac:dyDescent="0.35">
      <c r="A528" s="15"/>
      <c r="B528" s="25">
        <f t="shared" si="137"/>
        <v>434</v>
      </c>
      <c r="C528" s="15"/>
      <c r="D528" s="26" t="str">
        <f t="shared" si="139"/>
        <v>B.UUID.434</v>
      </c>
      <c r="E528" s="27" t="s">
        <v>1560</v>
      </c>
      <c r="F528" s="27" t="s">
        <v>413</v>
      </c>
      <c r="G528" s="27" t="s">
        <v>465</v>
      </c>
      <c r="H528" s="27" t="s">
        <v>464</v>
      </c>
      <c r="I528" s="33" t="s">
        <v>786</v>
      </c>
      <c r="J528" s="29" t="s">
        <v>17</v>
      </c>
      <c r="K528" s="33" t="s">
        <v>170</v>
      </c>
      <c r="L528" s="29" t="s">
        <v>286</v>
      </c>
      <c r="M528" s="29" t="s">
        <v>150</v>
      </c>
      <c r="N528" s="34" t="str">
        <f>"Démandé si pour question " &amp;D527&amp; ", Réponse = 1.Oui."</f>
        <v>Démandé si pour question B.UUID.433, Réponse = 1.Oui.</v>
      </c>
      <c r="O528" s="29" t="s">
        <v>150</v>
      </c>
      <c r="P528" s="29" t="s">
        <v>161</v>
      </c>
      <c r="Q528" s="29" t="s">
        <v>150</v>
      </c>
      <c r="R528" s="29" t="s">
        <v>151</v>
      </c>
      <c r="S528" s="39" t="s">
        <v>152</v>
      </c>
      <c r="T528" s="39" t="str">
        <f t="shared" si="140"/>
        <v>Yes</v>
      </c>
      <c r="V528" s="118" t="s">
        <v>749</v>
      </c>
      <c r="W528" s="119" t="s">
        <v>749</v>
      </c>
      <c r="X528" s="119" t="s">
        <v>749</v>
      </c>
      <c r="Y528" s="119" t="s">
        <v>749</v>
      </c>
      <c r="Z528" s="119" t="s">
        <v>749</v>
      </c>
      <c r="AA528" s="119" t="s">
        <v>749</v>
      </c>
      <c r="AB528" s="119" t="s">
        <v>749</v>
      </c>
      <c r="AC528" s="119" t="s">
        <v>749</v>
      </c>
      <c r="AD528" s="120" t="s">
        <v>749</v>
      </c>
    </row>
    <row r="529" spans="1:30" ht="20" customHeight="1" x14ac:dyDescent="0.35">
      <c r="A529" s="15"/>
      <c r="B529" s="25">
        <f t="shared" si="137"/>
        <v>435</v>
      </c>
      <c r="C529" s="15"/>
      <c r="D529" s="135" t="str">
        <f t="shared" si="139"/>
        <v>B.UUID.435</v>
      </c>
      <c r="E529" s="27" t="s">
        <v>1160</v>
      </c>
      <c r="F529" s="27" t="s">
        <v>64</v>
      </c>
      <c r="G529" s="27" t="s">
        <v>465</v>
      </c>
      <c r="H529" s="27" t="s">
        <v>464</v>
      </c>
      <c r="I529" s="33" t="s">
        <v>304</v>
      </c>
      <c r="J529" s="29" t="s">
        <v>64</v>
      </c>
      <c r="K529" s="33" t="s">
        <v>194</v>
      </c>
      <c r="L529" s="29" t="s">
        <v>286</v>
      </c>
      <c r="M529" s="29" t="s">
        <v>150</v>
      </c>
      <c r="N529" s="34" t="str">
        <f>"Démandé si pour question " &amp;D527&amp; ", Réponse = 1.Oui."</f>
        <v>Démandé si pour question B.UUID.433, Réponse = 1.Oui.</v>
      </c>
      <c r="O529" s="29" t="s">
        <v>150</v>
      </c>
      <c r="P529" s="29" t="s">
        <v>161</v>
      </c>
      <c r="Q529" s="29" t="s">
        <v>150</v>
      </c>
      <c r="R529" s="29" t="s">
        <v>151</v>
      </c>
      <c r="S529" s="39" t="s">
        <v>152</v>
      </c>
      <c r="T529" s="39" t="str">
        <f t="shared" si="140"/>
        <v>Yes</v>
      </c>
      <c r="V529" s="118" t="s">
        <v>749</v>
      </c>
      <c r="W529" s="119" t="s">
        <v>749</v>
      </c>
      <c r="X529" s="119" t="s">
        <v>749</v>
      </c>
      <c r="Y529" s="119" t="s">
        <v>749</v>
      </c>
      <c r="Z529" s="119" t="s">
        <v>749</v>
      </c>
      <c r="AA529" s="119" t="s">
        <v>749</v>
      </c>
      <c r="AB529" s="119" t="s">
        <v>749</v>
      </c>
      <c r="AC529" s="119" t="s">
        <v>749</v>
      </c>
      <c r="AD529" s="120" t="s">
        <v>749</v>
      </c>
    </row>
    <row r="530" spans="1:30" ht="20" customHeight="1" x14ac:dyDescent="0.35">
      <c r="A530" s="15"/>
      <c r="B530" s="25">
        <f t="shared" si="137"/>
        <v>436</v>
      </c>
      <c r="C530" s="15"/>
      <c r="D530" s="78" t="str">
        <f t="shared" si="139"/>
        <v>B.UUID.436</v>
      </c>
      <c r="E530" s="71" t="s">
        <v>1157</v>
      </c>
      <c r="F530" s="27" t="s">
        <v>803</v>
      </c>
      <c r="G530" s="27" t="s">
        <v>465</v>
      </c>
      <c r="H530" s="27" t="s">
        <v>464</v>
      </c>
      <c r="I530" s="33" t="s">
        <v>839</v>
      </c>
      <c r="J530" s="29" t="s">
        <v>803</v>
      </c>
      <c r="K530" s="33"/>
      <c r="L530" s="29" t="s">
        <v>286</v>
      </c>
      <c r="M530" s="29" t="s">
        <v>150</v>
      </c>
      <c r="N530" s="34"/>
      <c r="O530" s="29" t="s">
        <v>150</v>
      </c>
      <c r="P530" s="29" t="s">
        <v>150</v>
      </c>
      <c r="Q530" s="29" t="s">
        <v>150</v>
      </c>
      <c r="R530" s="29" t="s">
        <v>151</v>
      </c>
      <c r="S530" s="39" t="s">
        <v>152</v>
      </c>
      <c r="T530" s="39" t="s">
        <v>150</v>
      </c>
      <c r="V530" s="118" t="s">
        <v>150</v>
      </c>
      <c r="W530" s="119" t="s">
        <v>150</v>
      </c>
      <c r="X530" s="119" t="s">
        <v>150</v>
      </c>
      <c r="Y530" s="119" t="s">
        <v>150</v>
      </c>
      <c r="Z530" s="119" t="s">
        <v>150</v>
      </c>
      <c r="AA530" s="119" t="s">
        <v>150</v>
      </c>
      <c r="AB530" s="119" t="s">
        <v>150</v>
      </c>
      <c r="AC530" s="119" t="s">
        <v>150</v>
      </c>
      <c r="AD530" s="120" t="s">
        <v>150</v>
      </c>
    </row>
    <row r="531" spans="1:30" ht="20" customHeight="1" x14ac:dyDescent="0.35">
      <c r="A531" s="15"/>
      <c r="B531" s="25">
        <f t="shared" si="137"/>
        <v>437</v>
      </c>
      <c r="C531" s="15"/>
      <c r="D531" s="78" t="str">
        <f t="shared" si="139"/>
        <v>B.UUID.437</v>
      </c>
      <c r="E531" s="27" t="s">
        <v>1558</v>
      </c>
      <c r="F531" s="27" t="s">
        <v>803</v>
      </c>
      <c r="G531" s="27" t="s">
        <v>465</v>
      </c>
      <c r="H531" s="27" t="s">
        <v>464</v>
      </c>
      <c r="I531" s="33" t="s">
        <v>838</v>
      </c>
      <c r="J531" s="29" t="s">
        <v>803</v>
      </c>
      <c r="K531" s="33"/>
      <c r="L531" s="29" t="s">
        <v>286</v>
      </c>
      <c r="M531" s="29" t="s">
        <v>150</v>
      </c>
      <c r="N531" s="34"/>
      <c r="O531" s="29" t="s">
        <v>150</v>
      </c>
      <c r="P531" s="29" t="s">
        <v>150</v>
      </c>
      <c r="Q531" s="29" t="s">
        <v>150</v>
      </c>
      <c r="R531" s="29" t="s">
        <v>151</v>
      </c>
      <c r="S531" s="39" t="s">
        <v>152</v>
      </c>
      <c r="T531" s="39" t="s">
        <v>150</v>
      </c>
      <c r="V531" s="118" t="s">
        <v>150</v>
      </c>
      <c r="W531" s="119" t="s">
        <v>150</v>
      </c>
      <c r="X531" s="119" t="s">
        <v>150</v>
      </c>
      <c r="Y531" s="119" t="s">
        <v>150</v>
      </c>
      <c r="Z531" s="119" t="s">
        <v>150</v>
      </c>
      <c r="AA531" s="119" t="s">
        <v>150</v>
      </c>
      <c r="AB531" s="119" t="s">
        <v>150</v>
      </c>
      <c r="AC531" s="119" t="s">
        <v>150</v>
      </c>
      <c r="AD531" s="120" t="s">
        <v>150</v>
      </c>
    </row>
    <row r="532" spans="1:30" ht="20" customHeight="1" x14ac:dyDescent="0.35">
      <c r="A532" s="15"/>
      <c r="B532" s="25">
        <f t="shared" si="137"/>
        <v>438</v>
      </c>
      <c r="C532" s="15"/>
      <c r="D532" s="26" t="str">
        <f t="shared" si="139"/>
        <v>B.UUID.438</v>
      </c>
      <c r="E532" s="27" t="s">
        <v>1161</v>
      </c>
      <c r="F532" s="27" t="s">
        <v>64</v>
      </c>
      <c r="G532" s="27" t="s">
        <v>465</v>
      </c>
      <c r="H532" s="27" t="s">
        <v>464</v>
      </c>
      <c r="I532" s="33" t="s">
        <v>305</v>
      </c>
      <c r="J532" s="29" t="s">
        <v>64</v>
      </c>
      <c r="K532" s="33" t="s">
        <v>194</v>
      </c>
      <c r="L532" s="29" t="s">
        <v>286</v>
      </c>
      <c r="M532" s="29" t="s">
        <v>150</v>
      </c>
      <c r="N532" s="34" t="str">
        <f>"Démandé si pour question " &amp;D527&amp; ", Réponse = 1.Oui."</f>
        <v>Démandé si pour question B.UUID.433, Réponse = 1.Oui.</v>
      </c>
      <c r="O532" s="29" t="s">
        <v>150</v>
      </c>
      <c r="P532" s="29" t="s">
        <v>161</v>
      </c>
      <c r="Q532" s="29" t="s">
        <v>150</v>
      </c>
      <c r="R532" s="29" t="s">
        <v>151</v>
      </c>
      <c r="S532" s="39" t="s">
        <v>152</v>
      </c>
      <c r="T532" s="39" t="str">
        <f t="shared" ref="T532:T533" si="141">IF(OR(V532="Yes",W532="Yes",X532="Yes",Y532="Yes",Z532="Yes",AA532="Yes",AB532="Yes",AC532="Yes",AD532="Yes"),"Yes","No")</f>
        <v>Yes</v>
      </c>
      <c r="V532" s="118" t="s">
        <v>749</v>
      </c>
      <c r="W532" s="119" t="s">
        <v>749</v>
      </c>
      <c r="X532" s="119" t="s">
        <v>749</v>
      </c>
      <c r="Y532" s="119" t="s">
        <v>749</v>
      </c>
      <c r="Z532" s="119" t="s">
        <v>749</v>
      </c>
      <c r="AA532" s="119" t="s">
        <v>749</v>
      </c>
      <c r="AB532" s="119" t="s">
        <v>749</v>
      </c>
      <c r="AC532" s="119" t="s">
        <v>749</v>
      </c>
      <c r="AD532" s="120" t="s">
        <v>749</v>
      </c>
    </row>
    <row r="533" spans="1:30" ht="20" customHeight="1" thickBot="1" x14ac:dyDescent="0.4">
      <c r="A533" s="15"/>
      <c r="B533" s="25">
        <f t="shared" si="137"/>
        <v>439</v>
      </c>
      <c r="C533" s="15"/>
      <c r="D533" s="26" t="str">
        <f t="shared" si="139"/>
        <v>B.UUID.439</v>
      </c>
      <c r="E533" s="27" t="s">
        <v>1162</v>
      </c>
      <c r="F533" s="27" t="s">
        <v>64</v>
      </c>
      <c r="G533" s="27" t="s">
        <v>465</v>
      </c>
      <c r="H533" s="27" t="s">
        <v>464</v>
      </c>
      <c r="I533" s="33" t="s">
        <v>306</v>
      </c>
      <c r="J533" s="29" t="s">
        <v>64</v>
      </c>
      <c r="K533" s="33" t="s">
        <v>194</v>
      </c>
      <c r="L533" s="29" t="s">
        <v>286</v>
      </c>
      <c r="M533" s="29" t="s">
        <v>150</v>
      </c>
      <c r="N533" s="34" t="str">
        <f>"Démandé si pour question " &amp;D527&amp; ", Réponse = 1.Oui."</f>
        <v>Démandé si pour question B.UUID.433, Réponse = 1.Oui.</v>
      </c>
      <c r="O533" s="29" t="s">
        <v>150</v>
      </c>
      <c r="P533" s="29" t="s">
        <v>161</v>
      </c>
      <c r="Q533" s="29" t="s">
        <v>150</v>
      </c>
      <c r="R533" s="29" t="s">
        <v>151</v>
      </c>
      <c r="S533" s="39" t="s">
        <v>152</v>
      </c>
      <c r="T533" s="39" t="str">
        <f t="shared" si="141"/>
        <v>Yes</v>
      </c>
      <c r="V533" s="118" t="s">
        <v>749</v>
      </c>
      <c r="W533" s="119" t="s">
        <v>749</v>
      </c>
      <c r="X533" s="119" t="s">
        <v>749</v>
      </c>
      <c r="Y533" s="119" t="s">
        <v>749</v>
      </c>
      <c r="Z533" s="119" t="s">
        <v>749</v>
      </c>
      <c r="AA533" s="119" t="s">
        <v>749</v>
      </c>
      <c r="AB533" s="119" t="s">
        <v>749</v>
      </c>
      <c r="AC533" s="119" t="s">
        <v>749</v>
      </c>
      <c r="AD533" s="120" t="s">
        <v>749</v>
      </c>
    </row>
    <row r="534" spans="1:30" ht="20" customHeight="1" thickBot="1" x14ac:dyDescent="0.4">
      <c r="A534" s="15"/>
      <c r="B534" s="25"/>
      <c r="C534" s="15"/>
      <c r="D534" s="56" t="s">
        <v>1703</v>
      </c>
      <c r="E534" s="52"/>
      <c r="F534" s="52"/>
      <c r="G534" s="52"/>
      <c r="H534" s="52"/>
      <c r="I534" s="53"/>
      <c r="J534" s="54"/>
      <c r="K534" s="54"/>
      <c r="L534" s="52"/>
      <c r="M534" s="52"/>
      <c r="N534" s="54"/>
      <c r="O534" s="52"/>
      <c r="P534" s="52"/>
      <c r="Q534" s="52"/>
      <c r="R534" s="52"/>
      <c r="S534" s="55"/>
      <c r="T534" s="55"/>
      <c r="V534" s="121"/>
      <c r="W534" s="122"/>
      <c r="X534" s="122"/>
      <c r="Y534" s="122"/>
      <c r="Z534" s="122"/>
      <c r="AA534" s="122"/>
      <c r="AB534" s="122"/>
      <c r="AC534" s="122"/>
      <c r="AD534" s="123"/>
    </row>
    <row r="535" spans="1:30" ht="20" customHeight="1" x14ac:dyDescent="0.35">
      <c r="A535" s="15"/>
      <c r="B535" s="25">
        <f>B533+1</f>
        <v>440</v>
      </c>
      <c r="C535" s="15"/>
      <c r="D535" s="26" t="str">
        <f t="shared" ref="D535:D539" si="142">CONCATENATE(LEFT($D$33,2),"UUID.",B535)</f>
        <v>B.UUID.440</v>
      </c>
      <c r="E535" s="27" t="s">
        <v>1534</v>
      </c>
      <c r="F535" s="27" t="s">
        <v>418</v>
      </c>
      <c r="G535" s="27" t="s">
        <v>465</v>
      </c>
      <c r="H535" s="27" t="s">
        <v>464</v>
      </c>
      <c r="I535" s="33" t="s">
        <v>440</v>
      </c>
      <c r="J535" s="29" t="s">
        <v>17</v>
      </c>
      <c r="K535" s="33" t="s">
        <v>197</v>
      </c>
      <c r="L535" s="29" t="s">
        <v>185</v>
      </c>
      <c r="M535" s="29" t="s">
        <v>150</v>
      </c>
      <c r="N535" s="34" t="str">
        <f>"Démandé si pour question " &amp;D500&amp; ", Réponse = 1.Oui, OU si pour question " &amp;D527&amp; ", Réponse = 1.Oui."</f>
        <v>Démandé si pour question B.UUID.409, Réponse = 1.Oui, OU si pour question B.UUID.433, Réponse = 1.Oui.</v>
      </c>
      <c r="O535" s="29" t="s">
        <v>150</v>
      </c>
      <c r="P535" s="29" t="s">
        <v>161</v>
      </c>
      <c r="Q535" s="29" t="s">
        <v>150</v>
      </c>
      <c r="R535" s="29" t="s">
        <v>151</v>
      </c>
      <c r="S535" s="39" t="s">
        <v>152</v>
      </c>
      <c r="T535" s="39" t="s">
        <v>756</v>
      </c>
      <c r="V535" s="118" t="s">
        <v>756</v>
      </c>
      <c r="W535" s="119" t="s">
        <v>756</v>
      </c>
      <c r="X535" s="119" t="s">
        <v>756</v>
      </c>
      <c r="Y535" s="119" t="s">
        <v>756</v>
      </c>
      <c r="Z535" s="119" t="s">
        <v>756</v>
      </c>
      <c r="AA535" s="119" t="s">
        <v>756</v>
      </c>
      <c r="AB535" s="119" t="s">
        <v>756</v>
      </c>
      <c r="AC535" s="119" t="s">
        <v>756</v>
      </c>
      <c r="AD535" s="120" t="s">
        <v>756</v>
      </c>
    </row>
    <row r="536" spans="1:30" ht="20" customHeight="1" x14ac:dyDescent="0.35">
      <c r="A536" s="15"/>
      <c r="B536" s="25">
        <f t="shared" ref="B536:B539" si="143">B535+1</f>
        <v>441</v>
      </c>
      <c r="C536" s="15"/>
      <c r="D536" s="26" t="str">
        <f t="shared" si="142"/>
        <v>B.UUID.441</v>
      </c>
      <c r="E536" s="27" t="s">
        <v>1535</v>
      </c>
      <c r="F536" s="27" t="s">
        <v>419</v>
      </c>
      <c r="G536" s="27" t="s">
        <v>465</v>
      </c>
      <c r="H536" s="27" t="s">
        <v>464</v>
      </c>
      <c r="I536" s="33" t="s">
        <v>441</v>
      </c>
      <c r="J536" s="29" t="s">
        <v>37</v>
      </c>
      <c r="K536" s="33" t="s">
        <v>198</v>
      </c>
      <c r="L536" s="29" t="s">
        <v>185</v>
      </c>
      <c r="M536" s="29" t="s">
        <v>150</v>
      </c>
      <c r="N536" s="34" t="str">
        <f>"Démandé si pour question " &amp;D535&amp; ", Réponse = 2. Oui, les prix augmenteront."</f>
        <v>Démandé si pour question B.UUID.440, Réponse = 2. Oui, les prix augmenteront.</v>
      </c>
      <c r="O536" s="29" t="s">
        <v>150</v>
      </c>
      <c r="P536" s="29" t="s">
        <v>161</v>
      </c>
      <c r="Q536" s="29" t="s">
        <v>150</v>
      </c>
      <c r="R536" s="29" t="s">
        <v>151</v>
      </c>
      <c r="S536" s="39" t="s">
        <v>152</v>
      </c>
      <c r="T536" s="39" t="s">
        <v>756</v>
      </c>
      <c r="V536" s="118" t="s">
        <v>756</v>
      </c>
      <c r="W536" s="119" t="s">
        <v>756</v>
      </c>
      <c r="X536" s="119" t="s">
        <v>756</v>
      </c>
      <c r="Y536" s="119" t="s">
        <v>756</v>
      </c>
      <c r="Z536" s="119" t="s">
        <v>756</v>
      </c>
      <c r="AA536" s="119" t="s">
        <v>756</v>
      </c>
      <c r="AB536" s="119" t="s">
        <v>756</v>
      </c>
      <c r="AC536" s="119" t="s">
        <v>756</v>
      </c>
      <c r="AD536" s="120" t="s">
        <v>756</v>
      </c>
    </row>
    <row r="537" spans="1:30" ht="20" customHeight="1" x14ac:dyDescent="0.35">
      <c r="A537" s="15"/>
      <c r="B537" s="25">
        <f t="shared" si="143"/>
        <v>442</v>
      </c>
      <c r="C537" s="15"/>
      <c r="D537" s="26" t="str">
        <f t="shared" si="142"/>
        <v>B.UUID.442</v>
      </c>
      <c r="E537" s="27" t="s">
        <v>1536</v>
      </c>
      <c r="F537" s="27" t="s">
        <v>20</v>
      </c>
      <c r="G537" s="27" t="s">
        <v>465</v>
      </c>
      <c r="H537" s="27" t="s">
        <v>464</v>
      </c>
      <c r="I537" s="33" t="s">
        <v>181</v>
      </c>
      <c r="J537" s="29" t="s">
        <v>20</v>
      </c>
      <c r="K537" s="33" t="s">
        <v>20</v>
      </c>
      <c r="L537" s="29" t="s">
        <v>185</v>
      </c>
      <c r="M537" s="29" t="s">
        <v>150</v>
      </c>
      <c r="N537" s="34" t="str">
        <f>"Démandé si pour question " &amp;D536&amp; ", Réponse = 11.Autre."</f>
        <v>Démandé si pour question B.UUID.441, Réponse = 11.Autre.</v>
      </c>
      <c r="O537" s="29" t="s">
        <v>150</v>
      </c>
      <c r="P537" s="29" t="s">
        <v>161</v>
      </c>
      <c r="Q537" s="29" t="s">
        <v>150</v>
      </c>
      <c r="R537" s="29" t="s">
        <v>151</v>
      </c>
      <c r="S537" s="39" t="s">
        <v>152</v>
      </c>
      <c r="T537" s="39" t="s">
        <v>756</v>
      </c>
      <c r="V537" s="118" t="s">
        <v>756</v>
      </c>
      <c r="W537" s="119" t="s">
        <v>756</v>
      </c>
      <c r="X537" s="119" t="s">
        <v>756</v>
      </c>
      <c r="Y537" s="119" t="s">
        <v>756</v>
      </c>
      <c r="Z537" s="119" t="s">
        <v>756</v>
      </c>
      <c r="AA537" s="119" t="s">
        <v>756</v>
      </c>
      <c r="AB537" s="119" t="s">
        <v>756</v>
      </c>
      <c r="AC537" s="119" t="s">
        <v>756</v>
      </c>
      <c r="AD537" s="120" t="s">
        <v>756</v>
      </c>
    </row>
    <row r="538" spans="1:30" ht="20" customHeight="1" x14ac:dyDescent="0.35">
      <c r="A538" s="15"/>
      <c r="B538" s="25">
        <f t="shared" si="143"/>
        <v>443</v>
      </c>
      <c r="C538" s="15"/>
      <c r="D538" s="26" t="str">
        <f t="shared" si="142"/>
        <v>B.UUID.443</v>
      </c>
      <c r="E538" s="27" t="s">
        <v>1537</v>
      </c>
      <c r="F538" s="27" t="s">
        <v>420</v>
      </c>
      <c r="G538" s="27" t="s">
        <v>465</v>
      </c>
      <c r="H538" s="27" t="s">
        <v>464</v>
      </c>
      <c r="I538" s="33" t="s">
        <v>442</v>
      </c>
      <c r="J538" s="29" t="s">
        <v>37</v>
      </c>
      <c r="K538" s="33" t="s">
        <v>199</v>
      </c>
      <c r="L538" s="29" t="s">
        <v>185</v>
      </c>
      <c r="M538" s="29" t="s">
        <v>150</v>
      </c>
      <c r="N538" s="34" t="str">
        <f>"Démandé si pour question " &amp;D535&amp; ", Réponse = 2. Oui, les prix augmenteront."</f>
        <v>Démandé si pour question B.UUID.440, Réponse = 2. Oui, les prix augmenteront.</v>
      </c>
      <c r="O538" s="29" t="s">
        <v>150</v>
      </c>
      <c r="P538" s="29" t="s">
        <v>161</v>
      </c>
      <c r="Q538" s="29" t="s">
        <v>150</v>
      </c>
      <c r="R538" s="29" t="s">
        <v>151</v>
      </c>
      <c r="S538" s="39" t="s">
        <v>152</v>
      </c>
      <c r="T538" s="39" t="s">
        <v>756</v>
      </c>
      <c r="V538" s="118" t="s">
        <v>756</v>
      </c>
      <c r="W538" s="119" t="s">
        <v>756</v>
      </c>
      <c r="X538" s="119" t="s">
        <v>756</v>
      </c>
      <c r="Y538" s="119" t="s">
        <v>756</v>
      </c>
      <c r="Z538" s="119" t="s">
        <v>756</v>
      </c>
      <c r="AA538" s="119" t="s">
        <v>756</v>
      </c>
      <c r="AB538" s="119" t="s">
        <v>756</v>
      </c>
      <c r="AC538" s="119" t="s">
        <v>756</v>
      </c>
      <c r="AD538" s="120" t="s">
        <v>756</v>
      </c>
    </row>
    <row r="539" spans="1:30" ht="20" customHeight="1" thickBot="1" x14ac:dyDescent="0.4">
      <c r="A539" s="15"/>
      <c r="B539" s="25">
        <f t="shared" si="143"/>
        <v>444</v>
      </c>
      <c r="C539" s="15"/>
      <c r="D539" s="26" t="str">
        <f t="shared" si="142"/>
        <v>B.UUID.444</v>
      </c>
      <c r="E539" s="27" t="s">
        <v>1538</v>
      </c>
      <c r="F539" s="27" t="s">
        <v>20</v>
      </c>
      <c r="G539" s="27" t="s">
        <v>465</v>
      </c>
      <c r="H539" s="27" t="s">
        <v>464</v>
      </c>
      <c r="I539" s="33" t="s">
        <v>181</v>
      </c>
      <c r="J539" s="29" t="s">
        <v>20</v>
      </c>
      <c r="K539" s="33" t="s">
        <v>20</v>
      </c>
      <c r="L539" s="29" t="s">
        <v>185</v>
      </c>
      <c r="M539" s="29" t="s">
        <v>150</v>
      </c>
      <c r="N539" s="34" t="str">
        <f>"Démandé si pour question " &amp;D538&amp; ", Réponse = 12.Autre."</f>
        <v>Démandé si pour question B.UUID.443, Réponse = 12.Autre.</v>
      </c>
      <c r="O539" s="29" t="s">
        <v>150</v>
      </c>
      <c r="P539" s="29" t="s">
        <v>161</v>
      </c>
      <c r="Q539" s="29" t="s">
        <v>150</v>
      </c>
      <c r="R539" s="29" t="s">
        <v>151</v>
      </c>
      <c r="S539" s="39" t="s">
        <v>152</v>
      </c>
      <c r="T539" s="39" t="s">
        <v>756</v>
      </c>
      <c r="V539" s="118" t="s">
        <v>756</v>
      </c>
      <c r="W539" s="119" t="s">
        <v>756</v>
      </c>
      <c r="X539" s="119" t="s">
        <v>756</v>
      </c>
      <c r="Y539" s="119" t="s">
        <v>756</v>
      </c>
      <c r="Z539" s="119" t="s">
        <v>756</v>
      </c>
      <c r="AA539" s="119" t="s">
        <v>756</v>
      </c>
      <c r="AB539" s="119" t="s">
        <v>756</v>
      </c>
      <c r="AC539" s="119" t="s">
        <v>756</v>
      </c>
      <c r="AD539" s="120" t="s">
        <v>756</v>
      </c>
    </row>
    <row r="540" spans="1:30" ht="20" customHeight="1" thickBot="1" x14ac:dyDescent="0.4">
      <c r="A540" s="15"/>
      <c r="B540" s="25"/>
      <c r="C540" s="15"/>
      <c r="D540" s="56" t="s">
        <v>1704</v>
      </c>
      <c r="E540" s="52"/>
      <c r="F540" s="52"/>
      <c r="G540" s="52"/>
      <c r="H540" s="52"/>
      <c r="I540" s="53"/>
      <c r="J540" s="54"/>
      <c r="K540" s="54"/>
      <c r="L540" s="52"/>
      <c r="M540" s="52"/>
      <c r="N540" s="54"/>
      <c r="O540" s="52"/>
      <c r="P540" s="52"/>
      <c r="Q540" s="52"/>
      <c r="R540" s="52"/>
      <c r="S540" s="55"/>
      <c r="T540" s="55"/>
      <c r="V540" s="121"/>
      <c r="W540" s="122"/>
      <c r="X540" s="122"/>
      <c r="Y540" s="122"/>
      <c r="Z540" s="122"/>
      <c r="AA540" s="122"/>
      <c r="AB540" s="122"/>
      <c r="AC540" s="122"/>
      <c r="AD540" s="123"/>
    </row>
    <row r="541" spans="1:30" ht="20" customHeight="1" x14ac:dyDescent="0.35">
      <c r="A541" s="15"/>
      <c r="B541" s="25">
        <f>B539+1</f>
        <v>445</v>
      </c>
      <c r="C541" s="15"/>
      <c r="D541" s="67" t="str">
        <f t="shared" ref="D541:D554" si="144">CONCATENATE(LEFT($D$33,2),"UUID.",B541)</f>
        <v>B.UUID.445</v>
      </c>
      <c r="E541" s="27" t="s">
        <v>1539</v>
      </c>
      <c r="F541" s="27" t="s">
        <v>421</v>
      </c>
      <c r="G541" s="27" t="s">
        <v>465</v>
      </c>
      <c r="H541" s="27" t="s">
        <v>464</v>
      </c>
      <c r="I541" s="33" t="s">
        <v>1734</v>
      </c>
      <c r="J541" s="29" t="s">
        <v>17</v>
      </c>
      <c r="K541" s="33" t="s">
        <v>207</v>
      </c>
      <c r="L541" s="29" t="s">
        <v>185</v>
      </c>
      <c r="M541" s="29" t="s">
        <v>150</v>
      </c>
      <c r="N541" s="34" t="str">
        <f>N535</f>
        <v>Démandé si pour question B.UUID.409, Réponse = 1.Oui, OU si pour question B.UUID.433, Réponse = 1.Oui.</v>
      </c>
      <c r="O541" s="29" t="s">
        <v>150</v>
      </c>
      <c r="P541" s="29" t="s">
        <v>161</v>
      </c>
      <c r="Q541" s="29" t="s">
        <v>150</v>
      </c>
      <c r="R541" s="29" t="s">
        <v>151</v>
      </c>
      <c r="S541" s="39" t="s">
        <v>152</v>
      </c>
      <c r="T541" s="39" t="s">
        <v>150</v>
      </c>
      <c r="V541" s="118" t="s">
        <v>150</v>
      </c>
      <c r="W541" s="119" t="s">
        <v>150</v>
      </c>
      <c r="X541" s="119" t="s">
        <v>150</v>
      </c>
      <c r="Y541" s="119" t="s">
        <v>150</v>
      </c>
      <c r="Z541" s="119" t="s">
        <v>150</v>
      </c>
      <c r="AA541" s="119" t="s">
        <v>150</v>
      </c>
      <c r="AB541" s="119" t="s">
        <v>150</v>
      </c>
      <c r="AC541" s="119" t="s">
        <v>150</v>
      </c>
      <c r="AD541" s="120" t="s">
        <v>150</v>
      </c>
    </row>
    <row r="542" spans="1:30" ht="20" customHeight="1" x14ac:dyDescent="0.35">
      <c r="A542" s="15"/>
      <c r="B542" s="25">
        <f t="shared" ref="B542:B554" si="145">B541+1</f>
        <v>446</v>
      </c>
      <c r="C542" s="15"/>
      <c r="D542" s="78" t="str">
        <f t="shared" si="144"/>
        <v>B.UUID.446</v>
      </c>
      <c r="E542" s="27" t="s">
        <v>1552</v>
      </c>
      <c r="F542" s="27" t="s">
        <v>20</v>
      </c>
      <c r="G542" s="27" t="s">
        <v>465</v>
      </c>
      <c r="H542" s="27" t="s">
        <v>464</v>
      </c>
      <c r="I542" s="33" t="s">
        <v>181</v>
      </c>
      <c r="J542" s="29" t="s">
        <v>20</v>
      </c>
      <c r="K542" s="33" t="s">
        <v>20</v>
      </c>
      <c r="L542" s="29" t="s">
        <v>185</v>
      </c>
      <c r="M542" s="29" t="s">
        <v>150</v>
      </c>
      <c r="N542" s="34" t="str">
        <f>"Démandé si pour question " &amp;D541&amp; ", Réponse = 3.Autre."</f>
        <v>Démandé si pour question B.UUID.445, Réponse = 3.Autre.</v>
      </c>
      <c r="O542" s="29" t="s">
        <v>150</v>
      </c>
      <c r="P542" s="29" t="s">
        <v>161</v>
      </c>
      <c r="Q542" s="29" t="s">
        <v>150</v>
      </c>
      <c r="R542" s="29" t="s">
        <v>151</v>
      </c>
      <c r="S542" s="39" t="s">
        <v>152</v>
      </c>
      <c r="T542" s="39" t="s">
        <v>150</v>
      </c>
      <c r="V542" s="118" t="s">
        <v>150</v>
      </c>
      <c r="W542" s="119" t="s">
        <v>150</v>
      </c>
      <c r="X542" s="119" t="s">
        <v>150</v>
      </c>
      <c r="Y542" s="119" t="s">
        <v>150</v>
      </c>
      <c r="Z542" s="119" t="s">
        <v>150</v>
      </c>
      <c r="AA542" s="119" t="s">
        <v>150</v>
      </c>
      <c r="AB542" s="119" t="s">
        <v>150</v>
      </c>
      <c r="AC542" s="119" t="s">
        <v>150</v>
      </c>
      <c r="AD542" s="120" t="s">
        <v>150</v>
      </c>
    </row>
    <row r="543" spans="1:30" ht="20" customHeight="1" x14ac:dyDescent="0.35">
      <c r="A543" s="15"/>
      <c r="B543" s="25">
        <f t="shared" si="145"/>
        <v>447</v>
      </c>
      <c r="C543" s="15"/>
      <c r="D543" s="78" t="str">
        <f t="shared" si="144"/>
        <v>B.UUID.447</v>
      </c>
      <c r="E543" s="27" t="s">
        <v>1540</v>
      </c>
      <c r="F543" s="27" t="s">
        <v>866</v>
      </c>
      <c r="G543" s="27" t="s">
        <v>465</v>
      </c>
      <c r="H543" s="27" t="s">
        <v>464</v>
      </c>
      <c r="I543" s="33" t="s">
        <v>1735</v>
      </c>
      <c r="J543" s="29" t="s">
        <v>17</v>
      </c>
      <c r="K543" s="33" t="s">
        <v>865</v>
      </c>
      <c r="L543" s="29" t="s">
        <v>185</v>
      </c>
      <c r="M543" s="29" t="s">
        <v>150</v>
      </c>
      <c r="N543" s="34" t="str">
        <f>"Démandé si pour question " &amp;D541&amp; ", Réponse = 1.Oui."</f>
        <v>Démandé si pour question B.UUID.445, Réponse = 1.Oui.</v>
      </c>
      <c r="O543" s="29" t="s">
        <v>150</v>
      </c>
      <c r="P543" s="29" t="s">
        <v>161</v>
      </c>
      <c r="Q543" s="29" t="s">
        <v>150</v>
      </c>
      <c r="R543" s="29" t="s">
        <v>151</v>
      </c>
      <c r="S543" s="39" t="s">
        <v>152</v>
      </c>
      <c r="T543" s="39" t="s">
        <v>150</v>
      </c>
      <c r="V543" s="118" t="s">
        <v>150</v>
      </c>
      <c r="W543" s="119" t="s">
        <v>150</v>
      </c>
      <c r="X543" s="119" t="s">
        <v>150</v>
      </c>
      <c r="Y543" s="119" t="s">
        <v>150</v>
      </c>
      <c r="Z543" s="119" t="s">
        <v>150</v>
      </c>
      <c r="AA543" s="119" t="s">
        <v>150</v>
      </c>
      <c r="AB543" s="119" t="s">
        <v>150</v>
      </c>
      <c r="AC543" s="119" t="s">
        <v>150</v>
      </c>
      <c r="AD543" s="120" t="s">
        <v>150</v>
      </c>
    </row>
    <row r="544" spans="1:30" ht="20" customHeight="1" x14ac:dyDescent="0.35">
      <c r="A544" s="15"/>
      <c r="B544" s="25">
        <f t="shared" si="145"/>
        <v>448</v>
      </c>
      <c r="C544" s="15"/>
      <c r="D544" s="78" t="str">
        <f t="shared" si="144"/>
        <v>B.UUID.448</v>
      </c>
      <c r="E544" s="27" t="s">
        <v>1550</v>
      </c>
      <c r="F544" s="27" t="s">
        <v>20</v>
      </c>
      <c r="G544" s="27" t="s">
        <v>465</v>
      </c>
      <c r="H544" s="27" t="s">
        <v>464</v>
      </c>
      <c r="I544" s="33" t="s">
        <v>181</v>
      </c>
      <c r="J544" s="29" t="s">
        <v>20</v>
      </c>
      <c r="K544" s="33" t="s">
        <v>20</v>
      </c>
      <c r="L544" s="29" t="s">
        <v>185</v>
      </c>
      <c r="M544" s="29" t="s">
        <v>150</v>
      </c>
      <c r="N544" s="34" t="str">
        <f>"Démandé si pour question " &amp;D543&amp; ", Réponse = Autre."</f>
        <v>Démandé si pour question B.UUID.447, Réponse = Autre.</v>
      </c>
      <c r="O544" s="29" t="s">
        <v>150</v>
      </c>
      <c r="P544" s="29" t="s">
        <v>161</v>
      </c>
      <c r="Q544" s="29" t="s">
        <v>150</v>
      </c>
      <c r="R544" s="29" t="s">
        <v>151</v>
      </c>
      <c r="S544" s="39" t="s">
        <v>152</v>
      </c>
      <c r="T544" s="39" t="s">
        <v>150</v>
      </c>
      <c r="V544" s="118" t="s">
        <v>150</v>
      </c>
      <c r="W544" s="119" t="s">
        <v>150</v>
      </c>
      <c r="X544" s="119" t="s">
        <v>150</v>
      </c>
      <c r="Y544" s="119" t="s">
        <v>150</v>
      </c>
      <c r="Z544" s="119" t="s">
        <v>150</v>
      </c>
      <c r="AA544" s="119" t="s">
        <v>150</v>
      </c>
      <c r="AB544" s="119" t="s">
        <v>150</v>
      </c>
      <c r="AC544" s="119" t="s">
        <v>150</v>
      </c>
      <c r="AD544" s="120" t="s">
        <v>150</v>
      </c>
    </row>
    <row r="545" spans="1:30" ht="20" customHeight="1" x14ac:dyDescent="0.35">
      <c r="A545" s="15"/>
      <c r="B545" s="25">
        <f t="shared" si="145"/>
        <v>449</v>
      </c>
      <c r="C545" s="15"/>
      <c r="D545" s="78" t="str">
        <f t="shared" si="144"/>
        <v>B.UUID.449</v>
      </c>
      <c r="E545" s="27" t="s">
        <v>1541</v>
      </c>
      <c r="F545" s="27" t="s">
        <v>866</v>
      </c>
      <c r="G545" s="27" t="s">
        <v>465</v>
      </c>
      <c r="H545" s="27" t="s">
        <v>464</v>
      </c>
      <c r="I545" s="33" t="s">
        <v>1736</v>
      </c>
      <c r="J545" s="29" t="s">
        <v>17</v>
      </c>
      <c r="K545" s="33" t="s">
        <v>208</v>
      </c>
      <c r="L545" s="29" t="s">
        <v>185</v>
      </c>
      <c r="M545" s="29" t="s">
        <v>150</v>
      </c>
      <c r="N545" s="34" t="str">
        <f>"Démandé si pour question " &amp;D541&amp; ", Réponse = 2.Non."</f>
        <v>Démandé si pour question B.UUID.445, Réponse = 2.Non.</v>
      </c>
      <c r="O545" s="29" t="s">
        <v>150</v>
      </c>
      <c r="P545" s="29" t="s">
        <v>161</v>
      </c>
      <c r="Q545" s="29" t="s">
        <v>150</v>
      </c>
      <c r="R545" s="29" t="s">
        <v>151</v>
      </c>
      <c r="S545" s="39" t="s">
        <v>152</v>
      </c>
      <c r="T545" s="39" t="s">
        <v>150</v>
      </c>
      <c r="V545" s="118" t="s">
        <v>150</v>
      </c>
      <c r="W545" s="119" t="s">
        <v>150</v>
      </c>
      <c r="X545" s="119" t="s">
        <v>150</v>
      </c>
      <c r="Y545" s="119" t="s">
        <v>150</v>
      </c>
      <c r="Z545" s="119" t="s">
        <v>150</v>
      </c>
      <c r="AA545" s="119" t="s">
        <v>150</v>
      </c>
      <c r="AB545" s="119" t="s">
        <v>150</v>
      </c>
      <c r="AC545" s="119" t="s">
        <v>150</v>
      </c>
      <c r="AD545" s="120" t="s">
        <v>150</v>
      </c>
    </row>
    <row r="546" spans="1:30" ht="20" customHeight="1" x14ac:dyDescent="0.35">
      <c r="A546" s="15"/>
      <c r="B546" s="25">
        <f t="shared" si="145"/>
        <v>450</v>
      </c>
      <c r="C546" s="15"/>
      <c r="D546" s="78" t="str">
        <f t="shared" si="144"/>
        <v>B.UUID.450</v>
      </c>
      <c r="E546" s="27" t="s">
        <v>1551</v>
      </c>
      <c r="F546" s="27" t="s">
        <v>20</v>
      </c>
      <c r="G546" s="27" t="s">
        <v>465</v>
      </c>
      <c r="H546" s="27" t="s">
        <v>464</v>
      </c>
      <c r="I546" s="33" t="s">
        <v>181</v>
      </c>
      <c r="J546" s="29" t="s">
        <v>20</v>
      </c>
      <c r="K546" s="71" t="s">
        <v>20</v>
      </c>
      <c r="L546" s="29" t="s">
        <v>185</v>
      </c>
      <c r="M546" s="29" t="s">
        <v>150</v>
      </c>
      <c r="N546" s="34" t="str">
        <f>"Démandé si pour question " &amp;D545&amp; ", Réponse = Autre."</f>
        <v>Démandé si pour question B.UUID.449, Réponse = Autre.</v>
      </c>
      <c r="O546" s="29" t="s">
        <v>150</v>
      </c>
      <c r="P546" s="29" t="s">
        <v>161</v>
      </c>
      <c r="Q546" s="29" t="s">
        <v>150</v>
      </c>
      <c r="R546" s="29" t="s">
        <v>151</v>
      </c>
      <c r="S546" s="39" t="s">
        <v>152</v>
      </c>
      <c r="T546" s="39" t="s">
        <v>150</v>
      </c>
      <c r="V546" s="118" t="s">
        <v>150</v>
      </c>
      <c r="W546" s="119" t="s">
        <v>150</v>
      </c>
      <c r="X546" s="119" t="s">
        <v>150</v>
      </c>
      <c r="Y546" s="119" t="s">
        <v>150</v>
      </c>
      <c r="Z546" s="119" t="s">
        <v>150</v>
      </c>
      <c r="AA546" s="119" t="s">
        <v>150</v>
      </c>
      <c r="AB546" s="119" t="s">
        <v>150</v>
      </c>
      <c r="AC546" s="119" t="s">
        <v>150</v>
      </c>
      <c r="AD546" s="120" t="s">
        <v>150</v>
      </c>
    </row>
    <row r="547" spans="1:30" ht="20" customHeight="1" x14ac:dyDescent="0.35">
      <c r="A547" s="15"/>
      <c r="B547" s="25">
        <f t="shared" si="145"/>
        <v>451</v>
      </c>
      <c r="C547" s="15"/>
      <c r="D547" s="78" t="str">
        <f t="shared" si="144"/>
        <v>B.UUID.451</v>
      </c>
      <c r="E547" s="27" t="s">
        <v>1542</v>
      </c>
      <c r="F547" s="27" t="s">
        <v>421</v>
      </c>
      <c r="G547" s="27" t="s">
        <v>465</v>
      </c>
      <c r="H547" s="27" t="s">
        <v>464</v>
      </c>
      <c r="I547" s="33" t="s">
        <v>1737</v>
      </c>
      <c r="J547" s="29" t="s">
        <v>17</v>
      </c>
      <c r="K547" s="71" t="s">
        <v>207</v>
      </c>
      <c r="L547" s="29" t="s">
        <v>185</v>
      </c>
      <c r="M547" s="29" t="s">
        <v>150</v>
      </c>
      <c r="N547" s="34" t="str">
        <f>N535</f>
        <v>Démandé si pour question B.UUID.409, Réponse = 1.Oui, OU si pour question B.UUID.433, Réponse = 1.Oui.</v>
      </c>
      <c r="O547" s="29" t="s">
        <v>150</v>
      </c>
      <c r="P547" s="29" t="s">
        <v>161</v>
      </c>
      <c r="Q547" s="29" t="s">
        <v>150</v>
      </c>
      <c r="R547" s="29" t="s">
        <v>151</v>
      </c>
      <c r="S547" s="39" t="s">
        <v>152</v>
      </c>
      <c r="T547" s="39" t="s">
        <v>150</v>
      </c>
      <c r="V547" s="118" t="s">
        <v>150</v>
      </c>
      <c r="W547" s="119" t="s">
        <v>150</v>
      </c>
      <c r="X547" s="119" t="s">
        <v>150</v>
      </c>
      <c r="Y547" s="119" t="s">
        <v>150</v>
      </c>
      <c r="Z547" s="119" t="s">
        <v>150</v>
      </c>
      <c r="AA547" s="119" t="s">
        <v>150</v>
      </c>
      <c r="AB547" s="119" t="s">
        <v>150</v>
      </c>
      <c r="AC547" s="119" t="s">
        <v>150</v>
      </c>
      <c r="AD547" s="120" t="s">
        <v>150</v>
      </c>
    </row>
    <row r="548" spans="1:30" ht="20" customHeight="1" x14ac:dyDescent="0.35">
      <c r="A548" s="15"/>
      <c r="B548" s="25">
        <f t="shared" si="145"/>
        <v>452</v>
      </c>
      <c r="C548" s="15"/>
      <c r="D548" s="78" t="str">
        <f t="shared" si="144"/>
        <v>B.UUID.452</v>
      </c>
      <c r="E548" s="27" t="s">
        <v>1549</v>
      </c>
      <c r="F548" s="27" t="s">
        <v>1733</v>
      </c>
      <c r="G548" s="27" t="s">
        <v>465</v>
      </c>
      <c r="H548" s="27" t="s">
        <v>464</v>
      </c>
      <c r="I548" s="33" t="s">
        <v>833</v>
      </c>
      <c r="J548" s="29" t="s">
        <v>37</v>
      </c>
      <c r="K548" s="71" t="s">
        <v>573</v>
      </c>
      <c r="L548" s="29" t="s">
        <v>185</v>
      </c>
      <c r="M548" s="29" t="s">
        <v>209</v>
      </c>
      <c r="N548" s="29" t="s">
        <v>160</v>
      </c>
      <c r="O548" s="29" t="s">
        <v>150</v>
      </c>
      <c r="P548" s="29" t="s">
        <v>161</v>
      </c>
      <c r="Q548" s="29" t="s">
        <v>150</v>
      </c>
      <c r="R548" s="29" t="s">
        <v>151</v>
      </c>
      <c r="S548" s="39" t="s">
        <v>152</v>
      </c>
      <c r="T548" s="39" t="s">
        <v>150</v>
      </c>
      <c r="V548" s="118" t="s">
        <v>150</v>
      </c>
      <c r="W548" s="119" t="s">
        <v>150</v>
      </c>
      <c r="X548" s="119" t="s">
        <v>150</v>
      </c>
      <c r="Y548" s="119" t="s">
        <v>150</v>
      </c>
      <c r="Z548" s="119" t="s">
        <v>150</v>
      </c>
      <c r="AA548" s="119" t="s">
        <v>150</v>
      </c>
      <c r="AB548" s="119" t="s">
        <v>150</v>
      </c>
      <c r="AC548" s="119" t="s">
        <v>150</v>
      </c>
      <c r="AD548" s="120" t="s">
        <v>150</v>
      </c>
    </row>
    <row r="549" spans="1:30" ht="20" customHeight="1" x14ac:dyDescent="0.35">
      <c r="A549" s="15"/>
      <c r="B549" s="25">
        <f t="shared" si="145"/>
        <v>453</v>
      </c>
      <c r="C549" s="15"/>
      <c r="D549" s="78" t="str">
        <f t="shared" si="144"/>
        <v>B.UUID.453</v>
      </c>
      <c r="E549" s="27" t="s">
        <v>1548</v>
      </c>
      <c r="F549" s="27" t="s">
        <v>1733</v>
      </c>
      <c r="G549" s="27" t="s">
        <v>465</v>
      </c>
      <c r="H549" s="27" t="s">
        <v>464</v>
      </c>
      <c r="I549" s="33" t="s">
        <v>834</v>
      </c>
      <c r="J549" s="29" t="s">
        <v>37</v>
      </c>
      <c r="K549" s="71" t="s">
        <v>573</v>
      </c>
      <c r="L549" s="29" t="s">
        <v>185</v>
      </c>
      <c r="M549" s="29" t="s">
        <v>209</v>
      </c>
      <c r="N549" s="29" t="s">
        <v>160</v>
      </c>
      <c r="O549" s="29" t="s">
        <v>150</v>
      </c>
      <c r="P549" s="29" t="s">
        <v>161</v>
      </c>
      <c r="Q549" s="29" t="s">
        <v>150</v>
      </c>
      <c r="R549" s="29" t="s">
        <v>151</v>
      </c>
      <c r="S549" s="39" t="s">
        <v>152</v>
      </c>
      <c r="T549" s="39" t="s">
        <v>150</v>
      </c>
      <c r="V549" s="118" t="s">
        <v>150</v>
      </c>
      <c r="W549" s="119" t="s">
        <v>150</v>
      </c>
      <c r="X549" s="119" t="s">
        <v>150</v>
      </c>
      <c r="Y549" s="119" t="s">
        <v>150</v>
      </c>
      <c r="Z549" s="119" t="s">
        <v>150</v>
      </c>
      <c r="AA549" s="119" t="s">
        <v>150</v>
      </c>
      <c r="AB549" s="119" t="s">
        <v>150</v>
      </c>
      <c r="AC549" s="119" t="s">
        <v>150</v>
      </c>
      <c r="AD549" s="120" t="s">
        <v>150</v>
      </c>
    </row>
    <row r="550" spans="1:30" ht="20" customHeight="1" x14ac:dyDescent="0.35">
      <c r="A550" s="15"/>
      <c r="B550" s="25">
        <f t="shared" si="145"/>
        <v>454</v>
      </c>
      <c r="C550" s="15"/>
      <c r="D550" s="78" t="str">
        <f t="shared" si="144"/>
        <v>B.UUID.454</v>
      </c>
      <c r="E550" s="27" t="s">
        <v>1543</v>
      </c>
      <c r="F550" s="27" t="s">
        <v>401</v>
      </c>
      <c r="G550" s="27" t="s">
        <v>465</v>
      </c>
      <c r="H550" s="27" t="s">
        <v>464</v>
      </c>
      <c r="I550" s="33" t="s">
        <v>204</v>
      </c>
      <c r="J550" s="29" t="s">
        <v>17</v>
      </c>
      <c r="K550" s="71" t="s">
        <v>210</v>
      </c>
      <c r="L550" s="29" t="s">
        <v>185</v>
      </c>
      <c r="M550" s="29" t="s">
        <v>150</v>
      </c>
      <c r="N550" s="29" t="s">
        <v>160</v>
      </c>
      <c r="O550" s="29" t="s">
        <v>150</v>
      </c>
      <c r="P550" s="29" t="s">
        <v>161</v>
      </c>
      <c r="Q550" s="29" t="s">
        <v>150</v>
      </c>
      <c r="R550" s="29" t="s">
        <v>151</v>
      </c>
      <c r="S550" s="39" t="s">
        <v>152</v>
      </c>
      <c r="T550" s="39" t="s">
        <v>150</v>
      </c>
      <c r="V550" s="118" t="s">
        <v>150</v>
      </c>
      <c r="W550" s="119" t="s">
        <v>150</v>
      </c>
      <c r="X550" s="119" t="s">
        <v>150</v>
      </c>
      <c r="Y550" s="119" t="s">
        <v>150</v>
      </c>
      <c r="Z550" s="119" t="s">
        <v>150</v>
      </c>
      <c r="AA550" s="119" t="s">
        <v>150</v>
      </c>
      <c r="AB550" s="119" t="s">
        <v>150</v>
      </c>
      <c r="AC550" s="119" t="s">
        <v>150</v>
      </c>
      <c r="AD550" s="120" t="s">
        <v>150</v>
      </c>
    </row>
    <row r="551" spans="1:30" ht="20" customHeight="1" x14ac:dyDescent="0.35">
      <c r="A551" s="15"/>
      <c r="B551" s="25">
        <f t="shared" si="145"/>
        <v>455</v>
      </c>
      <c r="C551" s="15"/>
      <c r="D551" s="67" t="str">
        <f t="shared" si="144"/>
        <v>B.UUID.455</v>
      </c>
      <c r="E551" s="27" t="s">
        <v>1544</v>
      </c>
      <c r="F551" s="27" t="s">
        <v>1733</v>
      </c>
      <c r="G551" s="27" t="s">
        <v>465</v>
      </c>
      <c r="H551" s="27" t="s">
        <v>464</v>
      </c>
      <c r="I551" s="33" t="s">
        <v>205</v>
      </c>
      <c r="J551" s="29" t="s">
        <v>37</v>
      </c>
      <c r="K551" s="71" t="s">
        <v>573</v>
      </c>
      <c r="L551" s="29" t="s">
        <v>185</v>
      </c>
      <c r="M551" s="29" t="s">
        <v>209</v>
      </c>
      <c r="N551" s="34" t="str">
        <f>"Démandé si pour question " &amp;D550&amp; ", Réponse = 1.Oui."</f>
        <v>Démandé si pour question B.UUID.454, Réponse = 1.Oui.</v>
      </c>
      <c r="O551" s="29" t="s">
        <v>150</v>
      </c>
      <c r="P551" s="29" t="s">
        <v>161</v>
      </c>
      <c r="Q551" s="29" t="s">
        <v>150</v>
      </c>
      <c r="R551" s="29" t="s">
        <v>151</v>
      </c>
      <c r="S551" s="39" t="s">
        <v>152</v>
      </c>
      <c r="T551" s="39" t="s">
        <v>150</v>
      </c>
      <c r="V551" s="118" t="s">
        <v>150</v>
      </c>
      <c r="W551" s="119" t="s">
        <v>150</v>
      </c>
      <c r="X551" s="119" t="s">
        <v>150</v>
      </c>
      <c r="Y551" s="119" t="s">
        <v>150</v>
      </c>
      <c r="Z551" s="119" t="s">
        <v>150</v>
      </c>
      <c r="AA551" s="119" t="s">
        <v>150</v>
      </c>
      <c r="AB551" s="119" t="s">
        <v>150</v>
      </c>
      <c r="AC551" s="119" t="s">
        <v>150</v>
      </c>
      <c r="AD551" s="120" t="s">
        <v>150</v>
      </c>
    </row>
    <row r="552" spans="1:30" ht="20" customHeight="1" x14ac:dyDescent="0.35">
      <c r="A552" s="15"/>
      <c r="B552" s="25">
        <f t="shared" si="145"/>
        <v>456</v>
      </c>
      <c r="C552" s="15"/>
      <c r="D552" s="67" t="str">
        <f t="shared" si="144"/>
        <v>B.UUID.456</v>
      </c>
      <c r="E552" s="27" t="s">
        <v>1546</v>
      </c>
      <c r="F552" s="27" t="s">
        <v>20</v>
      </c>
      <c r="G552" s="27" t="s">
        <v>465</v>
      </c>
      <c r="H552" s="27" t="s">
        <v>464</v>
      </c>
      <c r="I552" s="33" t="s">
        <v>181</v>
      </c>
      <c r="J552" s="29" t="s">
        <v>20</v>
      </c>
      <c r="K552" s="71" t="s">
        <v>20</v>
      </c>
      <c r="L552" s="29" t="s">
        <v>185</v>
      </c>
      <c r="M552" s="29" t="s">
        <v>150</v>
      </c>
      <c r="N552" s="34" t="str">
        <f>"Démandé si pour question " &amp;D551&amp; ", Réponse = 6.Autre."</f>
        <v>Démandé si pour question B.UUID.455, Réponse = 6.Autre.</v>
      </c>
      <c r="O552" s="29" t="s">
        <v>150</v>
      </c>
      <c r="P552" s="29" t="s">
        <v>161</v>
      </c>
      <c r="Q552" s="29" t="s">
        <v>150</v>
      </c>
      <c r="R552" s="29" t="s">
        <v>151</v>
      </c>
      <c r="S552" s="39" t="s">
        <v>152</v>
      </c>
      <c r="T552" s="39" t="s">
        <v>150</v>
      </c>
      <c r="V552" s="118" t="s">
        <v>150</v>
      </c>
      <c r="W552" s="119" t="s">
        <v>150</v>
      </c>
      <c r="X552" s="119" t="s">
        <v>150</v>
      </c>
      <c r="Y552" s="119" t="s">
        <v>150</v>
      </c>
      <c r="Z552" s="119" t="s">
        <v>150</v>
      </c>
      <c r="AA552" s="119" t="s">
        <v>150</v>
      </c>
      <c r="AB552" s="119" t="s">
        <v>150</v>
      </c>
      <c r="AC552" s="119" t="s">
        <v>150</v>
      </c>
      <c r="AD552" s="120" t="s">
        <v>150</v>
      </c>
    </row>
    <row r="553" spans="1:30" ht="20" customHeight="1" x14ac:dyDescent="0.35">
      <c r="A553" s="15"/>
      <c r="B553" s="25">
        <f t="shared" si="145"/>
        <v>457</v>
      </c>
      <c r="C553" s="15"/>
      <c r="D553" s="67" t="str">
        <f t="shared" si="144"/>
        <v>B.UUID.457</v>
      </c>
      <c r="E553" s="27" t="s">
        <v>1545</v>
      </c>
      <c r="F553" s="27" t="s">
        <v>462</v>
      </c>
      <c r="G553" s="27" t="s">
        <v>465</v>
      </c>
      <c r="H553" s="27" t="s">
        <v>464</v>
      </c>
      <c r="I553" s="33" t="s">
        <v>206</v>
      </c>
      <c r="J553" s="29" t="s">
        <v>37</v>
      </c>
      <c r="K553" s="33" t="s">
        <v>211</v>
      </c>
      <c r="L553" s="29" t="s">
        <v>185</v>
      </c>
      <c r="M553" s="29" t="s">
        <v>150</v>
      </c>
      <c r="N553" s="34" t="str">
        <f>"Démandé si pour question " &amp;D550&amp; ", Réponse = 1.Oui."</f>
        <v>Démandé si pour question B.UUID.454, Réponse = 1.Oui.</v>
      </c>
      <c r="O553" s="29" t="s">
        <v>150</v>
      </c>
      <c r="P553" s="29" t="s">
        <v>161</v>
      </c>
      <c r="Q553" s="29" t="s">
        <v>150</v>
      </c>
      <c r="R553" s="29" t="s">
        <v>151</v>
      </c>
      <c r="S553" s="39" t="s">
        <v>152</v>
      </c>
      <c r="T553" s="39" t="s">
        <v>150</v>
      </c>
      <c r="V553" s="118" t="s">
        <v>150</v>
      </c>
      <c r="W553" s="119" t="s">
        <v>150</v>
      </c>
      <c r="X553" s="119" t="s">
        <v>150</v>
      </c>
      <c r="Y553" s="119" t="s">
        <v>150</v>
      </c>
      <c r="Z553" s="119" t="s">
        <v>150</v>
      </c>
      <c r="AA553" s="119" t="s">
        <v>150</v>
      </c>
      <c r="AB553" s="119" t="s">
        <v>150</v>
      </c>
      <c r="AC553" s="119" t="s">
        <v>150</v>
      </c>
      <c r="AD553" s="120" t="s">
        <v>150</v>
      </c>
    </row>
    <row r="554" spans="1:30" ht="20" customHeight="1" thickBot="1" x14ac:dyDescent="0.4">
      <c r="A554" s="15"/>
      <c r="B554" s="25">
        <f t="shared" si="145"/>
        <v>458</v>
      </c>
      <c r="C554" s="15"/>
      <c r="D554" s="67" t="str">
        <f t="shared" si="144"/>
        <v>B.UUID.458</v>
      </c>
      <c r="E554" s="27" t="s">
        <v>1547</v>
      </c>
      <c r="F554" s="27" t="s">
        <v>20</v>
      </c>
      <c r="G554" s="27" t="s">
        <v>465</v>
      </c>
      <c r="H554" s="27" t="s">
        <v>464</v>
      </c>
      <c r="I554" s="33" t="s">
        <v>181</v>
      </c>
      <c r="J554" s="29" t="s">
        <v>20</v>
      </c>
      <c r="K554" s="33" t="s">
        <v>20</v>
      </c>
      <c r="L554" s="29" t="s">
        <v>185</v>
      </c>
      <c r="M554" s="29" t="s">
        <v>150</v>
      </c>
      <c r="N554" s="34" t="str">
        <f>"Démandé si pour question " &amp;D553&amp; ", Réponse = 9.Autre."</f>
        <v>Démandé si pour question B.UUID.457, Réponse = 9.Autre.</v>
      </c>
      <c r="O554" s="29" t="s">
        <v>150</v>
      </c>
      <c r="P554" s="29" t="s">
        <v>161</v>
      </c>
      <c r="Q554" s="29" t="s">
        <v>150</v>
      </c>
      <c r="R554" s="29" t="s">
        <v>151</v>
      </c>
      <c r="S554" s="39" t="s">
        <v>152</v>
      </c>
      <c r="T554" s="39" t="s">
        <v>150</v>
      </c>
      <c r="V554" s="118" t="s">
        <v>150</v>
      </c>
      <c r="W554" s="119" t="s">
        <v>150</v>
      </c>
      <c r="X554" s="119" t="s">
        <v>150</v>
      </c>
      <c r="Y554" s="119" t="s">
        <v>150</v>
      </c>
      <c r="Z554" s="119" t="s">
        <v>150</v>
      </c>
      <c r="AA554" s="119" t="s">
        <v>150</v>
      </c>
      <c r="AB554" s="119" t="s">
        <v>150</v>
      </c>
      <c r="AC554" s="119" t="s">
        <v>150</v>
      </c>
      <c r="AD554" s="120" t="s">
        <v>150</v>
      </c>
    </row>
    <row r="555" spans="1:30" ht="20" customHeight="1" thickBot="1" x14ac:dyDescent="0.4">
      <c r="A555" s="15"/>
      <c r="B555" s="25"/>
      <c r="C555" s="15"/>
      <c r="D555" s="46" t="s">
        <v>339</v>
      </c>
      <c r="E555" s="35"/>
      <c r="F555" s="35"/>
      <c r="G555" s="35"/>
      <c r="H555" s="35"/>
      <c r="I555" s="36"/>
      <c r="J555" s="37"/>
      <c r="K555" s="37"/>
      <c r="L555" s="35"/>
      <c r="M555" s="35"/>
      <c r="N555" s="37"/>
      <c r="O555" s="35"/>
      <c r="P555" s="35"/>
      <c r="Q555" s="35"/>
      <c r="R555" s="35"/>
      <c r="S555" s="38"/>
      <c r="T555" s="38"/>
      <c r="V555" s="112"/>
      <c r="W555" s="113"/>
      <c r="X555" s="113"/>
      <c r="Y555" s="113"/>
      <c r="Z555" s="113"/>
      <c r="AA555" s="113"/>
      <c r="AB555" s="113"/>
      <c r="AC555" s="113"/>
      <c r="AD555" s="114"/>
    </row>
    <row r="556" spans="1:30" ht="20" customHeight="1" thickBot="1" x14ac:dyDescent="0.4">
      <c r="A556" s="15"/>
      <c r="B556" s="25"/>
      <c r="C556" s="15"/>
      <c r="D556" s="51" t="s">
        <v>792</v>
      </c>
      <c r="E556" s="47"/>
      <c r="F556" s="47"/>
      <c r="G556" s="47"/>
      <c r="H556" s="47"/>
      <c r="I556" s="48"/>
      <c r="J556" s="49"/>
      <c r="K556" s="49"/>
      <c r="L556" s="47"/>
      <c r="M556" s="47"/>
      <c r="N556" s="49"/>
      <c r="O556" s="47"/>
      <c r="P556" s="47"/>
      <c r="Q556" s="47"/>
      <c r="R556" s="47"/>
      <c r="S556" s="50"/>
      <c r="T556" s="50"/>
      <c r="V556" s="115"/>
      <c r="W556" s="116"/>
      <c r="X556" s="116"/>
      <c r="Y556" s="116"/>
      <c r="Z556" s="116"/>
      <c r="AA556" s="116"/>
      <c r="AB556" s="116"/>
      <c r="AC556" s="116"/>
      <c r="AD556" s="117"/>
    </row>
    <row r="557" spans="1:30" ht="20" customHeight="1" x14ac:dyDescent="0.35">
      <c r="A557" s="15"/>
      <c r="B557" s="25">
        <f>B554+1</f>
        <v>459</v>
      </c>
      <c r="C557" s="15"/>
      <c r="D557" s="26" t="str">
        <f t="shared" ref="D557:D566" si="146">CONCATENATE(LEFT($D$33,2),"UUID.",B557)</f>
        <v>B.UUID.459</v>
      </c>
      <c r="E557" s="71" t="s">
        <v>1166</v>
      </c>
      <c r="F557" s="27" t="s">
        <v>417</v>
      </c>
      <c r="G557" s="27" t="s">
        <v>466</v>
      </c>
      <c r="H557" s="27" t="s">
        <v>467</v>
      </c>
      <c r="I557" s="71" t="s">
        <v>788</v>
      </c>
      <c r="J557" s="29" t="s">
        <v>17</v>
      </c>
      <c r="K557" s="33" t="s">
        <v>191</v>
      </c>
      <c r="L557" s="29" t="s">
        <v>339</v>
      </c>
      <c r="M557" s="29" t="s">
        <v>150</v>
      </c>
      <c r="N557" s="34" t="s">
        <v>160</v>
      </c>
      <c r="O557" s="29" t="s">
        <v>150</v>
      </c>
      <c r="P557" s="29" t="s">
        <v>161</v>
      </c>
      <c r="Q557" s="29" t="s">
        <v>150</v>
      </c>
      <c r="R557" s="29" t="s">
        <v>151</v>
      </c>
      <c r="S557" s="39" t="s">
        <v>152</v>
      </c>
      <c r="T557" s="39" t="str">
        <f t="shared" ref="T557:T566" si="147">IF(OR(V557="Yes",W557="Yes",X557="Yes",Y557="Yes",Z557="Yes",AA557="Yes",AB557="Yes",AC557="Yes",AD557="Yes"),"Yes","No")</f>
        <v>Yes</v>
      </c>
      <c r="V557" s="118" t="s">
        <v>749</v>
      </c>
      <c r="W557" s="119" t="s">
        <v>749</v>
      </c>
      <c r="X557" s="119" t="s">
        <v>749</v>
      </c>
      <c r="Y557" s="119" t="s">
        <v>749</v>
      </c>
      <c r="Z557" s="119" t="s">
        <v>749</v>
      </c>
      <c r="AA557" s="119" t="s">
        <v>749</v>
      </c>
      <c r="AB557" s="119" t="s">
        <v>749</v>
      </c>
      <c r="AC557" s="119" t="s">
        <v>749</v>
      </c>
      <c r="AD557" s="120" t="s">
        <v>749</v>
      </c>
    </row>
    <row r="558" spans="1:30" ht="20" customHeight="1" x14ac:dyDescent="0.35">
      <c r="A558" s="15"/>
      <c r="B558" s="25">
        <f t="shared" ref="B558:B566" si="148">B557+1</f>
        <v>460</v>
      </c>
      <c r="C558" s="15"/>
      <c r="D558" s="26" t="str">
        <f t="shared" si="146"/>
        <v>B.UUID.460</v>
      </c>
      <c r="E558" s="27" t="s">
        <v>1167</v>
      </c>
      <c r="F558" s="27" t="s">
        <v>413</v>
      </c>
      <c r="G558" s="27" t="s">
        <v>466</v>
      </c>
      <c r="H558" s="27" t="s">
        <v>467</v>
      </c>
      <c r="I558" s="71" t="s">
        <v>787</v>
      </c>
      <c r="J558" s="29" t="s">
        <v>17</v>
      </c>
      <c r="K558" s="33" t="s">
        <v>170</v>
      </c>
      <c r="L558" s="29" t="s">
        <v>339</v>
      </c>
      <c r="M558" s="29" t="s">
        <v>150</v>
      </c>
      <c r="N558" s="34" t="str">
        <f>"Démandé si pour question " &amp;D557&amp; ", Réponse =/= 3. Totalement indisponible"</f>
        <v>Démandé si pour question B.UUID.459, Réponse =/= 3. Totalement indisponible</v>
      </c>
      <c r="O558" s="29" t="s">
        <v>150</v>
      </c>
      <c r="P558" s="29" t="s">
        <v>161</v>
      </c>
      <c r="Q558" s="29" t="s">
        <v>150</v>
      </c>
      <c r="R558" s="29" t="s">
        <v>151</v>
      </c>
      <c r="S558" s="39" t="s">
        <v>152</v>
      </c>
      <c r="T558" s="39" t="str">
        <f t="shared" si="147"/>
        <v>Yes</v>
      </c>
      <c r="V558" s="118" t="s">
        <v>749</v>
      </c>
      <c r="W558" s="119" t="s">
        <v>749</v>
      </c>
      <c r="X558" s="119" t="s">
        <v>749</v>
      </c>
      <c r="Y558" s="119" t="s">
        <v>749</v>
      </c>
      <c r="Z558" s="119" t="s">
        <v>749</v>
      </c>
      <c r="AA558" s="119" t="s">
        <v>749</v>
      </c>
      <c r="AB558" s="119" t="s">
        <v>749</v>
      </c>
      <c r="AC558" s="119" t="s">
        <v>749</v>
      </c>
      <c r="AD558" s="120" t="s">
        <v>749</v>
      </c>
    </row>
    <row r="559" spans="1:30" ht="20" customHeight="1" x14ac:dyDescent="0.35">
      <c r="A559" s="15"/>
      <c r="B559" s="25">
        <f t="shared" si="148"/>
        <v>461</v>
      </c>
      <c r="C559" s="15"/>
      <c r="D559" s="135" t="str">
        <f t="shared" si="146"/>
        <v>B.UUID.461</v>
      </c>
      <c r="E559" s="27" t="s">
        <v>1561</v>
      </c>
      <c r="F559" s="27" t="s">
        <v>413</v>
      </c>
      <c r="G559" s="27" t="s">
        <v>466</v>
      </c>
      <c r="H559" s="27" t="s">
        <v>467</v>
      </c>
      <c r="I559" s="71" t="s">
        <v>1700</v>
      </c>
      <c r="J559" s="29" t="s">
        <v>17</v>
      </c>
      <c r="K559" s="33" t="s">
        <v>170</v>
      </c>
      <c r="L559" s="29" t="s">
        <v>339</v>
      </c>
      <c r="M559" s="29" t="s">
        <v>150</v>
      </c>
      <c r="N559" s="34" t="str">
        <f>"Démandé si pour question " &amp;D558&amp; ", Réponse = 1.Oui."</f>
        <v>Démandé si pour question B.UUID.460, Réponse = 1.Oui.</v>
      </c>
      <c r="O559" s="29" t="s">
        <v>150</v>
      </c>
      <c r="P559" s="29" t="s">
        <v>161</v>
      </c>
      <c r="Q559" s="29" t="s">
        <v>150</v>
      </c>
      <c r="R559" s="29" t="s">
        <v>151</v>
      </c>
      <c r="S559" s="39" t="s">
        <v>152</v>
      </c>
      <c r="T559" s="39" t="str">
        <f t="shared" si="147"/>
        <v>Yes</v>
      </c>
      <c r="V559" s="118" t="s">
        <v>749</v>
      </c>
      <c r="W559" s="119" t="s">
        <v>749</v>
      </c>
      <c r="X559" s="119" t="s">
        <v>749</v>
      </c>
      <c r="Y559" s="119" t="s">
        <v>749</v>
      </c>
      <c r="Z559" s="119" t="s">
        <v>749</v>
      </c>
      <c r="AA559" s="119" t="s">
        <v>749</v>
      </c>
      <c r="AB559" s="119" t="s">
        <v>749</v>
      </c>
      <c r="AC559" s="119" t="s">
        <v>749</v>
      </c>
      <c r="AD559" s="120" t="s">
        <v>749</v>
      </c>
    </row>
    <row r="560" spans="1:30" ht="20" customHeight="1" x14ac:dyDescent="0.35">
      <c r="A560" s="15"/>
      <c r="B560" s="25">
        <f t="shared" si="148"/>
        <v>462</v>
      </c>
      <c r="C560" s="15"/>
      <c r="D560" s="135" t="str">
        <f t="shared" si="146"/>
        <v>B.UUID.462</v>
      </c>
      <c r="E560" s="27" t="s">
        <v>1168</v>
      </c>
      <c r="F560" s="27" t="s">
        <v>64</v>
      </c>
      <c r="G560" s="27" t="s">
        <v>466</v>
      </c>
      <c r="H560" s="27" t="s">
        <v>467</v>
      </c>
      <c r="I560" s="71" t="s">
        <v>1701</v>
      </c>
      <c r="J560" s="29" t="s">
        <v>64</v>
      </c>
      <c r="K560" s="33" t="s">
        <v>194</v>
      </c>
      <c r="L560" s="29" t="s">
        <v>339</v>
      </c>
      <c r="M560" s="29" t="s">
        <v>150</v>
      </c>
      <c r="N560" s="34" t="str">
        <f>"Démandé si pour question " &amp;D559&amp; ", Réponse = 2.Non."</f>
        <v>Démandé si pour question B.UUID.461, Réponse = 2.Non.</v>
      </c>
      <c r="O560" s="29" t="s">
        <v>150</v>
      </c>
      <c r="P560" s="29" t="s">
        <v>161</v>
      </c>
      <c r="Q560" s="29" t="s">
        <v>150</v>
      </c>
      <c r="R560" s="29" t="s">
        <v>151</v>
      </c>
      <c r="S560" s="39" t="s">
        <v>152</v>
      </c>
      <c r="T560" s="39" t="str">
        <f t="shared" si="147"/>
        <v>Yes</v>
      </c>
      <c r="V560" s="118" t="s">
        <v>749</v>
      </c>
      <c r="W560" s="119" t="s">
        <v>749</v>
      </c>
      <c r="X560" s="119" t="s">
        <v>749</v>
      </c>
      <c r="Y560" s="119" t="s">
        <v>749</v>
      </c>
      <c r="Z560" s="119" t="s">
        <v>749</v>
      </c>
      <c r="AA560" s="119" t="s">
        <v>749</v>
      </c>
      <c r="AB560" s="119" t="s">
        <v>749</v>
      </c>
      <c r="AC560" s="119" t="s">
        <v>749</v>
      </c>
      <c r="AD560" s="120" t="s">
        <v>749</v>
      </c>
    </row>
    <row r="561" spans="1:30" ht="20" customHeight="1" x14ac:dyDescent="0.35">
      <c r="A561" s="15"/>
      <c r="B561" s="25">
        <f t="shared" si="148"/>
        <v>463</v>
      </c>
      <c r="C561" s="15"/>
      <c r="D561" s="135" t="str">
        <f t="shared" si="146"/>
        <v>B.UUID.463</v>
      </c>
      <c r="E561" s="27" t="s">
        <v>1169</v>
      </c>
      <c r="F561" s="27" t="s">
        <v>64</v>
      </c>
      <c r="G561" s="27" t="s">
        <v>466</v>
      </c>
      <c r="H561" s="27" t="s">
        <v>467</v>
      </c>
      <c r="I561" s="71" t="s">
        <v>789</v>
      </c>
      <c r="J561" s="29" t="s">
        <v>64</v>
      </c>
      <c r="K561" s="33" t="s">
        <v>194</v>
      </c>
      <c r="L561" s="29" t="s">
        <v>339</v>
      </c>
      <c r="M561" s="29" t="s">
        <v>150</v>
      </c>
      <c r="N561" s="34" t="str">
        <f>"Démandé si pour question " &amp;D558&amp; ", Réponse = 1.Oui."</f>
        <v>Démandé si pour question B.UUID.460, Réponse = 1.Oui.</v>
      </c>
      <c r="O561" s="29" t="s">
        <v>150</v>
      </c>
      <c r="P561" s="29" t="s">
        <v>161</v>
      </c>
      <c r="Q561" s="29" t="s">
        <v>150</v>
      </c>
      <c r="R561" s="29" t="s">
        <v>151</v>
      </c>
      <c r="S561" s="39" t="s">
        <v>152</v>
      </c>
      <c r="T561" s="39" t="str">
        <f t="shared" si="147"/>
        <v>Yes</v>
      </c>
      <c r="V561" s="118" t="s">
        <v>749</v>
      </c>
      <c r="W561" s="119" t="s">
        <v>749</v>
      </c>
      <c r="X561" s="119" t="s">
        <v>749</v>
      </c>
      <c r="Y561" s="119" t="s">
        <v>749</v>
      </c>
      <c r="Z561" s="119" t="s">
        <v>749</v>
      </c>
      <c r="AA561" s="119" t="s">
        <v>749</v>
      </c>
      <c r="AB561" s="119" t="s">
        <v>749</v>
      </c>
      <c r="AC561" s="119" t="s">
        <v>749</v>
      </c>
      <c r="AD561" s="120" t="s">
        <v>749</v>
      </c>
    </row>
    <row r="562" spans="1:30" ht="20" customHeight="1" x14ac:dyDescent="0.35">
      <c r="A562" s="15"/>
      <c r="B562" s="25">
        <f t="shared" si="148"/>
        <v>464</v>
      </c>
      <c r="C562" s="15"/>
      <c r="D562" s="135" t="str">
        <f t="shared" si="146"/>
        <v>B.UUID.464</v>
      </c>
      <c r="E562" s="151" t="s">
        <v>1772</v>
      </c>
      <c r="F562" s="27" t="s">
        <v>803</v>
      </c>
      <c r="G562" s="27" t="s">
        <v>466</v>
      </c>
      <c r="H562" s="27" t="s">
        <v>467</v>
      </c>
      <c r="I562" s="71" t="s">
        <v>1757</v>
      </c>
      <c r="J562" s="29" t="s">
        <v>803</v>
      </c>
      <c r="K562" s="33"/>
      <c r="L562" s="29" t="s">
        <v>339</v>
      </c>
      <c r="M562" s="29" t="s">
        <v>150</v>
      </c>
      <c r="N562" s="34"/>
      <c r="O562" s="29" t="s">
        <v>150</v>
      </c>
      <c r="P562" s="29" t="s">
        <v>150</v>
      </c>
      <c r="Q562" s="29" t="s">
        <v>150</v>
      </c>
      <c r="R562" s="29" t="s">
        <v>151</v>
      </c>
      <c r="S562" s="39" t="s">
        <v>152</v>
      </c>
      <c r="T562" s="39" t="s">
        <v>150</v>
      </c>
      <c r="V562" s="118" t="s">
        <v>150</v>
      </c>
      <c r="W562" s="119" t="s">
        <v>150</v>
      </c>
      <c r="X562" s="119" t="s">
        <v>150</v>
      </c>
      <c r="Y562" s="119" t="s">
        <v>150</v>
      </c>
      <c r="Z562" s="119" t="s">
        <v>150</v>
      </c>
      <c r="AA562" s="119" t="s">
        <v>150</v>
      </c>
      <c r="AB562" s="119" t="s">
        <v>150</v>
      </c>
      <c r="AC562" s="119" t="s">
        <v>150</v>
      </c>
      <c r="AD562" s="120" t="s">
        <v>150</v>
      </c>
    </row>
    <row r="563" spans="1:30" ht="20" customHeight="1" x14ac:dyDescent="0.35">
      <c r="A563" s="15"/>
      <c r="B563" s="25">
        <f t="shared" si="148"/>
        <v>465</v>
      </c>
      <c r="C563" s="15"/>
      <c r="D563" s="135" t="str">
        <f t="shared" si="146"/>
        <v>B.UUID.465</v>
      </c>
      <c r="E563" s="71" t="s">
        <v>1170</v>
      </c>
      <c r="F563" s="27" t="s">
        <v>803</v>
      </c>
      <c r="G563" s="27" t="s">
        <v>465</v>
      </c>
      <c r="H563" s="27" t="s">
        <v>464</v>
      </c>
      <c r="I563" s="71" t="s">
        <v>839</v>
      </c>
      <c r="J563" s="29" t="s">
        <v>803</v>
      </c>
      <c r="K563" s="33"/>
      <c r="L563" s="29" t="s">
        <v>339</v>
      </c>
      <c r="M563" s="29" t="s">
        <v>150</v>
      </c>
      <c r="N563" s="34"/>
      <c r="O563" s="29" t="s">
        <v>150</v>
      </c>
      <c r="P563" s="29" t="s">
        <v>150</v>
      </c>
      <c r="Q563" s="29" t="s">
        <v>150</v>
      </c>
      <c r="R563" s="29" t="s">
        <v>151</v>
      </c>
      <c r="S563" s="39" t="s">
        <v>152</v>
      </c>
      <c r="T563" s="39" t="s">
        <v>150</v>
      </c>
      <c r="V563" s="118" t="s">
        <v>150</v>
      </c>
      <c r="W563" s="119" t="s">
        <v>150</v>
      </c>
      <c r="X563" s="119" t="s">
        <v>150</v>
      </c>
      <c r="Y563" s="119" t="s">
        <v>150</v>
      </c>
      <c r="Z563" s="119" t="s">
        <v>150</v>
      </c>
      <c r="AA563" s="119" t="s">
        <v>150</v>
      </c>
      <c r="AB563" s="119" t="s">
        <v>150</v>
      </c>
      <c r="AC563" s="119" t="s">
        <v>150</v>
      </c>
      <c r="AD563" s="120" t="s">
        <v>150</v>
      </c>
    </row>
    <row r="564" spans="1:30" ht="20" customHeight="1" x14ac:dyDescent="0.35">
      <c r="A564" s="15"/>
      <c r="B564" s="25">
        <f t="shared" si="148"/>
        <v>466</v>
      </c>
      <c r="C564" s="15"/>
      <c r="D564" s="135" t="str">
        <f t="shared" si="146"/>
        <v>B.UUID.466</v>
      </c>
      <c r="E564" s="27" t="s">
        <v>1562</v>
      </c>
      <c r="F564" s="27" t="s">
        <v>803</v>
      </c>
      <c r="G564" s="27" t="s">
        <v>465</v>
      </c>
      <c r="H564" s="27" t="s">
        <v>464</v>
      </c>
      <c r="I564" s="71" t="s">
        <v>838</v>
      </c>
      <c r="J564" s="29" t="s">
        <v>803</v>
      </c>
      <c r="K564" s="33"/>
      <c r="L564" s="29" t="s">
        <v>339</v>
      </c>
      <c r="M564" s="29" t="s">
        <v>150</v>
      </c>
      <c r="N564" s="34"/>
      <c r="O564" s="29" t="s">
        <v>150</v>
      </c>
      <c r="P564" s="29" t="s">
        <v>150</v>
      </c>
      <c r="Q564" s="29" t="s">
        <v>150</v>
      </c>
      <c r="R564" s="29" t="s">
        <v>151</v>
      </c>
      <c r="S564" s="39" t="s">
        <v>152</v>
      </c>
      <c r="T564" s="39" t="s">
        <v>150</v>
      </c>
      <c r="V564" s="118" t="s">
        <v>150</v>
      </c>
      <c r="W564" s="119" t="s">
        <v>150</v>
      </c>
      <c r="X564" s="119" t="s">
        <v>150</v>
      </c>
      <c r="Y564" s="119" t="s">
        <v>150</v>
      </c>
      <c r="Z564" s="119" t="s">
        <v>150</v>
      </c>
      <c r="AA564" s="119" t="s">
        <v>150</v>
      </c>
      <c r="AB564" s="119" t="s">
        <v>150</v>
      </c>
      <c r="AC564" s="119" t="s">
        <v>150</v>
      </c>
      <c r="AD564" s="120" t="s">
        <v>150</v>
      </c>
    </row>
    <row r="565" spans="1:30" ht="20" customHeight="1" x14ac:dyDescent="0.35">
      <c r="A565" s="15"/>
      <c r="B565" s="25">
        <f t="shared" si="148"/>
        <v>467</v>
      </c>
      <c r="C565" s="15"/>
      <c r="D565" s="135" t="str">
        <f t="shared" si="146"/>
        <v>B.UUID.467</v>
      </c>
      <c r="E565" s="27" t="s">
        <v>1171</v>
      </c>
      <c r="F565" s="27" t="s">
        <v>64</v>
      </c>
      <c r="G565" s="27" t="s">
        <v>466</v>
      </c>
      <c r="H565" s="27" t="s">
        <v>467</v>
      </c>
      <c r="I565" s="71" t="s">
        <v>790</v>
      </c>
      <c r="J565" s="29" t="s">
        <v>64</v>
      </c>
      <c r="K565" s="33" t="s">
        <v>194</v>
      </c>
      <c r="L565" s="29" t="s">
        <v>339</v>
      </c>
      <c r="M565" s="29" t="s">
        <v>150</v>
      </c>
      <c r="N565" s="34" t="str">
        <f>"Démandé si pour question " &amp;D558&amp; ", Réponse = 1.Oui."</f>
        <v>Démandé si pour question B.UUID.460, Réponse = 1.Oui.</v>
      </c>
      <c r="O565" s="29" t="s">
        <v>150</v>
      </c>
      <c r="P565" s="29" t="s">
        <v>161</v>
      </c>
      <c r="Q565" s="29" t="s">
        <v>150</v>
      </c>
      <c r="R565" s="29" t="s">
        <v>151</v>
      </c>
      <c r="S565" s="39" t="s">
        <v>152</v>
      </c>
      <c r="T565" s="39" t="str">
        <f t="shared" si="147"/>
        <v>Yes</v>
      </c>
      <c r="V565" s="118" t="s">
        <v>749</v>
      </c>
      <c r="W565" s="119" t="s">
        <v>749</v>
      </c>
      <c r="X565" s="119" t="s">
        <v>749</v>
      </c>
      <c r="Y565" s="119" t="s">
        <v>749</v>
      </c>
      <c r="Z565" s="119" t="s">
        <v>749</v>
      </c>
      <c r="AA565" s="119" t="s">
        <v>749</v>
      </c>
      <c r="AB565" s="119" t="s">
        <v>749</v>
      </c>
      <c r="AC565" s="119" t="s">
        <v>749</v>
      </c>
      <c r="AD565" s="120" t="s">
        <v>749</v>
      </c>
    </row>
    <row r="566" spans="1:30" ht="20" customHeight="1" thickBot="1" x14ac:dyDescent="0.4">
      <c r="A566" s="15"/>
      <c r="B566" s="25">
        <f t="shared" si="148"/>
        <v>468</v>
      </c>
      <c r="C566" s="15"/>
      <c r="D566" s="135" t="str">
        <f t="shared" si="146"/>
        <v>B.UUID.468</v>
      </c>
      <c r="E566" s="27" t="s">
        <v>1172</v>
      </c>
      <c r="F566" s="27" t="s">
        <v>64</v>
      </c>
      <c r="G566" s="27" t="s">
        <v>466</v>
      </c>
      <c r="H566" s="27" t="s">
        <v>467</v>
      </c>
      <c r="I566" s="71" t="s">
        <v>791</v>
      </c>
      <c r="J566" s="29" t="s">
        <v>64</v>
      </c>
      <c r="K566" s="33" t="s">
        <v>194</v>
      </c>
      <c r="L566" s="29" t="s">
        <v>339</v>
      </c>
      <c r="M566" s="29" t="s">
        <v>150</v>
      </c>
      <c r="N566" s="34" t="str">
        <f>"Démandé si pour question " &amp;D558&amp; ", Réponse = 1.Oui."</f>
        <v>Démandé si pour question B.UUID.460, Réponse = 1.Oui.</v>
      </c>
      <c r="O566" s="29" t="s">
        <v>150</v>
      </c>
      <c r="P566" s="29" t="s">
        <v>161</v>
      </c>
      <c r="Q566" s="29" t="s">
        <v>150</v>
      </c>
      <c r="R566" s="29" t="s">
        <v>151</v>
      </c>
      <c r="S566" s="39" t="s">
        <v>152</v>
      </c>
      <c r="T566" s="39" t="str">
        <f t="shared" si="147"/>
        <v>Yes</v>
      </c>
      <c r="V566" s="118" t="s">
        <v>749</v>
      </c>
      <c r="W566" s="119" t="s">
        <v>749</v>
      </c>
      <c r="X566" s="119" t="s">
        <v>749</v>
      </c>
      <c r="Y566" s="119" t="s">
        <v>749</v>
      </c>
      <c r="Z566" s="119" t="s">
        <v>749</v>
      </c>
      <c r="AA566" s="119" t="s">
        <v>749</v>
      </c>
      <c r="AB566" s="119" t="s">
        <v>749</v>
      </c>
      <c r="AC566" s="119" t="s">
        <v>749</v>
      </c>
      <c r="AD566" s="120" t="s">
        <v>749</v>
      </c>
    </row>
    <row r="567" spans="1:30" ht="20" customHeight="1" thickBot="1" x14ac:dyDescent="0.4">
      <c r="A567" s="15"/>
      <c r="B567" s="25"/>
      <c r="C567" s="15"/>
      <c r="D567" s="56" t="s">
        <v>340</v>
      </c>
      <c r="E567" s="52"/>
      <c r="F567" s="52"/>
      <c r="G567" s="52"/>
      <c r="H567" s="52"/>
      <c r="I567" s="53"/>
      <c r="J567" s="54"/>
      <c r="K567" s="54"/>
      <c r="L567" s="52"/>
      <c r="M567" s="52"/>
      <c r="N567" s="54"/>
      <c r="O567" s="52"/>
      <c r="P567" s="52"/>
      <c r="Q567" s="52"/>
      <c r="R567" s="52"/>
      <c r="S567" s="55"/>
      <c r="T567" s="55"/>
      <c r="V567" s="121"/>
      <c r="W567" s="122"/>
      <c r="X567" s="122"/>
      <c r="Y567" s="122"/>
      <c r="Z567" s="122"/>
      <c r="AA567" s="122"/>
      <c r="AB567" s="122"/>
      <c r="AC567" s="122"/>
      <c r="AD567" s="123"/>
    </row>
    <row r="568" spans="1:30" ht="20" customHeight="1" x14ac:dyDescent="0.35">
      <c r="A568" s="15"/>
      <c r="B568" s="25">
        <f>B566+1</f>
        <v>469</v>
      </c>
      <c r="C568" s="15"/>
      <c r="D568" s="26" t="str">
        <f t="shared" ref="D568:D572" si="149">CONCATENATE(LEFT($D$33,2),"UUID.",B568)</f>
        <v>B.UUID.469</v>
      </c>
      <c r="E568" s="27" t="s">
        <v>1173</v>
      </c>
      <c r="F568" s="27" t="s">
        <v>418</v>
      </c>
      <c r="G568" s="27" t="s">
        <v>466</v>
      </c>
      <c r="H568" s="27" t="s">
        <v>467</v>
      </c>
      <c r="I568" s="33" t="s">
        <v>443</v>
      </c>
      <c r="J568" s="29" t="s">
        <v>17</v>
      </c>
      <c r="K568" s="33" t="s">
        <v>197</v>
      </c>
      <c r="L568" s="29" t="s">
        <v>339</v>
      </c>
      <c r="M568" s="29" t="s">
        <v>150</v>
      </c>
      <c r="N568" s="34" t="str">
        <f>"Démandé si pour question " &amp;D558&amp; ", Réponse = 1.Oui."</f>
        <v>Démandé si pour question B.UUID.460, Réponse = 1.Oui.</v>
      </c>
      <c r="O568" s="29" t="s">
        <v>150</v>
      </c>
      <c r="P568" s="29" t="s">
        <v>161</v>
      </c>
      <c r="Q568" s="29" t="s">
        <v>150</v>
      </c>
      <c r="R568" s="29" t="s">
        <v>151</v>
      </c>
      <c r="S568" s="39" t="s">
        <v>152</v>
      </c>
      <c r="T568" s="39" t="s">
        <v>756</v>
      </c>
      <c r="V568" s="118" t="s">
        <v>756</v>
      </c>
      <c r="W568" s="119" t="s">
        <v>756</v>
      </c>
      <c r="X568" s="119" t="s">
        <v>756</v>
      </c>
      <c r="Y568" s="119" t="s">
        <v>756</v>
      </c>
      <c r="Z568" s="119" t="s">
        <v>756</v>
      </c>
      <c r="AA568" s="119" t="s">
        <v>756</v>
      </c>
      <c r="AB568" s="119" t="s">
        <v>756</v>
      </c>
      <c r="AC568" s="119" t="s">
        <v>756</v>
      </c>
      <c r="AD568" s="120" t="s">
        <v>756</v>
      </c>
    </row>
    <row r="569" spans="1:30" ht="20" customHeight="1" x14ac:dyDescent="0.35">
      <c r="A569" s="15"/>
      <c r="B569" s="25">
        <f t="shared" ref="B569:B572" si="150">B568+1</f>
        <v>470</v>
      </c>
      <c r="C569" s="15"/>
      <c r="D569" s="26" t="str">
        <f t="shared" si="149"/>
        <v>B.UUID.470</v>
      </c>
      <c r="E569" s="27" t="s">
        <v>1174</v>
      </c>
      <c r="F569" s="27" t="s">
        <v>419</v>
      </c>
      <c r="G569" s="27" t="s">
        <v>466</v>
      </c>
      <c r="H569" s="27" t="s">
        <v>467</v>
      </c>
      <c r="I569" s="33" t="s">
        <v>444</v>
      </c>
      <c r="J569" s="29" t="s">
        <v>37</v>
      </c>
      <c r="K569" s="33" t="s">
        <v>198</v>
      </c>
      <c r="L569" s="29" t="s">
        <v>339</v>
      </c>
      <c r="M569" s="29" t="s">
        <v>150</v>
      </c>
      <c r="N569" s="34" t="str">
        <f>"Démandé si pour question " &amp;D568&amp; ", Réponse = 2. Oui, les prix augmenteront."</f>
        <v>Démandé si pour question B.UUID.469, Réponse = 2. Oui, les prix augmenteront.</v>
      </c>
      <c r="O569" s="29" t="s">
        <v>150</v>
      </c>
      <c r="P569" s="29" t="s">
        <v>161</v>
      </c>
      <c r="Q569" s="29" t="s">
        <v>150</v>
      </c>
      <c r="R569" s="29" t="s">
        <v>151</v>
      </c>
      <c r="S569" s="39" t="s">
        <v>152</v>
      </c>
      <c r="T569" s="39" t="s">
        <v>756</v>
      </c>
      <c r="V569" s="118" t="s">
        <v>756</v>
      </c>
      <c r="W569" s="119" t="s">
        <v>756</v>
      </c>
      <c r="X569" s="119" t="s">
        <v>756</v>
      </c>
      <c r="Y569" s="119" t="s">
        <v>756</v>
      </c>
      <c r="Z569" s="119" t="s">
        <v>756</v>
      </c>
      <c r="AA569" s="119" t="s">
        <v>756</v>
      </c>
      <c r="AB569" s="119" t="s">
        <v>756</v>
      </c>
      <c r="AC569" s="119" t="s">
        <v>756</v>
      </c>
      <c r="AD569" s="120" t="s">
        <v>756</v>
      </c>
    </row>
    <row r="570" spans="1:30" ht="20" customHeight="1" x14ac:dyDescent="0.35">
      <c r="A570" s="15"/>
      <c r="B570" s="25">
        <f t="shared" si="150"/>
        <v>471</v>
      </c>
      <c r="C570" s="15"/>
      <c r="D570" s="26" t="str">
        <f t="shared" si="149"/>
        <v>B.UUID.471</v>
      </c>
      <c r="E570" s="27" t="s">
        <v>1563</v>
      </c>
      <c r="F570" s="27" t="s">
        <v>20</v>
      </c>
      <c r="G570" s="27" t="s">
        <v>466</v>
      </c>
      <c r="H570" s="27" t="s">
        <v>467</v>
      </c>
      <c r="I570" s="33" t="s">
        <v>181</v>
      </c>
      <c r="J570" s="29" t="s">
        <v>20</v>
      </c>
      <c r="K570" s="33" t="s">
        <v>20</v>
      </c>
      <c r="L570" s="29" t="s">
        <v>339</v>
      </c>
      <c r="M570" s="29" t="s">
        <v>150</v>
      </c>
      <c r="N570" s="34" t="str">
        <f>"Démandé si pour question " &amp;D569&amp; ", Réponse = 11.Autre."</f>
        <v>Démandé si pour question B.UUID.470, Réponse = 11.Autre.</v>
      </c>
      <c r="O570" s="29" t="s">
        <v>150</v>
      </c>
      <c r="P570" s="29" t="s">
        <v>161</v>
      </c>
      <c r="Q570" s="29" t="s">
        <v>150</v>
      </c>
      <c r="R570" s="29" t="s">
        <v>151</v>
      </c>
      <c r="S570" s="39" t="s">
        <v>152</v>
      </c>
      <c r="T570" s="39" t="s">
        <v>756</v>
      </c>
      <c r="V570" s="118" t="s">
        <v>756</v>
      </c>
      <c r="W570" s="119" t="s">
        <v>756</v>
      </c>
      <c r="X570" s="119" t="s">
        <v>756</v>
      </c>
      <c r="Y570" s="119" t="s">
        <v>756</v>
      </c>
      <c r="Z570" s="119" t="s">
        <v>756</v>
      </c>
      <c r="AA570" s="119" t="s">
        <v>756</v>
      </c>
      <c r="AB570" s="119" t="s">
        <v>756</v>
      </c>
      <c r="AC570" s="119" t="s">
        <v>756</v>
      </c>
      <c r="AD570" s="120" t="s">
        <v>756</v>
      </c>
    </row>
    <row r="571" spans="1:30" ht="20" customHeight="1" x14ac:dyDescent="0.35">
      <c r="A571" s="15"/>
      <c r="B571" s="25">
        <f t="shared" si="150"/>
        <v>472</v>
      </c>
      <c r="C571" s="15"/>
      <c r="D571" s="26" t="str">
        <f t="shared" si="149"/>
        <v>B.UUID.472</v>
      </c>
      <c r="E571" s="27" t="s">
        <v>1175</v>
      </c>
      <c r="F571" s="27" t="s">
        <v>420</v>
      </c>
      <c r="G571" s="27" t="s">
        <v>466</v>
      </c>
      <c r="H571" s="27" t="s">
        <v>467</v>
      </c>
      <c r="I571" s="33" t="s">
        <v>445</v>
      </c>
      <c r="J571" s="29" t="s">
        <v>37</v>
      </c>
      <c r="K571" s="33" t="s">
        <v>199</v>
      </c>
      <c r="L571" s="29" t="s">
        <v>339</v>
      </c>
      <c r="M571" s="29" t="s">
        <v>150</v>
      </c>
      <c r="N571" s="34" t="str">
        <f>"Démandé si pour question " &amp;D568&amp; ", Réponse = 2. Oui, les prix augmenteront."</f>
        <v>Démandé si pour question B.UUID.469, Réponse = 2. Oui, les prix augmenteront.</v>
      </c>
      <c r="O571" s="29" t="s">
        <v>150</v>
      </c>
      <c r="P571" s="29" t="s">
        <v>161</v>
      </c>
      <c r="Q571" s="29" t="s">
        <v>150</v>
      </c>
      <c r="R571" s="29" t="s">
        <v>151</v>
      </c>
      <c r="S571" s="39" t="s">
        <v>152</v>
      </c>
      <c r="T571" s="39" t="s">
        <v>756</v>
      </c>
      <c r="V571" s="118" t="s">
        <v>756</v>
      </c>
      <c r="W571" s="119" t="s">
        <v>756</v>
      </c>
      <c r="X571" s="119" t="s">
        <v>756</v>
      </c>
      <c r="Y571" s="119" t="s">
        <v>756</v>
      </c>
      <c r="Z571" s="119" t="s">
        <v>756</v>
      </c>
      <c r="AA571" s="119" t="s">
        <v>756</v>
      </c>
      <c r="AB571" s="119" t="s">
        <v>756</v>
      </c>
      <c r="AC571" s="119" t="s">
        <v>756</v>
      </c>
      <c r="AD571" s="120" t="s">
        <v>756</v>
      </c>
    </row>
    <row r="572" spans="1:30" ht="20" customHeight="1" thickBot="1" x14ac:dyDescent="0.4">
      <c r="A572" s="15"/>
      <c r="B572" s="25">
        <f t="shared" si="150"/>
        <v>473</v>
      </c>
      <c r="C572" s="15"/>
      <c r="D572" s="26" t="str">
        <f t="shared" si="149"/>
        <v>B.UUID.473</v>
      </c>
      <c r="E572" s="27" t="s">
        <v>1564</v>
      </c>
      <c r="F572" s="27" t="s">
        <v>20</v>
      </c>
      <c r="G572" s="27" t="s">
        <v>466</v>
      </c>
      <c r="H572" s="27" t="s">
        <v>467</v>
      </c>
      <c r="I572" s="33" t="s">
        <v>181</v>
      </c>
      <c r="J572" s="29" t="s">
        <v>20</v>
      </c>
      <c r="K572" s="33" t="s">
        <v>20</v>
      </c>
      <c r="L572" s="29" t="s">
        <v>339</v>
      </c>
      <c r="M572" s="29" t="s">
        <v>150</v>
      </c>
      <c r="N572" s="34" t="str">
        <f>"Démandé si pour question " &amp;D571&amp; ", Réponse = 12.Autre."</f>
        <v>Démandé si pour question B.UUID.472, Réponse = 12.Autre.</v>
      </c>
      <c r="O572" s="29" t="s">
        <v>150</v>
      </c>
      <c r="P572" s="29" t="s">
        <v>161</v>
      </c>
      <c r="Q572" s="29" t="s">
        <v>150</v>
      </c>
      <c r="R572" s="29" t="s">
        <v>151</v>
      </c>
      <c r="S572" s="39" t="s">
        <v>152</v>
      </c>
      <c r="T572" s="39" t="s">
        <v>756</v>
      </c>
      <c r="V572" s="118" t="s">
        <v>756</v>
      </c>
      <c r="W572" s="119" t="s">
        <v>756</v>
      </c>
      <c r="X572" s="119" t="s">
        <v>756</v>
      </c>
      <c r="Y572" s="119" t="s">
        <v>756</v>
      </c>
      <c r="Z572" s="119" t="s">
        <v>756</v>
      </c>
      <c r="AA572" s="119" t="s">
        <v>756</v>
      </c>
      <c r="AB572" s="119" t="s">
        <v>756</v>
      </c>
      <c r="AC572" s="119" t="s">
        <v>756</v>
      </c>
      <c r="AD572" s="120" t="s">
        <v>756</v>
      </c>
    </row>
    <row r="573" spans="1:30" ht="20" customHeight="1" thickBot="1" x14ac:dyDescent="0.4">
      <c r="A573" s="15"/>
      <c r="B573" s="25"/>
      <c r="C573" s="15"/>
      <c r="D573" s="56" t="s">
        <v>341</v>
      </c>
      <c r="E573" s="52"/>
      <c r="F573" s="52"/>
      <c r="G573" s="52"/>
      <c r="H573" s="52"/>
      <c r="I573" s="53"/>
      <c r="J573" s="54"/>
      <c r="K573" s="54"/>
      <c r="L573" s="52"/>
      <c r="M573" s="52"/>
      <c r="N573" s="54"/>
      <c r="O573" s="52"/>
      <c r="P573" s="52"/>
      <c r="Q573" s="52"/>
      <c r="R573" s="52"/>
      <c r="S573" s="55"/>
      <c r="T573" s="55"/>
      <c r="V573" s="121"/>
      <c r="W573" s="122"/>
      <c r="X573" s="122"/>
      <c r="Y573" s="122"/>
      <c r="Z573" s="122"/>
      <c r="AA573" s="122"/>
      <c r="AB573" s="122"/>
      <c r="AC573" s="122"/>
      <c r="AD573" s="123"/>
    </row>
    <row r="574" spans="1:30" ht="20" customHeight="1" x14ac:dyDescent="0.35">
      <c r="A574" s="15"/>
      <c r="B574" s="25">
        <f>B572+1</f>
        <v>474</v>
      </c>
      <c r="C574" s="15"/>
      <c r="D574" s="67" t="str">
        <f t="shared" ref="D574:D587" si="151">CONCATENATE(LEFT($D$33,2),"UUID.",B574)</f>
        <v>B.UUID.474</v>
      </c>
      <c r="E574" s="27" t="s">
        <v>1178</v>
      </c>
      <c r="F574" s="27" t="s">
        <v>421</v>
      </c>
      <c r="G574" s="27" t="s">
        <v>465</v>
      </c>
      <c r="H574" s="27" t="s">
        <v>464</v>
      </c>
      <c r="I574" s="33" t="s">
        <v>446</v>
      </c>
      <c r="J574" s="29" t="s">
        <v>17</v>
      </c>
      <c r="K574" s="33" t="s">
        <v>207</v>
      </c>
      <c r="L574" s="29" t="s">
        <v>339</v>
      </c>
      <c r="M574" s="29" t="s">
        <v>150</v>
      </c>
      <c r="N574" s="34" t="str">
        <f>N568</f>
        <v>Démandé si pour question B.UUID.460, Réponse = 1.Oui.</v>
      </c>
      <c r="O574" s="29" t="s">
        <v>150</v>
      </c>
      <c r="P574" s="29" t="s">
        <v>161</v>
      </c>
      <c r="Q574" s="29" t="s">
        <v>150</v>
      </c>
      <c r="R574" s="29" t="s">
        <v>151</v>
      </c>
      <c r="S574" s="39" t="s">
        <v>152</v>
      </c>
      <c r="T574" s="39" t="s">
        <v>150</v>
      </c>
      <c r="V574" s="118" t="s">
        <v>150</v>
      </c>
      <c r="W574" s="119" t="s">
        <v>150</v>
      </c>
      <c r="X574" s="119" t="s">
        <v>150</v>
      </c>
      <c r="Y574" s="119" t="s">
        <v>150</v>
      </c>
      <c r="Z574" s="119" t="s">
        <v>150</v>
      </c>
      <c r="AA574" s="119" t="s">
        <v>150</v>
      </c>
      <c r="AB574" s="119" t="s">
        <v>150</v>
      </c>
      <c r="AC574" s="119" t="s">
        <v>150</v>
      </c>
      <c r="AD574" s="120" t="s">
        <v>150</v>
      </c>
    </row>
    <row r="575" spans="1:30" ht="20" customHeight="1" x14ac:dyDescent="0.35">
      <c r="A575" s="15"/>
      <c r="B575" s="25">
        <f t="shared" ref="B575:B587" si="152">B574+1</f>
        <v>475</v>
      </c>
      <c r="C575" s="15"/>
      <c r="D575" s="67" t="str">
        <f t="shared" si="151"/>
        <v>B.UUID.475</v>
      </c>
      <c r="E575" s="27" t="s">
        <v>1565</v>
      </c>
      <c r="F575" s="27" t="s">
        <v>20</v>
      </c>
      <c r="G575" s="27" t="s">
        <v>465</v>
      </c>
      <c r="H575" s="27" t="s">
        <v>464</v>
      </c>
      <c r="I575" s="33" t="s">
        <v>181</v>
      </c>
      <c r="J575" s="29" t="s">
        <v>20</v>
      </c>
      <c r="K575" s="33" t="s">
        <v>20</v>
      </c>
      <c r="L575" s="29" t="s">
        <v>339</v>
      </c>
      <c r="M575" s="29" t="s">
        <v>150</v>
      </c>
      <c r="N575" s="34" t="str">
        <f>"Démandé si pour question " &amp;D574&amp; ", Réponse = 3.Autre."</f>
        <v>Démandé si pour question B.UUID.474, Réponse = 3.Autre.</v>
      </c>
      <c r="O575" s="29" t="s">
        <v>150</v>
      </c>
      <c r="P575" s="29" t="s">
        <v>161</v>
      </c>
      <c r="Q575" s="29" t="s">
        <v>150</v>
      </c>
      <c r="R575" s="29" t="s">
        <v>151</v>
      </c>
      <c r="S575" s="39" t="s">
        <v>152</v>
      </c>
      <c r="T575" s="39" t="s">
        <v>150</v>
      </c>
      <c r="V575" s="118" t="s">
        <v>150</v>
      </c>
      <c r="W575" s="119" t="s">
        <v>150</v>
      </c>
      <c r="X575" s="119" t="s">
        <v>150</v>
      </c>
      <c r="Y575" s="119" t="s">
        <v>150</v>
      </c>
      <c r="Z575" s="119" t="s">
        <v>150</v>
      </c>
      <c r="AA575" s="119" t="s">
        <v>150</v>
      </c>
      <c r="AB575" s="119" t="s">
        <v>150</v>
      </c>
      <c r="AC575" s="119" t="s">
        <v>150</v>
      </c>
      <c r="AD575" s="120" t="s">
        <v>150</v>
      </c>
    </row>
    <row r="576" spans="1:30" ht="20" customHeight="1" x14ac:dyDescent="0.35">
      <c r="A576" s="15"/>
      <c r="B576" s="25">
        <f t="shared" si="152"/>
        <v>476</v>
      </c>
      <c r="C576" s="15"/>
      <c r="D576" s="78" t="str">
        <f t="shared" si="151"/>
        <v>B.UUID.476</v>
      </c>
      <c r="E576" s="27" t="s">
        <v>1179</v>
      </c>
      <c r="F576" s="27" t="s">
        <v>866</v>
      </c>
      <c r="G576" s="27" t="s">
        <v>465</v>
      </c>
      <c r="H576" s="27" t="s">
        <v>464</v>
      </c>
      <c r="I576" s="33" t="s">
        <v>1176</v>
      </c>
      <c r="J576" s="29" t="s">
        <v>17</v>
      </c>
      <c r="K576" s="33" t="s">
        <v>865</v>
      </c>
      <c r="L576" s="29" t="s">
        <v>339</v>
      </c>
      <c r="M576" s="29" t="s">
        <v>150</v>
      </c>
      <c r="N576" s="34" t="str">
        <f>"Démandé si pour question " &amp;D574&amp; ", Réponse = 1.Oui."</f>
        <v>Démandé si pour question B.UUID.474, Réponse = 1.Oui.</v>
      </c>
      <c r="O576" s="29" t="s">
        <v>150</v>
      </c>
      <c r="P576" s="29" t="s">
        <v>161</v>
      </c>
      <c r="Q576" s="29" t="s">
        <v>150</v>
      </c>
      <c r="R576" s="29" t="s">
        <v>151</v>
      </c>
      <c r="S576" s="39" t="s">
        <v>152</v>
      </c>
      <c r="T576" s="39" t="s">
        <v>150</v>
      </c>
      <c r="V576" s="118" t="s">
        <v>150</v>
      </c>
      <c r="W576" s="119" t="s">
        <v>150</v>
      </c>
      <c r="X576" s="119" t="s">
        <v>150</v>
      </c>
      <c r="Y576" s="119" t="s">
        <v>150</v>
      </c>
      <c r="Z576" s="119" t="s">
        <v>150</v>
      </c>
      <c r="AA576" s="119" t="s">
        <v>150</v>
      </c>
      <c r="AB576" s="119" t="s">
        <v>150</v>
      </c>
      <c r="AC576" s="119" t="s">
        <v>150</v>
      </c>
      <c r="AD576" s="120" t="s">
        <v>150</v>
      </c>
    </row>
    <row r="577" spans="1:30" ht="20" customHeight="1" x14ac:dyDescent="0.35">
      <c r="A577" s="15"/>
      <c r="B577" s="25">
        <f t="shared" si="152"/>
        <v>477</v>
      </c>
      <c r="C577" s="15"/>
      <c r="D577" s="78" t="str">
        <f t="shared" si="151"/>
        <v>B.UUID.477</v>
      </c>
      <c r="E577" s="27" t="s">
        <v>1571</v>
      </c>
      <c r="F577" s="27" t="s">
        <v>20</v>
      </c>
      <c r="G577" s="27" t="s">
        <v>465</v>
      </c>
      <c r="H577" s="27" t="s">
        <v>464</v>
      </c>
      <c r="I577" s="33" t="s">
        <v>181</v>
      </c>
      <c r="J577" s="29" t="s">
        <v>20</v>
      </c>
      <c r="K577" s="33" t="s">
        <v>20</v>
      </c>
      <c r="L577" s="29" t="s">
        <v>339</v>
      </c>
      <c r="M577" s="29" t="s">
        <v>150</v>
      </c>
      <c r="N577" s="34" t="str">
        <f>"Démandé si pour question " &amp;D576&amp; ", Réponse = Autre."</f>
        <v>Démandé si pour question B.UUID.476, Réponse = Autre.</v>
      </c>
      <c r="O577" s="29" t="s">
        <v>150</v>
      </c>
      <c r="P577" s="29" t="s">
        <v>161</v>
      </c>
      <c r="Q577" s="29" t="s">
        <v>150</v>
      </c>
      <c r="R577" s="29" t="s">
        <v>151</v>
      </c>
      <c r="S577" s="39" t="s">
        <v>152</v>
      </c>
      <c r="T577" s="39" t="s">
        <v>150</v>
      </c>
      <c r="V577" s="118" t="s">
        <v>150</v>
      </c>
      <c r="W577" s="119" t="s">
        <v>150</v>
      </c>
      <c r="X577" s="119" t="s">
        <v>150</v>
      </c>
      <c r="Y577" s="119" t="s">
        <v>150</v>
      </c>
      <c r="Z577" s="119" t="s">
        <v>150</v>
      </c>
      <c r="AA577" s="119" t="s">
        <v>150</v>
      </c>
      <c r="AB577" s="119" t="s">
        <v>150</v>
      </c>
      <c r="AC577" s="119" t="s">
        <v>150</v>
      </c>
      <c r="AD577" s="120" t="s">
        <v>150</v>
      </c>
    </row>
    <row r="578" spans="1:30" ht="20" customHeight="1" x14ac:dyDescent="0.35">
      <c r="A578" s="15"/>
      <c r="B578" s="25">
        <f t="shared" si="152"/>
        <v>478</v>
      </c>
      <c r="C578" s="15"/>
      <c r="D578" s="78" t="str">
        <f t="shared" si="151"/>
        <v>B.UUID.478</v>
      </c>
      <c r="E578" s="27" t="s">
        <v>1180</v>
      </c>
      <c r="F578" s="27" t="s">
        <v>866</v>
      </c>
      <c r="G578" s="27" t="s">
        <v>465</v>
      </c>
      <c r="H578" s="27" t="s">
        <v>464</v>
      </c>
      <c r="I578" s="33" t="s">
        <v>447</v>
      </c>
      <c r="J578" s="29" t="s">
        <v>17</v>
      </c>
      <c r="K578" s="33" t="s">
        <v>208</v>
      </c>
      <c r="L578" s="29" t="s">
        <v>339</v>
      </c>
      <c r="M578" s="29" t="s">
        <v>150</v>
      </c>
      <c r="N578" s="34" t="str">
        <f>"Démandé si pour question " &amp;D574&amp; ", Réponse = 2.Non."</f>
        <v>Démandé si pour question B.UUID.474, Réponse = 2.Non.</v>
      </c>
      <c r="O578" s="29" t="s">
        <v>150</v>
      </c>
      <c r="P578" s="29" t="s">
        <v>161</v>
      </c>
      <c r="Q578" s="29" t="s">
        <v>150</v>
      </c>
      <c r="R578" s="29" t="s">
        <v>151</v>
      </c>
      <c r="S578" s="39" t="s">
        <v>152</v>
      </c>
      <c r="T578" s="39" t="s">
        <v>150</v>
      </c>
      <c r="V578" s="118" t="s">
        <v>150</v>
      </c>
      <c r="W578" s="119" t="s">
        <v>150</v>
      </c>
      <c r="X578" s="119" t="s">
        <v>150</v>
      </c>
      <c r="Y578" s="119" t="s">
        <v>150</v>
      </c>
      <c r="Z578" s="119" t="s">
        <v>150</v>
      </c>
      <c r="AA578" s="119" t="s">
        <v>150</v>
      </c>
      <c r="AB578" s="119" t="s">
        <v>150</v>
      </c>
      <c r="AC578" s="119" t="s">
        <v>150</v>
      </c>
      <c r="AD578" s="120" t="s">
        <v>150</v>
      </c>
    </row>
    <row r="579" spans="1:30" ht="20" customHeight="1" x14ac:dyDescent="0.35">
      <c r="A579" s="15"/>
      <c r="B579" s="25">
        <f t="shared" si="152"/>
        <v>479</v>
      </c>
      <c r="C579" s="15"/>
      <c r="D579" s="78" t="str">
        <f t="shared" si="151"/>
        <v>B.UUID.479</v>
      </c>
      <c r="E579" s="27" t="s">
        <v>1566</v>
      </c>
      <c r="F579" s="27" t="s">
        <v>20</v>
      </c>
      <c r="G579" s="27" t="s">
        <v>465</v>
      </c>
      <c r="H579" s="27" t="s">
        <v>464</v>
      </c>
      <c r="I579" s="33" t="s">
        <v>181</v>
      </c>
      <c r="J579" s="29" t="s">
        <v>20</v>
      </c>
      <c r="K579" s="71" t="s">
        <v>20</v>
      </c>
      <c r="L579" s="29" t="s">
        <v>339</v>
      </c>
      <c r="M579" s="29" t="s">
        <v>150</v>
      </c>
      <c r="N579" s="34" t="str">
        <f>"Démandé si pour question " &amp;D578&amp; ", Réponse = Autre."</f>
        <v>Démandé si pour question B.UUID.478, Réponse = Autre.</v>
      </c>
      <c r="O579" s="29" t="s">
        <v>150</v>
      </c>
      <c r="P579" s="29" t="s">
        <v>161</v>
      </c>
      <c r="Q579" s="29" t="s">
        <v>150</v>
      </c>
      <c r="R579" s="29" t="s">
        <v>151</v>
      </c>
      <c r="S579" s="39" t="s">
        <v>152</v>
      </c>
      <c r="T579" s="39" t="s">
        <v>150</v>
      </c>
      <c r="V579" s="118" t="s">
        <v>150</v>
      </c>
      <c r="W579" s="119" t="s">
        <v>150</v>
      </c>
      <c r="X579" s="119" t="s">
        <v>150</v>
      </c>
      <c r="Y579" s="119" t="s">
        <v>150</v>
      </c>
      <c r="Z579" s="119" t="s">
        <v>150</v>
      </c>
      <c r="AA579" s="119" t="s">
        <v>150</v>
      </c>
      <c r="AB579" s="119" t="s">
        <v>150</v>
      </c>
      <c r="AC579" s="119" t="s">
        <v>150</v>
      </c>
      <c r="AD579" s="120" t="s">
        <v>150</v>
      </c>
    </row>
    <row r="580" spans="1:30" ht="20" customHeight="1" x14ac:dyDescent="0.35">
      <c r="A580" s="15"/>
      <c r="B580" s="25">
        <f t="shared" si="152"/>
        <v>480</v>
      </c>
      <c r="C580" s="15"/>
      <c r="D580" s="78" t="str">
        <f t="shared" si="151"/>
        <v>B.UUID.480</v>
      </c>
      <c r="E580" s="27" t="s">
        <v>1320</v>
      </c>
      <c r="F580" s="27" t="s">
        <v>421</v>
      </c>
      <c r="G580" s="27" t="s">
        <v>465</v>
      </c>
      <c r="H580" s="27" t="s">
        <v>464</v>
      </c>
      <c r="I580" s="33" t="s">
        <v>1177</v>
      </c>
      <c r="J580" s="29" t="s">
        <v>17</v>
      </c>
      <c r="K580" s="71" t="s">
        <v>207</v>
      </c>
      <c r="L580" s="29" t="s">
        <v>339</v>
      </c>
      <c r="M580" s="29" t="s">
        <v>150</v>
      </c>
      <c r="N580" s="34" t="str">
        <f>N568</f>
        <v>Démandé si pour question B.UUID.460, Réponse = 1.Oui.</v>
      </c>
      <c r="O580" s="29" t="s">
        <v>150</v>
      </c>
      <c r="P580" s="29" t="s">
        <v>161</v>
      </c>
      <c r="Q580" s="29" t="s">
        <v>150</v>
      </c>
      <c r="R580" s="29" t="s">
        <v>151</v>
      </c>
      <c r="S580" s="39" t="s">
        <v>152</v>
      </c>
      <c r="T580" s="39" t="s">
        <v>150</v>
      </c>
      <c r="V580" s="118" t="s">
        <v>150</v>
      </c>
      <c r="W580" s="119" t="s">
        <v>150</v>
      </c>
      <c r="X580" s="119" t="s">
        <v>150</v>
      </c>
      <c r="Y580" s="119" t="s">
        <v>150</v>
      </c>
      <c r="Z580" s="119" t="s">
        <v>150</v>
      </c>
      <c r="AA580" s="119" t="s">
        <v>150</v>
      </c>
      <c r="AB580" s="119" t="s">
        <v>150</v>
      </c>
      <c r="AC580" s="119" t="s">
        <v>150</v>
      </c>
      <c r="AD580" s="120" t="s">
        <v>150</v>
      </c>
    </row>
    <row r="581" spans="1:30" ht="20" customHeight="1" x14ac:dyDescent="0.35">
      <c r="A581" s="15"/>
      <c r="B581" s="25">
        <f t="shared" si="152"/>
        <v>481</v>
      </c>
      <c r="C581" s="15"/>
      <c r="D581" s="78" t="str">
        <f t="shared" si="151"/>
        <v>B.UUID.481</v>
      </c>
      <c r="E581" s="27" t="s">
        <v>1567</v>
      </c>
      <c r="F581" s="27" t="s">
        <v>483</v>
      </c>
      <c r="G581" s="27" t="s">
        <v>465</v>
      </c>
      <c r="H581" s="27" t="s">
        <v>464</v>
      </c>
      <c r="I581" s="33" t="s">
        <v>833</v>
      </c>
      <c r="J581" s="29" t="s">
        <v>37</v>
      </c>
      <c r="K581" s="71" t="s">
        <v>1266</v>
      </c>
      <c r="L581" s="29" t="s">
        <v>339</v>
      </c>
      <c r="M581" s="29" t="s">
        <v>209</v>
      </c>
      <c r="N581" s="29" t="s">
        <v>160</v>
      </c>
      <c r="O581" s="29" t="s">
        <v>150</v>
      </c>
      <c r="P581" s="29" t="s">
        <v>161</v>
      </c>
      <c r="Q581" s="29" t="s">
        <v>150</v>
      </c>
      <c r="R581" s="29" t="s">
        <v>151</v>
      </c>
      <c r="S581" s="39" t="s">
        <v>152</v>
      </c>
      <c r="T581" s="39" t="s">
        <v>150</v>
      </c>
      <c r="V581" s="118" t="s">
        <v>150</v>
      </c>
      <c r="W581" s="119" t="s">
        <v>150</v>
      </c>
      <c r="X581" s="119" t="s">
        <v>150</v>
      </c>
      <c r="Y581" s="119" t="s">
        <v>150</v>
      </c>
      <c r="Z581" s="119" t="s">
        <v>150</v>
      </c>
      <c r="AA581" s="119" t="s">
        <v>150</v>
      </c>
      <c r="AB581" s="119" t="s">
        <v>150</v>
      </c>
      <c r="AC581" s="119" t="s">
        <v>150</v>
      </c>
      <c r="AD581" s="120" t="s">
        <v>150</v>
      </c>
    </row>
    <row r="582" spans="1:30" ht="20" customHeight="1" x14ac:dyDescent="0.35">
      <c r="A582" s="15"/>
      <c r="B582" s="25">
        <f t="shared" si="152"/>
        <v>482</v>
      </c>
      <c r="C582" s="15"/>
      <c r="D582" s="78" t="str">
        <f t="shared" si="151"/>
        <v>B.UUID.482</v>
      </c>
      <c r="E582" s="27" t="s">
        <v>1568</v>
      </c>
      <c r="F582" s="27" t="s">
        <v>483</v>
      </c>
      <c r="G582" s="27" t="s">
        <v>465</v>
      </c>
      <c r="H582" s="27" t="s">
        <v>464</v>
      </c>
      <c r="I582" s="33" t="s">
        <v>834</v>
      </c>
      <c r="J582" s="29" t="s">
        <v>37</v>
      </c>
      <c r="K582" s="71" t="s">
        <v>1266</v>
      </c>
      <c r="L582" s="29" t="s">
        <v>339</v>
      </c>
      <c r="M582" s="29" t="s">
        <v>209</v>
      </c>
      <c r="N582" s="29" t="s">
        <v>160</v>
      </c>
      <c r="O582" s="29" t="s">
        <v>150</v>
      </c>
      <c r="P582" s="29" t="s">
        <v>161</v>
      </c>
      <c r="Q582" s="29" t="s">
        <v>150</v>
      </c>
      <c r="R582" s="29" t="s">
        <v>151</v>
      </c>
      <c r="S582" s="39" t="s">
        <v>152</v>
      </c>
      <c r="T582" s="39" t="s">
        <v>150</v>
      </c>
      <c r="V582" s="118" t="s">
        <v>150</v>
      </c>
      <c r="W582" s="119" t="s">
        <v>150</v>
      </c>
      <c r="X582" s="119" t="s">
        <v>150</v>
      </c>
      <c r="Y582" s="119" t="s">
        <v>150</v>
      </c>
      <c r="Z582" s="119" t="s">
        <v>150</v>
      </c>
      <c r="AA582" s="119" t="s">
        <v>150</v>
      </c>
      <c r="AB582" s="119" t="s">
        <v>150</v>
      </c>
      <c r="AC582" s="119" t="s">
        <v>150</v>
      </c>
      <c r="AD582" s="120" t="s">
        <v>150</v>
      </c>
    </row>
    <row r="583" spans="1:30" ht="20" customHeight="1" x14ac:dyDescent="0.35">
      <c r="A583" s="15"/>
      <c r="B583" s="25">
        <f t="shared" si="152"/>
        <v>483</v>
      </c>
      <c r="C583" s="15"/>
      <c r="D583" s="78" t="str">
        <f t="shared" si="151"/>
        <v>B.UUID.483</v>
      </c>
      <c r="E583" s="27" t="s">
        <v>1181</v>
      </c>
      <c r="F583" s="27" t="s">
        <v>401</v>
      </c>
      <c r="G583" s="27" t="s">
        <v>465</v>
      </c>
      <c r="H583" s="27" t="s">
        <v>464</v>
      </c>
      <c r="I583" s="33" t="s">
        <v>204</v>
      </c>
      <c r="J583" s="29" t="s">
        <v>17</v>
      </c>
      <c r="K583" s="71" t="s">
        <v>210</v>
      </c>
      <c r="L583" s="29" t="s">
        <v>339</v>
      </c>
      <c r="M583" s="29" t="s">
        <v>150</v>
      </c>
      <c r="N583" s="29" t="s">
        <v>160</v>
      </c>
      <c r="O583" s="29" t="s">
        <v>150</v>
      </c>
      <c r="P583" s="29" t="s">
        <v>161</v>
      </c>
      <c r="Q583" s="29" t="s">
        <v>150</v>
      </c>
      <c r="R583" s="29" t="s">
        <v>151</v>
      </c>
      <c r="S583" s="39" t="s">
        <v>152</v>
      </c>
      <c r="T583" s="39" t="s">
        <v>150</v>
      </c>
      <c r="V583" s="118" t="s">
        <v>150</v>
      </c>
      <c r="W583" s="119" t="s">
        <v>150</v>
      </c>
      <c r="X583" s="119" t="s">
        <v>150</v>
      </c>
      <c r="Y583" s="119" t="s">
        <v>150</v>
      </c>
      <c r="Z583" s="119" t="s">
        <v>150</v>
      </c>
      <c r="AA583" s="119" t="s">
        <v>150</v>
      </c>
      <c r="AB583" s="119" t="s">
        <v>150</v>
      </c>
      <c r="AC583" s="119" t="s">
        <v>150</v>
      </c>
      <c r="AD583" s="120" t="s">
        <v>150</v>
      </c>
    </row>
    <row r="584" spans="1:30" ht="20" customHeight="1" x14ac:dyDescent="0.35">
      <c r="A584" s="15"/>
      <c r="B584" s="25">
        <f t="shared" si="152"/>
        <v>484</v>
      </c>
      <c r="C584" s="15"/>
      <c r="D584" s="67" t="str">
        <f t="shared" si="151"/>
        <v>B.UUID.484</v>
      </c>
      <c r="E584" s="27" t="s">
        <v>1182</v>
      </c>
      <c r="F584" s="27" t="s">
        <v>483</v>
      </c>
      <c r="G584" s="27" t="s">
        <v>465</v>
      </c>
      <c r="H584" s="27" t="s">
        <v>464</v>
      </c>
      <c r="I584" s="33" t="s">
        <v>205</v>
      </c>
      <c r="J584" s="29" t="s">
        <v>37</v>
      </c>
      <c r="K584" s="71" t="s">
        <v>1266</v>
      </c>
      <c r="L584" s="29" t="s">
        <v>339</v>
      </c>
      <c r="M584" s="29" t="s">
        <v>209</v>
      </c>
      <c r="N584" s="34" t="str">
        <f>"Démandé si pour question " &amp;D583&amp; ", Réponse = 1.Oui."</f>
        <v>Démandé si pour question B.UUID.483, Réponse = 1.Oui.</v>
      </c>
      <c r="O584" s="29" t="s">
        <v>150</v>
      </c>
      <c r="P584" s="29" t="s">
        <v>161</v>
      </c>
      <c r="Q584" s="29" t="s">
        <v>150</v>
      </c>
      <c r="R584" s="29" t="s">
        <v>151</v>
      </c>
      <c r="S584" s="39" t="s">
        <v>152</v>
      </c>
      <c r="T584" s="39" t="s">
        <v>150</v>
      </c>
      <c r="V584" s="118" t="s">
        <v>150</v>
      </c>
      <c r="W584" s="119" t="s">
        <v>150</v>
      </c>
      <c r="X584" s="119" t="s">
        <v>150</v>
      </c>
      <c r="Y584" s="119" t="s">
        <v>150</v>
      </c>
      <c r="Z584" s="119" t="s">
        <v>150</v>
      </c>
      <c r="AA584" s="119" t="s">
        <v>150</v>
      </c>
      <c r="AB584" s="119" t="s">
        <v>150</v>
      </c>
      <c r="AC584" s="119" t="s">
        <v>150</v>
      </c>
      <c r="AD584" s="120" t="s">
        <v>150</v>
      </c>
    </row>
    <row r="585" spans="1:30" ht="20" customHeight="1" x14ac:dyDescent="0.35">
      <c r="A585" s="15"/>
      <c r="B585" s="25">
        <f t="shared" si="152"/>
        <v>485</v>
      </c>
      <c r="C585" s="15"/>
      <c r="D585" s="67" t="str">
        <f t="shared" si="151"/>
        <v>B.UUID.485</v>
      </c>
      <c r="E585" s="27" t="s">
        <v>1570</v>
      </c>
      <c r="F585" s="27" t="s">
        <v>20</v>
      </c>
      <c r="G585" s="27" t="s">
        <v>465</v>
      </c>
      <c r="H585" s="27" t="s">
        <v>464</v>
      </c>
      <c r="I585" s="33" t="s">
        <v>181</v>
      </c>
      <c r="J585" s="29" t="s">
        <v>20</v>
      </c>
      <c r="K585" s="71" t="s">
        <v>20</v>
      </c>
      <c r="L585" s="29" t="s">
        <v>339</v>
      </c>
      <c r="M585" s="29" t="s">
        <v>150</v>
      </c>
      <c r="N585" s="34" t="str">
        <f>"Démandé si pour question " &amp;D584&amp; ", Réponse = 5.Autre."</f>
        <v>Démandé si pour question B.UUID.484, Réponse = 5.Autre.</v>
      </c>
      <c r="O585" s="29" t="s">
        <v>150</v>
      </c>
      <c r="P585" s="29" t="s">
        <v>161</v>
      </c>
      <c r="Q585" s="29" t="s">
        <v>150</v>
      </c>
      <c r="R585" s="29" t="s">
        <v>151</v>
      </c>
      <c r="S585" s="39" t="s">
        <v>152</v>
      </c>
      <c r="T585" s="39" t="s">
        <v>150</v>
      </c>
      <c r="V585" s="118" t="s">
        <v>150</v>
      </c>
      <c r="W585" s="119" t="s">
        <v>150</v>
      </c>
      <c r="X585" s="119" t="s">
        <v>150</v>
      </c>
      <c r="Y585" s="119" t="s">
        <v>150</v>
      </c>
      <c r="Z585" s="119" t="s">
        <v>150</v>
      </c>
      <c r="AA585" s="119" t="s">
        <v>150</v>
      </c>
      <c r="AB585" s="119" t="s">
        <v>150</v>
      </c>
      <c r="AC585" s="119" t="s">
        <v>150</v>
      </c>
      <c r="AD585" s="120" t="s">
        <v>150</v>
      </c>
    </row>
    <row r="586" spans="1:30" ht="20" customHeight="1" x14ac:dyDescent="0.35">
      <c r="A586" s="15"/>
      <c r="B586" s="25">
        <f t="shared" si="152"/>
        <v>486</v>
      </c>
      <c r="C586" s="15"/>
      <c r="D586" s="67" t="str">
        <f t="shared" si="151"/>
        <v>B.UUID.486</v>
      </c>
      <c r="E586" s="27" t="s">
        <v>1183</v>
      </c>
      <c r="F586" s="27" t="s">
        <v>462</v>
      </c>
      <c r="G586" s="27" t="s">
        <v>465</v>
      </c>
      <c r="H586" s="27" t="s">
        <v>464</v>
      </c>
      <c r="I586" s="33" t="s">
        <v>206</v>
      </c>
      <c r="J586" s="29" t="s">
        <v>37</v>
      </c>
      <c r="K586" s="33" t="s">
        <v>211</v>
      </c>
      <c r="L586" s="29" t="s">
        <v>339</v>
      </c>
      <c r="M586" s="29" t="s">
        <v>150</v>
      </c>
      <c r="N586" s="34" t="str">
        <f>"Démandé si pour question " &amp;D583&amp; ", Réponse = 1.Oui."</f>
        <v>Démandé si pour question B.UUID.483, Réponse = 1.Oui.</v>
      </c>
      <c r="O586" s="29" t="s">
        <v>150</v>
      </c>
      <c r="P586" s="29" t="s">
        <v>161</v>
      </c>
      <c r="Q586" s="29" t="s">
        <v>150</v>
      </c>
      <c r="R586" s="29" t="s">
        <v>151</v>
      </c>
      <c r="S586" s="39" t="s">
        <v>152</v>
      </c>
      <c r="T586" s="39" t="s">
        <v>150</v>
      </c>
      <c r="V586" s="118" t="s">
        <v>150</v>
      </c>
      <c r="W586" s="119" t="s">
        <v>150</v>
      </c>
      <c r="X586" s="119" t="s">
        <v>150</v>
      </c>
      <c r="Y586" s="119" t="s">
        <v>150</v>
      </c>
      <c r="Z586" s="119" t="s">
        <v>150</v>
      </c>
      <c r="AA586" s="119" t="s">
        <v>150</v>
      </c>
      <c r="AB586" s="119" t="s">
        <v>150</v>
      </c>
      <c r="AC586" s="119" t="s">
        <v>150</v>
      </c>
      <c r="AD586" s="120" t="s">
        <v>150</v>
      </c>
    </row>
    <row r="587" spans="1:30" ht="20" customHeight="1" thickBot="1" x14ac:dyDescent="0.4">
      <c r="A587" s="15"/>
      <c r="B587" s="25">
        <f t="shared" si="152"/>
        <v>487</v>
      </c>
      <c r="C587" s="15"/>
      <c r="D587" s="67" t="str">
        <f t="shared" si="151"/>
        <v>B.UUID.487</v>
      </c>
      <c r="E587" s="27" t="s">
        <v>1569</v>
      </c>
      <c r="F587" s="27" t="s">
        <v>20</v>
      </c>
      <c r="G587" s="27" t="s">
        <v>465</v>
      </c>
      <c r="H587" s="27" t="s">
        <v>464</v>
      </c>
      <c r="I587" s="33" t="s">
        <v>181</v>
      </c>
      <c r="J587" s="29" t="s">
        <v>20</v>
      </c>
      <c r="K587" s="33" t="s">
        <v>20</v>
      </c>
      <c r="L587" s="29" t="s">
        <v>339</v>
      </c>
      <c r="M587" s="29" t="s">
        <v>150</v>
      </c>
      <c r="N587" s="34" t="str">
        <f>"Démandé si pour question " &amp;D586&amp; ", Réponse = 9.Autre."</f>
        <v>Démandé si pour question B.UUID.486, Réponse = 9.Autre.</v>
      </c>
      <c r="O587" s="29" t="s">
        <v>150</v>
      </c>
      <c r="P587" s="29" t="s">
        <v>161</v>
      </c>
      <c r="Q587" s="29" t="s">
        <v>150</v>
      </c>
      <c r="R587" s="29" t="s">
        <v>151</v>
      </c>
      <c r="S587" s="39" t="s">
        <v>152</v>
      </c>
      <c r="T587" s="39" t="s">
        <v>150</v>
      </c>
      <c r="V587" s="118" t="s">
        <v>150</v>
      </c>
      <c r="W587" s="119" t="s">
        <v>150</v>
      </c>
      <c r="X587" s="119" t="s">
        <v>150</v>
      </c>
      <c r="Y587" s="119" t="s">
        <v>150</v>
      </c>
      <c r="Z587" s="119" t="s">
        <v>150</v>
      </c>
      <c r="AA587" s="119" t="s">
        <v>150</v>
      </c>
      <c r="AB587" s="119" t="s">
        <v>150</v>
      </c>
      <c r="AC587" s="119" t="s">
        <v>150</v>
      </c>
      <c r="AD587" s="120" t="s">
        <v>150</v>
      </c>
    </row>
    <row r="588" spans="1:30" ht="20" customHeight="1" thickBot="1" x14ac:dyDescent="0.4">
      <c r="A588" s="15"/>
      <c r="B588" s="25"/>
      <c r="C588" s="15"/>
      <c r="D588" s="46" t="s">
        <v>342</v>
      </c>
      <c r="E588" s="35"/>
      <c r="F588" s="35"/>
      <c r="G588" s="35"/>
      <c r="H588" s="35"/>
      <c r="I588" s="36"/>
      <c r="J588" s="37"/>
      <c r="K588" s="37"/>
      <c r="L588" s="35"/>
      <c r="M588" s="35"/>
      <c r="N588" s="37"/>
      <c r="O588" s="35"/>
      <c r="P588" s="35"/>
      <c r="Q588" s="35"/>
      <c r="R588" s="35"/>
      <c r="S588" s="38"/>
      <c r="T588" s="38"/>
      <c r="V588" s="112"/>
      <c r="W588" s="113"/>
      <c r="X588" s="113"/>
      <c r="Y588" s="113"/>
      <c r="Z588" s="113"/>
      <c r="AA588" s="113"/>
      <c r="AB588" s="113"/>
      <c r="AC588" s="113"/>
      <c r="AD588" s="114"/>
    </row>
    <row r="589" spans="1:30" ht="20" customHeight="1" thickBot="1" x14ac:dyDescent="0.4">
      <c r="A589" s="15"/>
      <c r="B589" s="25"/>
      <c r="C589" s="15"/>
      <c r="D589" s="51" t="s">
        <v>343</v>
      </c>
      <c r="E589" s="47"/>
      <c r="F589" s="47"/>
      <c r="G589" s="47"/>
      <c r="H589" s="47"/>
      <c r="I589" s="48"/>
      <c r="J589" s="49"/>
      <c r="K589" s="49"/>
      <c r="L589" s="47"/>
      <c r="M589" s="47"/>
      <c r="N589" s="49"/>
      <c r="O589" s="47"/>
      <c r="P589" s="47"/>
      <c r="Q589" s="47"/>
      <c r="R589" s="47"/>
      <c r="S589" s="50"/>
      <c r="T589" s="50"/>
      <c r="V589" s="115"/>
      <c r="W589" s="116"/>
      <c r="X589" s="116"/>
      <c r="Y589" s="116"/>
      <c r="Z589" s="116"/>
      <c r="AA589" s="116"/>
      <c r="AB589" s="116"/>
      <c r="AC589" s="116"/>
      <c r="AD589" s="117"/>
    </row>
    <row r="590" spans="1:30" ht="20" customHeight="1" x14ac:dyDescent="0.35">
      <c r="A590" s="15"/>
      <c r="B590" s="25">
        <f>B587+1</f>
        <v>488</v>
      </c>
      <c r="C590" s="15"/>
      <c r="D590" s="26" t="str">
        <f t="shared" ref="D590:D598" si="153">CONCATENATE(LEFT($D$33,2),"UUID.",B590)</f>
        <v>B.UUID.488</v>
      </c>
      <c r="E590" s="71" t="s">
        <v>1184</v>
      </c>
      <c r="F590" s="27" t="s">
        <v>417</v>
      </c>
      <c r="G590" s="27" t="s">
        <v>466</v>
      </c>
      <c r="H590" s="27" t="s">
        <v>467</v>
      </c>
      <c r="I590" s="33" t="s">
        <v>316</v>
      </c>
      <c r="J590" s="29" t="s">
        <v>17</v>
      </c>
      <c r="K590" s="33" t="s">
        <v>191</v>
      </c>
      <c r="L590" s="29" t="s">
        <v>342</v>
      </c>
      <c r="M590" s="29" t="s">
        <v>150</v>
      </c>
      <c r="N590" s="34" t="s">
        <v>160</v>
      </c>
      <c r="O590" s="29" t="s">
        <v>150</v>
      </c>
      <c r="P590" s="29" t="s">
        <v>161</v>
      </c>
      <c r="Q590" s="29" t="s">
        <v>150</v>
      </c>
      <c r="R590" s="29" t="s">
        <v>151</v>
      </c>
      <c r="S590" s="39" t="s">
        <v>152</v>
      </c>
      <c r="T590" s="39" t="str">
        <f t="shared" ref="T590:T598" si="154">IF(OR(V590="Yes",W590="Yes",X590="Yes",Y590="Yes",Z590="Yes",AA590="Yes",AB590="Yes",AC590="Yes",AD590="Yes"),"Yes","No")</f>
        <v>Yes</v>
      </c>
      <c r="V590" s="118" t="s">
        <v>749</v>
      </c>
      <c r="W590" s="119" t="s">
        <v>749</v>
      </c>
      <c r="X590" s="119" t="s">
        <v>749</v>
      </c>
      <c r="Y590" s="119" t="s">
        <v>749</v>
      </c>
      <c r="Z590" s="119" t="s">
        <v>749</v>
      </c>
      <c r="AA590" s="119" t="s">
        <v>749</v>
      </c>
      <c r="AB590" s="119" t="s">
        <v>749</v>
      </c>
      <c r="AC590" s="119" t="s">
        <v>749</v>
      </c>
      <c r="AD590" s="120" t="s">
        <v>749</v>
      </c>
    </row>
    <row r="591" spans="1:30" ht="20" customHeight="1" x14ac:dyDescent="0.35">
      <c r="A591" s="15"/>
      <c r="B591" s="25">
        <f t="shared" ref="B591:B598" si="155">B590+1</f>
        <v>489</v>
      </c>
      <c r="C591" s="15"/>
      <c r="D591" s="26" t="str">
        <f t="shared" si="153"/>
        <v>B.UUID.489</v>
      </c>
      <c r="E591" s="27" t="s">
        <v>1185</v>
      </c>
      <c r="F591" s="27" t="s">
        <v>413</v>
      </c>
      <c r="G591" s="27" t="s">
        <v>466</v>
      </c>
      <c r="H591" s="27" t="s">
        <v>467</v>
      </c>
      <c r="I591" s="33" t="s">
        <v>317</v>
      </c>
      <c r="J591" s="29" t="s">
        <v>17</v>
      </c>
      <c r="K591" s="33" t="s">
        <v>170</v>
      </c>
      <c r="L591" s="29" t="s">
        <v>342</v>
      </c>
      <c r="M591" s="29" t="s">
        <v>150</v>
      </c>
      <c r="N591" s="34" t="str">
        <f>"Démandé si pour question " &amp;D590&amp; ", Réponse =/= 3. Totalement indisponible"</f>
        <v>Démandé si pour question B.UUID.488, Réponse =/= 3. Totalement indisponible</v>
      </c>
      <c r="O591" s="29" t="s">
        <v>150</v>
      </c>
      <c r="P591" s="29" t="s">
        <v>161</v>
      </c>
      <c r="Q591" s="29" t="s">
        <v>150</v>
      </c>
      <c r="R591" s="29" t="s">
        <v>151</v>
      </c>
      <c r="S591" s="39" t="s">
        <v>152</v>
      </c>
      <c r="T591" s="39" t="str">
        <f t="shared" si="154"/>
        <v>Yes</v>
      </c>
      <c r="V591" s="118" t="s">
        <v>749</v>
      </c>
      <c r="W591" s="119" t="s">
        <v>749</v>
      </c>
      <c r="X591" s="119" t="s">
        <v>749</v>
      </c>
      <c r="Y591" s="119" t="s">
        <v>749</v>
      </c>
      <c r="Z591" s="119" t="s">
        <v>749</v>
      </c>
      <c r="AA591" s="119" t="s">
        <v>749</v>
      </c>
      <c r="AB591" s="119" t="s">
        <v>749</v>
      </c>
      <c r="AC591" s="119" t="s">
        <v>749</v>
      </c>
      <c r="AD591" s="120" t="s">
        <v>749</v>
      </c>
    </row>
    <row r="592" spans="1:30" ht="20" customHeight="1" x14ac:dyDescent="0.35">
      <c r="A592" s="15"/>
      <c r="B592" s="25">
        <f t="shared" si="155"/>
        <v>490</v>
      </c>
      <c r="C592" s="15"/>
      <c r="D592" s="26" t="str">
        <f t="shared" si="153"/>
        <v>B.UUID.490</v>
      </c>
      <c r="E592" s="27" t="s">
        <v>1572</v>
      </c>
      <c r="F592" s="27" t="s">
        <v>413</v>
      </c>
      <c r="G592" s="27" t="s">
        <v>466</v>
      </c>
      <c r="H592" s="27" t="s">
        <v>467</v>
      </c>
      <c r="I592" s="33" t="s">
        <v>795</v>
      </c>
      <c r="J592" s="29" t="s">
        <v>17</v>
      </c>
      <c r="K592" s="33" t="s">
        <v>170</v>
      </c>
      <c r="L592" s="29" t="s">
        <v>342</v>
      </c>
      <c r="M592" s="29" t="s">
        <v>150</v>
      </c>
      <c r="N592" s="34" t="str">
        <f>"Démandé si pour question " &amp;D591&amp; ", Réponse = 1.Oui."</f>
        <v>Démandé si pour question B.UUID.489, Réponse = 1.Oui.</v>
      </c>
      <c r="O592" s="29" t="s">
        <v>150</v>
      </c>
      <c r="P592" s="29" t="s">
        <v>161</v>
      </c>
      <c r="Q592" s="29" t="s">
        <v>150</v>
      </c>
      <c r="R592" s="29" t="s">
        <v>151</v>
      </c>
      <c r="S592" s="39" t="s">
        <v>152</v>
      </c>
      <c r="T592" s="39" t="str">
        <f t="shared" si="154"/>
        <v>Yes</v>
      </c>
      <c r="V592" s="118" t="s">
        <v>749</v>
      </c>
      <c r="W592" s="119" t="s">
        <v>749</v>
      </c>
      <c r="X592" s="119" t="s">
        <v>749</v>
      </c>
      <c r="Y592" s="119" t="s">
        <v>749</v>
      </c>
      <c r="Z592" s="119" t="s">
        <v>749</v>
      </c>
      <c r="AA592" s="119" t="s">
        <v>749</v>
      </c>
      <c r="AB592" s="119" t="s">
        <v>749</v>
      </c>
      <c r="AC592" s="119" t="s">
        <v>749</v>
      </c>
      <c r="AD592" s="120" t="s">
        <v>749</v>
      </c>
    </row>
    <row r="593" spans="1:30" ht="20" customHeight="1" x14ac:dyDescent="0.35">
      <c r="A593" s="15"/>
      <c r="B593" s="25">
        <f t="shared" si="155"/>
        <v>491</v>
      </c>
      <c r="C593" s="15"/>
      <c r="D593" s="26" t="str">
        <f t="shared" si="153"/>
        <v>B.UUID.491</v>
      </c>
      <c r="E593" s="27" t="s">
        <v>1186</v>
      </c>
      <c r="F593" s="27" t="s">
        <v>64</v>
      </c>
      <c r="G593" s="27" t="s">
        <v>466</v>
      </c>
      <c r="H593" s="27" t="s">
        <v>467</v>
      </c>
      <c r="I593" s="33" t="s">
        <v>318</v>
      </c>
      <c r="J593" s="29" t="s">
        <v>64</v>
      </c>
      <c r="K593" s="33" t="s">
        <v>194</v>
      </c>
      <c r="L593" s="29" t="s">
        <v>342</v>
      </c>
      <c r="M593" s="29" t="s">
        <v>150</v>
      </c>
      <c r="N593" s="34" t="str">
        <f>"Démandé si pour question " &amp;D592&amp; ", Réponse = 2.Non."</f>
        <v>Démandé si pour question B.UUID.490, Réponse = 2.Non.</v>
      </c>
      <c r="O593" s="29" t="s">
        <v>150</v>
      </c>
      <c r="P593" s="29" t="s">
        <v>161</v>
      </c>
      <c r="Q593" s="29" t="s">
        <v>150</v>
      </c>
      <c r="R593" s="29" t="s">
        <v>151</v>
      </c>
      <c r="S593" s="39" t="s">
        <v>152</v>
      </c>
      <c r="T593" s="39" t="str">
        <f t="shared" si="154"/>
        <v>Yes</v>
      </c>
      <c r="V593" s="118" t="s">
        <v>749</v>
      </c>
      <c r="W593" s="119" t="s">
        <v>749</v>
      </c>
      <c r="X593" s="119" t="s">
        <v>749</v>
      </c>
      <c r="Y593" s="119" t="s">
        <v>749</v>
      </c>
      <c r="Z593" s="119" t="s">
        <v>749</v>
      </c>
      <c r="AA593" s="119" t="s">
        <v>749</v>
      </c>
      <c r="AB593" s="119" t="s">
        <v>749</v>
      </c>
      <c r="AC593" s="119" t="s">
        <v>749</v>
      </c>
      <c r="AD593" s="120" t="s">
        <v>749</v>
      </c>
    </row>
    <row r="594" spans="1:30" ht="20" customHeight="1" x14ac:dyDescent="0.35">
      <c r="A594" s="15"/>
      <c r="B594" s="25">
        <f t="shared" si="155"/>
        <v>492</v>
      </c>
      <c r="C594" s="15"/>
      <c r="D594" s="135" t="str">
        <f t="shared" si="153"/>
        <v>B.UUID.492</v>
      </c>
      <c r="E594" s="27" t="s">
        <v>1187</v>
      </c>
      <c r="F594" s="27" t="s">
        <v>64</v>
      </c>
      <c r="G594" s="27" t="s">
        <v>466</v>
      </c>
      <c r="H594" s="27" t="s">
        <v>467</v>
      </c>
      <c r="I594" s="33" t="s">
        <v>319</v>
      </c>
      <c r="J594" s="29" t="s">
        <v>64</v>
      </c>
      <c r="K594" s="33" t="s">
        <v>194</v>
      </c>
      <c r="L594" s="29" t="s">
        <v>342</v>
      </c>
      <c r="M594" s="29" t="s">
        <v>150</v>
      </c>
      <c r="N594" s="34" t="str">
        <f>"Démandé si pour question " &amp;D591&amp; ", Réponse = 1.Oui."</f>
        <v>Démandé si pour question B.UUID.489, Réponse = 1.Oui.</v>
      </c>
      <c r="O594" s="29" t="s">
        <v>150</v>
      </c>
      <c r="P594" s="29" t="s">
        <v>161</v>
      </c>
      <c r="Q594" s="29" t="s">
        <v>150</v>
      </c>
      <c r="R594" s="29" t="s">
        <v>151</v>
      </c>
      <c r="S594" s="39" t="s">
        <v>152</v>
      </c>
      <c r="T594" s="39" t="str">
        <f t="shared" si="154"/>
        <v>Yes</v>
      </c>
      <c r="V594" s="118" t="s">
        <v>749</v>
      </c>
      <c r="W594" s="119" t="s">
        <v>749</v>
      </c>
      <c r="X594" s="119" t="s">
        <v>749</v>
      </c>
      <c r="Y594" s="119" t="s">
        <v>749</v>
      </c>
      <c r="Z594" s="119" t="s">
        <v>749</v>
      </c>
      <c r="AA594" s="119" t="s">
        <v>749</v>
      </c>
      <c r="AB594" s="119" t="s">
        <v>749</v>
      </c>
      <c r="AC594" s="119" t="s">
        <v>749</v>
      </c>
      <c r="AD594" s="120" t="s">
        <v>749</v>
      </c>
    </row>
    <row r="595" spans="1:30" ht="20" customHeight="1" x14ac:dyDescent="0.35">
      <c r="A595" s="15"/>
      <c r="B595" s="25">
        <f t="shared" si="155"/>
        <v>493</v>
      </c>
      <c r="C595" s="15"/>
      <c r="D595" s="78" t="str">
        <f t="shared" si="153"/>
        <v>B.UUID.493</v>
      </c>
      <c r="E595" s="71" t="s">
        <v>1188</v>
      </c>
      <c r="F595" s="27" t="s">
        <v>803</v>
      </c>
      <c r="G595" s="27" t="s">
        <v>465</v>
      </c>
      <c r="H595" s="27" t="s">
        <v>464</v>
      </c>
      <c r="I595" s="33" t="s">
        <v>839</v>
      </c>
      <c r="J595" s="29" t="s">
        <v>803</v>
      </c>
      <c r="K595" s="33"/>
      <c r="L595" s="29" t="s">
        <v>342</v>
      </c>
      <c r="M595" s="29" t="s">
        <v>150</v>
      </c>
      <c r="N595" s="34"/>
      <c r="O595" s="29" t="s">
        <v>150</v>
      </c>
      <c r="P595" s="29" t="s">
        <v>150</v>
      </c>
      <c r="Q595" s="29" t="s">
        <v>150</v>
      </c>
      <c r="R595" s="29" t="s">
        <v>151</v>
      </c>
      <c r="S595" s="39" t="s">
        <v>152</v>
      </c>
      <c r="T595" s="39" t="s">
        <v>150</v>
      </c>
      <c r="V595" s="118" t="s">
        <v>150</v>
      </c>
      <c r="W595" s="119" t="s">
        <v>150</v>
      </c>
      <c r="X595" s="119" t="s">
        <v>150</v>
      </c>
      <c r="Y595" s="119" t="s">
        <v>150</v>
      </c>
      <c r="Z595" s="119" t="s">
        <v>150</v>
      </c>
      <c r="AA595" s="119" t="s">
        <v>150</v>
      </c>
      <c r="AB595" s="119" t="s">
        <v>150</v>
      </c>
      <c r="AC595" s="119" t="s">
        <v>150</v>
      </c>
      <c r="AD595" s="120" t="s">
        <v>150</v>
      </c>
    </row>
    <row r="596" spans="1:30" ht="20" customHeight="1" x14ac:dyDescent="0.35">
      <c r="A596" s="15"/>
      <c r="B596" s="25">
        <f t="shared" si="155"/>
        <v>494</v>
      </c>
      <c r="C596" s="15"/>
      <c r="D596" s="78" t="str">
        <f t="shared" si="153"/>
        <v>B.UUID.494</v>
      </c>
      <c r="E596" s="27" t="s">
        <v>1573</v>
      </c>
      <c r="F596" s="27" t="s">
        <v>803</v>
      </c>
      <c r="G596" s="27" t="s">
        <v>465</v>
      </c>
      <c r="H596" s="27" t="s">
        <v>464</v>
      </c>
      <c r="I596" s="33" t="s">
        <v>838</v>
      </c>
      <c r="J596" s="29" t="s">
        <v>803</v>
      </c>
      <c r="K596" s="33"/>
      <c r="L596" s="29" t="s">
        <v>342</v>
      </c>
      <c r="M596" s="29" t="s">
        <v>150</v>
      </c>
      <c r="N596" s="34"/>
      <c r="O596" s="29" t="s">
        <v>150</v>
      </c>
      <c r="P596" s="29" t="s">
        <v>150</v>
      </c>
      <c r="Q596" s="29" t="s">
        <v>150</v>
      </c>
      <c r="R596" s="29" t="s">
        <v>151</v>
      </c>
      <c r="S596" s="39" t="s">
        <v>152</v>
      </c>
      <c r="T596" s="39" t="s">
        <v>150</v>
      </c>
      <c r="V596" s="118" t="s">
        <v>150</v>
      </c>
      <c r="W596" s="119" t="s">
        <v>150</v>
      </c>
      <c r="X596" s="119" t="s">
        <v>150</v>
      </c>
      <c r="Y596" s="119" t="s">
        <v>150</v>
      </c>
      <c r="Z596" s="119" t="s">
        <v>150</v>
      </c>
      <c r="AA596" s="119" t="s">
        <v>150</v>
      </c>
      <c r="AB596" s="119" t="s">
        <v>150</v>
      </c>
      <c r="AC596" s="119" t="s">
        <v>150</v>
      </c>
      <c r="AD596" s="120" t="s">
        <v>150</v>
      </c>
    </row>
    <row r="597" spans="1:30" ht="20" customHeight="1" x14ac:dyDescent="0.35">
      <c r="A597" s="15"/>
      <c r="B597" s="25">
        <f t="shared" si="155"/>
        <v>495</v>
      </c>
      <c r="C597" s="15"/>
      <c r="D597" s="135" t="str">
        <f t="shared" si="153"/>
        <v>B.UUID.495</v>
      </c>
      <c r="E597" s="27" t="s">
        <v>1189</v>
      </c>
      <c r="F597" s="27" t="s">
        <v>64</v>
      </c>
      <c r="G597" s="27" t="s">
        <v>466</v>
      </c>
      <c r="H597" s="27" t="s">
        <v>467</v>
      </c>
      <c r="I597" s="33" t="s">
        <v>320</v>
      </c>
      <c r="J597" s="29" t="s">
        <v>64</v>
      </c>
      <c r="K597" s="33" t="s">
        <v>194</v>
      </c>
      <c r="L597" s="29" t="s">
        <v>342</v>
      </c>
      <c r="M597" s="29" t="s">
        <v>150</v>
      </c>
      <c r="N597" s="34" t="str">
        <f>"Démandé si pour question " &amp;D591&amp; ", Réponse = 1.Oui."</f>
        <v>Démandé si pour question B.UUID.489, Réponse = 1.Oui.</v>
      </c>
      <c r="O597" s="29" t="s">
        <v>150</v>
      </c>
      <c r="P597" s="29" t="s">
        <v>161</v>
      </c>
      <c r="Q597" s="29" t="s">
        <v>150</v>
      </c>
      <c r="R597" s="29" t="s">
        <v>151</v>
      </c>
      <c r="S597" s="39" t="s">
        <v>152</v>
      </c>
      <c r="T597" s="39" t="str">
        <f t="shared" si="154"/>
        <v>Yes</v>
      </c>
      <c r="V597" s="118" t="s">
        <v>749</v>
      </c>
      <c r="W597" s="119" t="s">
        <v>749</v>
      </c>
      <c r="X597" s="119" t="s">
        <v>749</v>
      </c>
      <c r="Y597" s="119" t="s">
        <v>749</v>
      </c>
      <c r="Z597" s="119" t="s">
        <v>749</v>
      </c>
      <c r="AA597" s="119" t="s">
        <v>749</v>
      </c>
      <c r="AB597" s="119" t="s">
        <v>749</v>
      </c>
      <c r="AC597" s="119" t="s">
        <v>749</v>
      </c>
      <c r="AD597" s="120" t="s">
        <v>749</v>
      </c>
    </row>
    <row r="598" spans="1:30" ht="20" customHeight="1" thickBot="1" x14ac:dyDescent="0.4">
      <c r="A598" s="15"/>
      <c r="B598" s="25">
        <f t="shared" si="155"/>
        <v>496</v>
      </c>
      <c r="C598" s="15"/>
      <c r="D598" s="26" t="str">
        <f t="shared" si="153"/>
        <v>B.UUID.496</v>
      </c>
      <c r="E598" s="27" t="s">
        <v>1190</v>
      </c>
      <c r="F598" s="27" t="s">
        <v>64</v>
      </c>
      <c r="G598" s="27" t="s">
        <v>466</v>
      </c>
      <c r="H598" s="27" t="s">
        <v>467</v>
      </c>
      <c r="I598" s="33" t="s">
        <v>321</v>
      </c>
      <c r="J598" s="29" t="s">
        <v>64</v>
      </c>
      <c r="K598" s="33" t="s">
        <v>194</v>
      </c>
      <c r="L598" s="29" t="s">
        <v>342</v>
      </c>
      <c r="M598" s="29" t="s">
        <v>150</v>
      </c>
      <c r="N598" s="34" t="str">
        <f>"Démandé si pour question " &amp;D591&amp; ", Réponse = 1.Oui."</f>
        <v>Démandé si pour question B.UUID.489, Réponse = 1.Oui.</v>
      </c>
      <c r="O598" s="29" t="s">
        <v>150</v>
      </c>
      <c r="P598" s="29" t="s">
        <v>161</v>
      </c>
      <c r="Q598" s="29" t="s">
        <v>150</v>
      </c>
      <c r="R598" s="29" t="s">
        <v>151</v>
      </c>
      <c r="S598" s="39" t="s">
        <v>152</v>
      </c>
      <c r="T598" s="39" t="str">
        <f t="shared" si="154"/>
        <v>Yes</v>
      </c>
      <c r="V598" s="118" t="s">
        <v>749</v>
      </c>
      <c r="W598" s="119" t="s">
        <v>749</v>
      </c>
      <c r="X598" s="119" t="s">
        <v>749</v>
      </c>
      <c r="Y598" s="119" t="s">
        <v>749</v>
      </c>
      <c r="Z598" s="119" t="s">
        <v>749</v>
      </c>
      <c r="AA598" s="119" t="s">
        <v>749</v>
      </c>
      <c r="AB598" s="119" t="s">
        <v>749</v>
      </c>
      <c r="AC598" s="119" t="s">
        <v>749</v>
      </c>
      <c r="AD598" s="120" t="s">
        <v>749</v>
      </c>
    </row>
    <row r="599" spans="1:30" ht="20" customHeight="1" thickBot="1" x14ac:dyDescent="0.4">
      <c r="A599" s="15"/>
      <c r="B599" s="25"/>
      <c r="C599" s="15"/>
      <c r="D599" s="51" t="s">
        <v>344</v>
      </c>
      <c r="E599" s="47"/>
      <c r="F599" s="47"/>
      <c r="G599" s="47"/>
      <c r="H599" s="47"/>
      <c r="I599" s="48"/>
      <c r="J599" s="49"/>
      <c r="K599" s="49"/>
      <c r="L599" s="47"/>
      <c r="M599" s="47"/>
      <c r="N599" s="49"/>
      <c r="O599" s="47"/>
      <c r="P599" s="47"/>
      <c r="Q599" s="47"/>
      <c r="R599" s="47"/>
      <c r="S599" s="50"/>
      <c r="T599" s="50"/>
      <c r="V599" s="115"/>
      <c r="W599" s="116"/>
      <c r="X599" s="116"/>
      <c r="Y599" s="116"/>
      <c r="Z599" s="116"/>
      <c r="AA599" s="116"/>
      <c r="AB599" s="116"/>
      <c r="AC599" s="116"/>
      <c r="AD599" s="117"/>
    </row>
    <row r="600" spans="1:30" ht="20" customHeight="1" x14ac:dyDescent="0.35">
      <c r="A600" s="15"/>
      <c r="B600" s="25">
        <f>B598+1</f>
        <v>497</v>
      </c>
      <c r="C600" s="15"/>
      <c r="D600" s="26" t="str">
        <f t="shared" ref="D600:D609" si="156">CONCATENATE(LEFT($D$33,2),"UUID.",B600)</f>
        <v>B.UUID.497</v>
      </c>
      <c r="E600" s="71" t="s">
        <v>1192</v>
      </c>
      <c r="F600" s="27" t="s">
        <v>417</v>
      </c>
      <c r="G600" s="27" t="s">
        <v>466</v>
      </c>
      <c r="H600" s="27" t="s">
        <v>467</v>
      </c>
      <c r="I600" s="33" t="s">
        <v>325</v>
      </c>
      <c r="J600" s="29" t="s">
        <v>17</v>
      </c>
      <c r="K600" s="33" t="s">
        <v>191</v>
      </c>
      <c r="L600" s="29" t="s">
        <v>342</v>
      </c>
      <c r="M600" s="29" t="s">
        <v>150</v>
      </c>
      <c r="N600" s="34" t="s">
        <v>160</v>
      </c>
      <c r="O600" s="29" t="s">
        <v>150</v>
      </c>
      <c r="P600" s="29" t="s">
        <v>161</v>
      </c>
      <c r="Q600" s="29" t="s">
        <v>150</v>
      </c>
      <c r="R600" s="29" t="s">
        <v>151</v>
      </c>
      <c r="S600" s="39" t="s">
        <v>152</v>
      </c>
      <c r="T600" s="39" t="str">
        <f t="shared" ref="T600:T609" si="157">IF(OR(V600="Yes",W600="Yes",X600="Yes",Y600="Yes",Z600="Yes",AA600="Yes",AB600="Yes",AC600="Yes",AD600="Yes"),"Yes","No")</f>
        <v>Yes</v>
      </c>
      <c r="V600" s="118" t="s">
        <v>749</v>
      </c>
      <c r="W600" s="119" t="s">
        <v>749</v>
      </c>
      <c r="X600" s="119" t="s">
        <v>749</v>
      </c>
      <c r="Y600" s="119" t="s">
        <v>749</v>
      </c>
      <c r="Z600" s="119" t="s">
        <v>749</v>
      </c>
      <c r="AA600" s="119" t="s">
        <v>749</v>
      </c>
      <c r="AB600" s="119" t="s">
        <v>749</v>
      </c>
      <c r="AC600" s="119" t="s">
        <v>749</v>
      </c>
      <c r="AD600" s="120" t="s">
        <v>749</v>
      </c>
    </row>
    <row r="601" spans="1:30" ht="20" customHeight="1" x14ac:dyDescent="0.35">
      <c r="A601" s="15"/>
      <c r="B601" s="25">
        <f t="shared" ref="B601:B609" si="158">B600+1</f>
        <v>498</v>
      </c>
      <c r="C601" s="15"/>
      <c r="D601" s="26" t="str">
        <f t="shared" si="156"/>
        <v>B.UUID.498</v>
      </c>
      <c r="E601" s="27" t="s">
        <v>1193</v>
      </c>
      <c r="F601" s="27" t="s">
        <v>413</v>
      </c>
      <c r="G601" s="27" t="s">
        <v>466</v>
      </c>
      <c r="H601" s="27" t="s">
        <v>467</v>
      </c>
      <c r="I601" s="33" t="s">
        <v>326</v>
      </c>
      <c r="J601" s="29" t="s">
        <v>17</v>
      </c>
      <c r="K601" s="33" t="s">
        <v>170</v>
      </c>
      <c r="L601" s="29" t="s">
        <v>342</v>
      </c>
      <c r="M601" s="29" t="s">
        <v>150</v>
      </c>
      <c r="N601" s="34" t="str">
        <f>"Démandé si pour question " &amp;D600&amp; ", Réponse =/= 3. Totalement indisponible"</f>
        <v>Démandé si pour question B.UUID.497, Réponse =/= 3. Totalement indisponible</v>
      </c>
      <c r="O601" s="29" t="s">
        <v>150</v>
      </c>
      <c r="P601" s="29" t="s">
        <v>161</v>
      </c>
      <c r="Q601" s="29" t="s">
        <v>150</v>
      </c>
      <c r="R601" s="29" t="s">
        <v>151</v>
      </c>
      <c r="S601" s="39" t="s">
        <v>152</v>
      </c>
      <c r="T601" s="39" t="str">
        <f t="shared" si="157"/>
        <v>Yes</v>
      </c>
      <c r="V601" s="118" t="s">
        <v>749</v>
      </c>
      <c r="W601" s="119" t="s">
        <v>749</v>
      </c>
      <c r="X601" s="119" t="s">
        <v>749</v>
      </c>
      <c r="Y601" s="119" t="s">
        <v>749</v>
      </c>
      <c r="Z601" s="119" t="s">
        <v>749</v>
      </c>
      <c r="AA601" s="119" t="s">
        <v>749</v>
      </c>
      <c r="AB601" s="119" t="s">
        <v>749</v>
      </c>
      <c r="AC601" s="119" t="s">
        <v>749</v>
      </c>
      <c r="AD601" s="120" t="s">
        <v>749</v>
      </c>
    </row>
    <row r="602" spans="1:30" ht="20" customHeight="1" x14ac:dyDescent="0.35">
      <c r="A602" s="15"/>
      <c r="B602" s="25">
        <f t="shared" si="158"/>
        <v>499</v>
      </c>
      <c r="C602" s="15"/>
      <c r="D602" s="26" t="str">
        <f t="shared" si="156"/>
        <v>B.UUID.499</v>
      </c>
      <c r="E602" s="27" t="s">
        <v>1575</v>
      </c>
      <c r="F602" s="27" t="s">
        <v>413</v>
      </c>
      <c r="G602" s="27" t="s">
        <v>466</v>
      </c>
      <c r="H602" s="27" t="s">
        <v>467</v>
      </c>
      <c r="I602" s="33" t="s">
        <v>796</v>
      </c>
      <c r="J602" s="29" t="s">
        <v>17</v>
      </c>
      <c r="K602" s="33" t="s">
        <v>170</v>
      </c>
      <c r="L602" s="29" t="s">
        <v>342</v>
      </c>
      <c r="M602" s="29" t="s">
        <v>150</v>
      </c>
      <c r="N602" s="34" t="str">
        <f>"Démandé si pour question " &amp;D601&amp; ", Réponse = 1.Oui."</f>
        <v>Démandé si pour question B.UUID.498, Réponse = 1.Oui.</v>
      </c>
      <c r="O602" s="29" t="s">
        <v>150</v>
      </c>
      <c r="P602" s="29" t="s">
        <v>161</v>
      </c>
      <c r="Q602" s="29" t="s">
        <v>150</v>
      </c>
      <c r="R602" s="29" t="s">
        <v>151</v>
      </c>
      <c r="S602" s="39" t="s">
        <v>152</v>
      </c>
      <c r="T602" s="39" t="str">
        <f t="shared" si="157"/>
        <v>Yes</v>
      </c>
      <c r="V602" s="118" t="s">
        <v>749</v>
      </c>
      <c r="W602" s="119" t="s">
        <v>749</v>
      </c>
      <c r="X602" s="119" t="s">
        <v>749</v>
      </c>
      <c r="Y602" s="119" t="s">
        <v>749</v>
      </c>
      <c r="Z602" s="119" t="s">
        <v>749</v>
      </c>
      <c r="AA602" s="119" t="s">
        <v>749</v>
      </c>
      <c r="AB602" s="119" t="s">
        <v>749</v>
      </c>
      <c r="AC602" s="119" t="s">
        <v>749</v>
      </c>
      <c r="AD602" s="120" t="s">
        <v>749</v>
      </c>
    </row>
    <row r="603" spans="1:30" ht="20" customHeight="1" x14ac:dyDescent="0.35">
      <c r="A603" s="15"/>
      <c r="B603" s="25">
        <f t="shared" si="158"/>
        <v>500</v>
      </c>
      <c r="C603" s="15"/>
      <c r="D603" s="135" t="str">
        <f t="shared" si="156"/>
        <v>B.UUID.500</v>
      </c>
      <c r="E603" s="27" t="s">
        <v>1194</v>
      </c>
      <c r="F603" s="27" t="s">
        <v>64</v>
      </c>
      <c r="G603" s="27" t="s">
        <v>466</v>
      </c>
      <c r="H603" s="27" t="s">
        <v>467</v>
      </c>
      <c r="I603" s="33" t="s">
        <v>327</v>
      </c>
      <c r="J603" s="29" t="s">
        <v>64</v>
      </c>
      <c r="K603" s="33" t="s">
        <v>194</v>
      </c>
      <c r="L603" s="29" t="s">
        <v>342</v>
      </c>
      <c r="M603" s="29" t="s">
        <v>150</v>
      </c>
      <c r="N603" s="34" t="str">
        <f>"Démandé si pour question " &amp;D602&amp; ", Réponse = 2.Non."</f>
        <v>Démandé si pour question B.UUID.499, Réponse = 2.Non.</v>
      </c>
      <c r="O603" s="29" t="s">
        <v>150</v>
      </c>
      <c r="P603" s="29" t="s">
        <v>161</v>
      </c>
      <c r="Q603" s="29" t="s">
        <v>150</v>
      </c>
      <c r="R603" s="29" t="s">
        <v>151</v>
      </c>
      <c r="S603" s="39" t="s">
        <v>152</v>
      </c>
      <c r="T603" s="39" t="str">
        <f t="shared" si="157"/>
        <v>Yes</v>
      </c>
      <c r="V603" s="118" t="s">
        <v>749</v>
      </c>
      <c r="W603" s="119" t="s">
        <v>749</v>
      </c>
      <c r="X603" s="119" t="s">
        <v>749</v>
      </c>
      <c r="Y603" s="119" t="s">
        <v>749</v>
      </c>
      <c r="Z603" s="119" t="s">
        <v>749</v>
      </c>
      <c r="AA603" s="119" t="s">
        <v>749</v>
      </c>
      <c r="AB603" s="119" t="s">
        <v>749</v>
      </c>
      <c r="AC603" s="119" t="s">
        <v>749</v>
      </c>
      <c r="AD603" s="120" t="s">
        <v>749</v>
      </c>
    </row>
    <row r="604" spans="1:30" ht="20" customHeight="1" x14ac:dyDescent="0.35">
      <c r="A604" s="15"/>
      <c r="B604" s="25">
        <f t="shared" si="158"/>
        <v>501</v>
      </c>
      <c r="C604" s="15"/>
      <c r="D604" s="135" t="str">
        <f t="shared" si="156"/>
        <v>B.UUID.501</v>
      </c>
      <c r="E604" s="27" t="s">
        <v>1195</v>
      </c>
      <c r="F604" s="27" t="s">
        <v>64</v>
      </c>
      <c r="G604" s="27" t="s">
        <v>466</v>
      </c>
      <c r="H604" s="27" t="s">
        <v>467</v>
      </c>
      <c r="I604" s="33" t="s">
        <v>328</v>
      </c>
      <c r="J604" s="29" t="s">
        <v>64</v>
      </c>
      <c r="K604" s="33" t="s">
        <v>194</v>
      </c>
      <c r="L604" s="29" t="s">
        <v>342</v>
      </c>
      <c r="M604" s="29" t="s">
        <v>150</v>
      </c>
      <c r="N604" s="34" t="str">
        <f>"Démandé si pour question " &amp;D601&amp; ", Réponse = 1.Oui."</f>
        <v>Démandé si pour question B.UUID.498, Réponse = 1.Oui.</v>
      </c>
      <c r="O604" s="29" t="s">
        <v>150</v>
      </c>
      <c r="P604" s="29" t="s">
        <v>161</v>
      </c>
      <c r="Q604" s="29" t="s">
        <v>150</v>
      </c>
      <c r="R604" s="29" t="s">
        <v>151</v>
      </c>
      <c r="S604" s="39" t="s">
        <v>152</v>
      </c>
      <c r="T604" s="39" t="str">
        <f t="shared" si="157"/>
        <v>Yes</v>
      </c>
      <c r="V604" s="118" t="s">
        <v>749</v>
      </c>
      <c r="W604" s="119" t="s">
        <v>749</v>
      </c>
      <c r="X604" s="119" t="s">
        <v>749</v>
      </c>
      <c r="Y604" s="119" t="s">
        <v>749</v>
      </c>
      <c r="Z604" s="119" t="s">
        <v>749</v>
      </c>
      <c r="AA604" s="119" t="s">
        <v>749</v>
      </c>
      <c r="AB604" s="119" t="s">
        <v>749</v>
      </c>
      <c r="AC604" s="119" t="s">
        <v>749</v>
      </c>
      <c r="AD604" s="120" t="s">
        <v>749</v>
      </c>
    </row>
    <row r="605" spans="1:30" ht="20" customHeight="1" x14ac:dyDescent="0.35">
      <c r="A605" s="15"/>
      <c r="B605" s="25">
        <f t="shared" si="158"/>
        <v>502</v>
      </c>
      <c r="C605" s="15"/>
      <c r="D605" s="135" t="str">
        <f t="shared" si="156"/>
        <v>B.UUID.502</v>
      </c>
      <c r="E605" s="151" t="s">
        <v>1771</v>
      </c>
      <c r="F605" s="27" t="s">
        <v>803</v>
      </c>
      <c r="G605" s="27" t="s">
        <v>466</v>
      </c>
      <c r="H605" s="27" t="s">
        <v>467</v>
      </c>
      <c r="I605" s="71" t="s">
        <v>1758</v>
      </c>
      <c r="J605" s="29" t="s">
        <v>803</v>
      </c>
      <c r="K605" s="33"/>
      <c r="L605" s="29" t="s">
        <v>342</v>
      </c>
      <c r="M605" s="29" t="s">
        <v>150</v>
      </c>
      <c r="N605" s="34"/>
      <c r="O605" s="29" t="s">
        <v>150</v>
      </c>
      <c r="P605" s="29" t="s">
        <v>150</v>
      </c>
      <c r="Q605" s="29" t="s">
        <v>150</v>
      </c>
      <c r="R605" s="29" t="s">
        <v>151</v>
      </c>
      <c r="S605" s="39" t="s">
        <v>152</v>
      </c>
      <c r="T605" s="39" t="s">
        <v>150</v>
      </c>
      <c r="V605" s="118" t="s">
        <v>150</v>
      </c>
      <c r="W605" s="119" t="s">
        <v>150</v>
      </c>
      <c r="X605" s="119" t="s">
        <v>150</v>
      </c>
      <c r="Y605" s="119" t="s">
        <v>150</v>
      </c>
      <c r="Z605" s="119" t="s">
        <v>150</v>
      </c>
      <c r="AA605" s="119" t="s">
        <v>150</v>
      </c>
      <c r="AB605" s="119" t="s">
        <v>150</v>
      </c>
      <c r="AC605" s="119" t="s">
        <v>150</v>
      </c>
      <c r="AD605" s="120" t="s">
        <v>150</v>
      </c>
    </row>
    <row r="606" spans="1:30" ht="20" customHeight="1" x14ac:dyDescent="0.35">
      <c r="A606" s="15"/>
      <c r="B606" s="25">
        <f t="shared" si="158"/>
        <v>503</v>
      </c>
      <c r="C606" s="15"/>
      <c r="D606" s="78" t="str">
        <f t="shared" si="156"/>
        <v>B.UUID.503</v>
      </c>
      <c r="E606" s="71" t="s">
        <v>1191</v>
      </c>
      <c r="F606" s="27" t="s">
        <v>803</v>
      </c>
      <c r="G606" s="27" t="s">
        <v>465</v>
      </c>
      <c r="H606" s="27" t="s">
        <v>464</v>
      </c>
      <c r="I606" s="33" t="s">
        <v>839</v>
      </c>
      <c r="J606" s="29" t="s">
        <v>803</v>
      </c>
      <c r="K606" s="33"/>
      <c r="L606" s="29" t="s">
        <v>342</v>
      </c>
      <c r="M606" s="29" t="s">
        <v>150</v>
      </c>
      <c r="N606" s="34"/>
      <c r="O606" s="29" t="s">
        <v>150</v>
      </c>
      <c r="P606" s="29" t="s">
        <v>150</v>
      </c>
      <c r="Q606" s="29" t="s">
        <v>150</v>
      </c>
      <c r="R606" s="29" t="s">
        <v>151</v>
      </c>
      <c r="S606" s="39" t="s">
        <v>152</v>
      </c>
      <c r="T606" s="39" t="s">
        <v>150</v>
      </c>
      <c r="V606" s="118" t="s">
        <v>150</v>
      </c>
      <c r="W606" s="119" t="s">
        <v>150</v>
      </c>
      <c r="X606" s="119" t="s">
        <v>150</v>
      </c>
      <c r="Y606" s="119" t="s">
        <v>150</v>
      </c>
      <c r="Z606" s="119" t="s">
        <v>150</v>
      </c>
      <c r="AA606" s="119" t="s">
        <v>150</v>
      </c>
      <c r="AB606" s="119" t="s">
        <v>150</v>
      </c>
      <c r="AC606" s="119" t="s">
        <v>150</v>
      </c>
      <c r="AD606" s="120" t="s">
        <v>150</v>
      </c>
    </row>
    <row r="607" spans="1:30" ht="20" customHeight="1" x14ac:dyDescent="0.35">
      <c r="A607" s="15"/>
      <c r="B607" s="25">
        <f t="shared" si="158"/>
        <v>504</v>
      </c>
      <c r="C607" s="15"/>
      <c r="D607" s="78" t="str">
        <f t="shared" si="156"/>
        <v>B.UUID.504</v>
      </c>
      <c r="E607" s="27" t="s">
        <v>1574</v>
      </c>
      <c r="F607" s="27" t="s">
        <v>803</v>
      </c>
      <c r="G607" s="27" t="s">
        <v>465</v>
      </c>
      <c r="H607" s="27" t="s">
        <v>464</v>
      </c>
      <c r="I607" s="33" t="s">
        <v>838</v>
      </c>
      <c r="J607" s="29" t="s">
        <v>803</v>
      </c>
      <c r="K607" s="33"/>
      <c r="L607" s="29" t="s">
        <v>342</v>
      </c>
      <c r="M607" s="29" t="s">
        <v>150</v>
      </c>
      <c r="N607" s="34"/>
      <c r="O607" s="29" t="s">
        <v>150</v>
      </c>
      <c r="P607" s="29" t="s">
        <v>150</v>
      </c>
      <c r="Q607" s="29" t="s">
        <v>150</v>
      </c>
      <c r="R607" s="29" t="s">
        <v>151</v>
      </c>
      <c r="S607" s="39" t="s">
        <v>152</v>
      </c>
      <c r="T607" s="39" t="s">
        <v>150</v>
      </c>
      <c r="V607" s="118" t="s">
        <v>150</v>
      </c>
      <c r="W607" s="119" t="s">
        <v>150</v>
      </c>
      <c r="X607" s="119" t="s">
        <v>150</v>
      </c>
      <c r="Y607" s="119" t="s">
        <v>150</v>
      </c>
      <c r="Z607" s="119" t="s">
        <v>150</v>
      </c>
      <c r="AA607" s="119" t="s">
        <v>150</v>
      </c>
      <c r="AB607" s="119" t="s">
        <v>150</v>
      </c>
      <c r="AC607" s="119" t="s">
        <v>150</v>
      </c>
      <c r="AD607" s="120" t="s">
        <v>150</v>
      </c>
    </row>
    <row r="608" spans="1:30" ht="20" customHeight="1" x14ac:dyDescent="0.35">
      <c r="A608" s="15"/>
      <c r="B608" s="25">
        <f t="shared" si="158"/>
        <v>505</v>
      </c>
      <c r="C608" s="15"/>
      <c r="D608" s="135" t="str">
        <f t="shared" si="156"/>
        <v>B.UUID.505</v>
      </c>
      <c r="E608" s="27" t="s">
        <v>1196</v>
      </c>
      <c r="F608" s="27" t="s">
        <v>64</v>
      </c>
      <c r="G608" s="27" t="s">
        <v>466</v>
      </c>
      <c r="H608" s="27" t="s">
        <v>467</v>
      </c>
      <c r="I608" s="33" t="s">
        <v>329</v>
      </c>
      <c r="J608" s="29" t="s">
        <v>64</v>
      </c>
      <c r="K608" s="33" t="s">
        <v>194</v>
      </c>
      <c r="L608" s="29" t="s">
        <v>342</v>
      </c>
      <c r="M608" s="29" t="s">
        <v>150</v>
      </c>
      <c r="N608" s="34" t="str">
        <f>"Démandé si pour question " &amp;D601&amp; ", Réponse = 1.Oui."</f>
        <v>Démandé si pour question B.UUID.498, Réponse = 1.Oui.</v>
      </c>
      <c r="O608" s="29" t="s">
        <v>150</v>
      </c>
      <c r="P608" s="29" t="s">
        <v>161</v>
      </c>
      <c r="Q608" s="29" t="s">
        <v>150</v>
      </c>
      <c r="R608" s="29" t="s">
        <v>151</v>
      </c>
      <c r="S608" s="39" t="s">
        <v>152</v>
      </c>
      <c r="T608" s="39" t="str">
        <f t="shared" si="157"/>
        <v>Yes</v>
      </c>
      <c r="V608" s="118" t="s">
        <v>749</v>
      </c>
      <c r="W608" s="119" t="s">
        <v>749</v>
      </c>
      <c r="X608" s="119" t="s">
        <v>749</v>
      </c>
      <c r="Y608" s="119" t="s">
        <v>749</v>
      </c>
      <c r="Z608" s="119" t="s">
        <v>749</v>
      </c>
      <c r="AA608" s="119" t="s">
        <v>749</v>
      </c>
      <c r="AB608" s="119" t="s">
        <v>749</v>
      </c>
      <c r="AC608" s="119" t="s">
        <v>749</v>
      </c>
      <c r="AD608" s="120" t="s">
        <v>749</v>
      </c>
    </row>
    <row r="609" spans="1:30" ht="20" customHeight="1" thickBot="1" x14ac:dyDescent="0.4">
      <c r="A609" s="15"/>
      <c r="B609" s="25">
        <f t="shared" si="158"/>
        <v>506</v>
      </c>
      <c r="C609" s="15"/>
      <c r="D609" s="26" t="str">
        <f t="shared" si="156"/>
        <v>B.UUID.506</v>
      </c>
      <c r="E609" s="27" t="s">
        <v>1197</v>
      </c>
      <c r="F609" s="27" t="s">
        <v>64</v>
      </c>
      <c r="G609" s="27" t="s">
        <v>466</v>
      </c>
      <c r="H609" s="27" t="s">
        <v>467</v>
      </c>
      <c r="I609" s="33" t="s">
        <v>330</v>
      </c>
      <c r="J609" s="29" t="s">
        <v>64</v>
      </c>
      <c r="K609" s="33" t="s">
        <v>194</v>
      </c>
      <c r="L609" s="29" t="s">
        <v>342</v>
      </c>
      <c r="M609" s="29" t="s">
        <v>150</v>
      </c>
      <c r="N609" s="34" t="str">
        <f>"Démandé si pour question " &amp;D601&amp; ", Réponse = 1.Oui."</f>
        <v>Démandé si pour question B.UUID.498, Réponse = 1.Oui.</v>
      </c>
      <c r="O609" s="29" t="s">
        <v>150</v>
      </c>
      <c r="P609" s="29" t="s">
        <v>161</v>
      </c>
      <c r="Q609" s="29" t="s">
        <v>150</v>
      </c>
      <c r="R609" s="29" t="s">
        <v>151</v>
      </c>
      <c r="S609" s="39" t="s">
        <v>152</v>
      </c>
      <c r="T609" s="39" t="str">
        <f t="shared" si="157"/>
        <v>Yes</v>
      </c>
      <c r="V609" s="118" t="s">
        <v>749</v>
      </c>
      <c r="W609" s="119" t="s">
        <v>749</v>
      </c>
      <c r="X609" s="119" t="s">
        <v>749</v>
      </c>
      <c r="Y609" s="119" t="s">
        <v>749</v>
      </c>
      <c r="Z609" s="119" t="s">
        <v>749</v>
      </c>
      <c r="AA609" s="119" t="s">
        <v>749</v>
      </c>
      <c r="AB609" s="119" t="s">
        <v>749</v>
      </c>
      <c r="AC609" s="119" t="s">
        <v>749</v>
      </c>
      <c r="AD609" s="120" t="s">
        <v>749</v>
      </c>
    </row>
    <row r="610" spans="1:30" ht="20" customHeight="1" thickBot="1" x14ac:dyDescent="0.4">
      <c r="A610" s="15"/>
      <c r="B610" s="25"/>
      <c r="C610" s="15"/>
      <c r="D610" s="51" t="s">
        <v>345</v>
      </c>
      <c r="E610" s="47"/>
      <c r="F610" s="47"/>
      <c r="G610" s="47"/>
      <c r="H610" s="47"/>
      <c r="I610" s="48"/>
      <c r="J610" s="49"/>
      <c r="K610" s="49"/>
      <c r="L610" s="47"/>
      <c r="M610" s="47"/>
      <c r="N610" s="49"/>
      <c r="O610" s="47"/>
      <c r="P610" s="47"/>
      <c r="Q610" s="47"/>
      <c r="R610" s="47"/>
      <c r="S610" s="50"/>
      <c r="T610" s="50"/>
      <c r="V610" s="115"/>
      <c r="W610" s="116"/>
      <c r="X610" s="116"/>
      <c r="Y610" s="116"/>
      <c r="Z610" s="116"/>
      <c r="AA610" s="116"/>
      <c r="AB610" s="116"/>
      <c r="AC610" s="116"/>
      <c r="AD610" s="117"/>
    </row>
    <row r="611" spans="1:30" ht="20" customHeight="1" x14ac:dyDescent="0.35">
      <c r="A611" s="15"/>
      <c r="B611" s="25">
        <f>B609+1</f>
        <v>507</v>
      </c>
      <c r="C611" s="15"/>
      <c r="D611" s="26" t="str">
        <f t="shared" ref="D611:D620" si="159">CONCATENATE(LEFT($D$33,2),"UUID.",B611)</f>
        <v>B.UUID.507</v>
      </c>
      <c r="E611" s="71" t="s">
        <v>1308</v>
      </c>
      <c r="F611" s="27" t="s">
        <v>417</v>
      </c>
      <c r="G611" s="27" t="s">
        <v>466</v>
      </c>
      <c r="H611" s="27" t="s">
        <v>467</v>
      </c>
      <c r="I611" s="33" t="s">
        <v>336</v>
      </c>
      <c r="J611" s="29" t="s">
        <v>17</v>
      </c>
      <c r="K611" s="33" t="s">
        <v>191</v>
      </c>
      <c r="L611" s="29" t="s">
        <v>342</v>
      </c>
      <c r="M611" s="29" t="s">
        <v>150</v>
      </c>
      <c r="N611" s="34" t="s">
        <v>160</v>
      </c>
      <c r="O611" s="29" t="s">
        <v>150</v>
      </c>
      <c r="P611" s="29" t="s">
        <v>161</v>
      </c>
      <c r="Q611" s="29" t="s">
        <v>150</v>
      </c>
      <c r="R611" s="29" t="s">
        <v>151</v>
      </c>
      <c r="S611" s="39" t="s">
        <v>152</v>
      </c>
      <c r="T611" s="39" t="str">
        <f t="shared" ref="T611:T620" si="160">IF(OR(V611="Yes",W611="Yes",X611="Yes",Y611="Yes",Z611="Yes",AA611="Yes",AB611="Yes",AC611="Yes",AD611="Yes"),"Yes","No")</f>
        <v>Yes</v>
      </c>
      <c r="V611" s="118" t="s">
        <v>749</v>
      </c>
      <c r="W611" s="119" t="s">
        <v>749</v>
      </c>
      <c r="X611" s="119" t="s">
        <v>749</v>
      </c>
      <c r="Y611" s="119" t="s">
        <v>749</v>
      </c>
      <c r="Z611" s="119" t="s">
        <v>749</v>
      </c>
      <c r="AA611" s="119" t="s">
        <v>749</v>
      </c>
      <c r="AB611" s="119" t="s">
        <v>749</v>
      </c>
      <c r="AC611" s="119" t="s">
        <v>749</v>
      </c>
      <c r="AD611" s="120" t="s">
        <v>749</v>
      </c>
    </row>
    <row r="612" spans="1:30" ht="20" customHeight="1" x14ac:dyDescent="0.35">
      <c r="A612" s="15"/>
      <c r="B612" s="25">
        <f t="shared" ref="B612:B620" si="161">B611+1</f>
        <v>508</v>
      </c>
      <c r="C612" s="15"/>
      <c r="D612" s="135" t="str">
        <f t="shared" si="159"/>
        <v>B.UUID.508</v>
      </c>
      <c r="E612" s="27" t="s">
        <v>1309</v>
      </c>
      <c r="F612" s="27" t="s">
        <v>413</v>
      </c>
      <c r="G612" s="27" t="s">
        <v>466</v>
      </c>
      <c r="H612" s="27" t="s">
        <v>467</v>
      </c>
      <c r="I612" s="33" t="s">
        <v>335</v>
      </c>
      <c r="J612" s="29" t="s">
        <v>17</v>
      </c>
      <c r="K612" s="33" t="s">
        <v>170</v>
      </c>
      <c r="L612" s="29" t="s">
        <v>342</v>
      </c>
      <c r="M612" s="29" t="s">
        <v>150</v>
      </c>
      <c r="N612" s="34" t="str">
        <f>"Démandé si pour question " &amp;D611&amp; ", Réponse =/= 3. Totalement indisponible"</f>
        <v>Démandé si pour question B.UUID.507, Réponse =/= 3. Totalement indisponible</v>
      </c>
      <c r="O612" s="29" t="s">
        <v>150</v>
      </c>
      <c r="P612" s="29" t="s">
        <v>161</v>
      </c>
      <c r="Q612" s="29" t="s">
        <v>150</v>
      </c>
      <c r="R612" s="29" t="s">
        <v>151</v>
      </c>
      <c r="S612" s="39" t="s">
        <v>152</v>
      </c>
      <c r="T612" s="39" t="str">
        <f t="shared" si="160"/>
        <v>Yes</v>
      </c>
      <c r="V612" s="118" t="s">
        <v>749</v>
      </c>
      <c r="W612" s="119" t="s">
        <v>749</v>
      </c>
      <c r="X612" s="119" t="s">
        <v>749</v>
      </c>
      <c r="Y612" s="119" t="s">
        <v>749</v>
      </c>
      <c r="Z612" s="119" t="s">
        <v>749</v>
      </c>
      <c r="AA612" s="119" t="s">
        <v>749</v>
      </c>
      <c r="AB612" s="119" t="s">
        <v>749</v>
      </c>
      <c r="AC612" s="119" t="s">
        <v>749</v>
      </c>
      <c r="AD612" s="120" t="s">
        <v>749</v>
      </c>
    </row>
    <row r="613" spans="1:30" ht="20" customHeight="1" x14ac:dyDescent="0.35">
      <c r="A613" s="15"/>
      <c r="B613" s="25">
        <f t="shared" si="161"/>
        <v>509</v>
      </c>
      <c r="C613" s="15"/>
      <c r="D613" s="135" t="str">
        <f t="shared" si="159"/>
        <v>B.UUID.509</v>
      </c>
      <c r="E613" s="27" t="s">
        <v>1576</v>
      </c>
      <c r="F613" s="27" t="s">
        <v>413</v>
      </c>
      <c r="G613" s="27" t="s">
        <v>466</v>
      </c>
      <c r="H613" s="27" t="s">
        <v>467</v>
      </c>
      <c r="I613" s="33" t="s">
        <v>797</v>
      </c>
      <c r="J613" s="29" t="s">
        <v>17</v>
      </c>
      <c r="K613" s="33" t="s">
        <v>170</v>
      </c>
      <c r="L613" s="29" t="s">
        <v>342</v>
      </c>
      <c r="M613" s="29" t="s">
        <v>150</v>
      </c>
      <c r="N613" s="34" t="str">
        <f>"Démandé si pour question " &amp;D612&amp; ", Réponse = 1.Oui."</f>
        <v>Démandé si pour question B.UUID.508, Réponse = 1.Oui.</v>
      </c>
      <c r="O613" s="29" t="s">
        <v>150</v>
      </c>
      <c r="P613" s="29" t="s">
        <v>161</v>
      </c>
      <c r="Q613" s="29" t="s">
        <v>150</v>
      </c>
      <c r="R613" s="29" t="s">
        <v>151</v>
      </c>
      <c r="S613" s="39" t="s">
        <v>152</v>
      </c>
      <c r="T613" s="39" t="str">
        <f t="shared" si="160"/>
        <v>Yes</v>
      </c>
      <c r="V613" s="118" t="s">
        <v>749</v>
      </c>
      <c r="W613" s="119" t="s">
        <v>749</v>
      </c>
      <c r="X613" s="119" t="s">
        <v>749</v>
      </c>
      <c r="Y613" s="119" t="s">
        <v>749</v>
      </c>
      <c r="Z613" s="119" t="s">
        <v>749</v>
      </c>
      <c r="AA613" s="119" t="s">
        <v>749</v>
      </c>
      <c r="AB613" s="119" t="s">
        <v>749</v>
      </c>
      <c r="AC613" s="119" t="s">
        <v>749</v>
      </c>
      <c r="AD613" s="120" t="s">
        <v>749</v>
      </c>
    </row>
    <row r="614" spans="1:30" ht="20" customHeight="1" x14ac:dyDescent="0.35">
      <c r="A614" s="15"/>
      <c r="B614" s="25">
        <f t="shared" si="161"/>
        <v>510</v>
      </c>
      <c r="C614" s="15"/>
      <c r="D614" s="135" t="str">
        <f t="shared" si="159"/>
        <v>B.UUID.510</v>
      </c>
      <c r="E614" s="27" t="s">
        <v>1310</v>
      </c>
      <c r="F614" s="27" t="s">
        <v>64</v>
      </c>
      <c r="G614" s="27" t="s">
        <v>466</v>
      </c>
      <c r="H614" s="27" t="s">
        <v>467</v>
      </c>
      <c r="I614" s="33" t="s">
        <v>334</v>
      </c>
      <c r="J614" s="29" t="s">
        <v>64</v>
      </c>
      <c r="K614" s="33" t="s">
        <v>194</v>
      </c>
      <c r="L614" s="29" t="s">
        <v>342</v>
      </c>
      <c r="M614" s="29" t="s">
        <v>150</v>
      </c>
      <c r="N614" s="34" t="str">
        <f>"Démandé si pour question " &amp;D613&amp; ", Réponse = 2.Non."</f>
        <v>Démandé si pour question B.UUID.509, Réponse = 2.Non.</v>
      </c>
      <c r="O614" s="29" t="s">
        <v>150</v>
      </c>
      <c r="P614" s="29" t="s">
        <v>161</v>
      </c>
      <c r="Q614" s="29" t="s">
        <v>150</v>
      </c>
      <c r="R614" s="29" t="s">
        <v>151</v>
      </c>
      <c r="S614" s="39" t="s">
        <v>152</v>
      </c>
      <c r="T614" s="39" t="str">
        <f t="shared" si="160"/>
        <v>Yes</v>
      </c>
      <c r="V614" s="118" t="s">
        <v>749</v>
      </c>
      <c r="W614" s="119" t="s">
        <v>749</v>
      </c>
      <c r="X614" s="119" t="s">
        <v>749</v>
      </c>
      <c r="Y614" s="119" t="s">
        <v>749</v>
      </c>
      <c r="Z614" s="119" t="s">
        <v>749</v>
      </c>
      <c r="AA614" s="119" t="s">
        <v>749</v>
      </c>
      <c r="AB614" s="119" t="s">
        <v>749</v>
      </c>
      <c r="AC614" s="119" t="s">
        <v>749</v>
      </c>
      <c r="AD614" s="120" t="s">
        <v>749</v>
      </c>
    </row>
    <row r="615" spans="1:30" ht="20" customHeight="1" x14ac:dyDescent="0.35">
      <c r="A615" s="15"/>
      <c r="B615" s="25">
        <f t="shared" si="161"/>
        <v>511</v>
      </c>
      <c r="C615" s="15"/>
      <c r="D615" s="135" t="str">
        <f t="shared" si="159"/>
        <v>B.UUID.511</v>
      </c>
      <c r="E615" s="27" t="s">
        <v>1311</v>
      </c>
      <c r="F615" s="27" t="s">
        <v>64</v>
      </c>
      <c r="G615" s="27" t="s">
        <v>466</v>
      </c>
      <c r="H615" s="27" t="s">
        <v>467</v>
      </c>
      <c r="I615" s="33" t="s">
        <v>333</v>
      </c>
      <c r="J615" s="29" t="s">
        <v>64</v>
      </c>
      <c r="K615" s="33" t="s">
        <v>194</v>
      </c>
      <c r="L615" s="29" t="s">
        <v>342</v>
      </c>
      <c r="M615" s="29" t="s">
        <v>150</v>
      </c>
      <c r="N615" s="34" t="str">
        <f>"Démandé si pour question " &amp;D612&amp; ", Réponse = 1.Oui."</f>
        <v>Démandé si pour question B.UUID.508, Réponse = 1.Oui.</v>
      </c>
      <c r="O615" s="29" t="s">
        <v>150</v>
      </c>
      <c r="P615" s="29" t="s">
        <v>161</v>
      </c>
      <c r="Q615" s="29" t="s">
        <v>150</v>
      </c>
      <c r="R615" s="29" t="s">
        <v>151</v>
      </c>
      <c r="S615" s="39" t="s">
        <v>152</v>
      </c>
      <c r="T615" s="39" t="str">
        <f t="shared" si="160"/>
        <v>Yes</v>
      </c>
      <c r="V615" s="118" t="s">
        <v>749</v>
      </c>
      <c r="W615" s="119" t="s">
        <v>749</v>
      </c>
      <c r="X615" s="119" t="s">
        <v>749</v>
      </c>
      <c r="Y615" s="119" t="s">
        <v>749</v>
      </c>
      <c r="Z615" s="119" t="s">
        <v>749</v>
      </c>
      <c r="AA615" s="119" t="s">
        <v>749</v>
      </c>
      <c r="AB615" s="119" t="s">
        <v>749</v>
      </c>
      <c r="AC615" s="119" t="s">
        <v>749</v>
      </c>
      <c r="AD615" s="120" t="s">
        <v>749</v>
      </c>
    </row>
    <row r="616" spans="1:30" ht="20" customHeight="1" x14ac:dyDescent="0.35">
      <c r="A616" s="15"/>
      <c r="B616" s="25">
        <f t="shared" si="161"/>
        <v>512</v>
      </c>
      <c r="C616" s="15"/>
      <c r="D616" s="135" t="str">
        <f t="shared" si="159"/>
        <v>B.UUID.512</v>
      </c>
      <c r="E616" s="151" t="s">
        <v>1770</v>
      </c>
      <c r="F616" s="27" t="s">
        <v>803</v>
      </c>
      <c r="G616" s="27" t="s">
        <v>466</v>
      </c>
      <c r="H616" s="27" t="s">
        <v>467</v>
      </c>
      <c r="I616" s="71" t="s">
        <v>1758</v>
      </c>
      <c r="J616" s="29" t="s">
        <v>803</v>
      </c>
      <c r="K616" s="33"/>
      <c r="L616" s="29" t="s">
        <v>342</v>
      </c>
      <c r="M616" s="29" t="s">
        <v>150</v>
      </c>
      <c r="N616" s="34"/>
      <c r="O616" s="29" t="s">
        <v>150</v>
      </c>
      <c r="P616" s="29" t="s">
        <v>150</v>
      </c>
      <c r="Q616" s="29" t="s">
        <v>150</v>
      </c>
      <c r="R616" s="29" t="s">
        <v>151</v>
      </c>
      <c r="S616" s="39" t="s">
        <v>152</v>
      </c>
      <c r="T616" s="39" t="s">
        <v>150</v>
      </c>
      <c r="V616" s="118" t="s">
        <v>150</v>
      </c>
      <c r="W616" s="119" t="s">
        <v>150</v>
      </c>
      <c r="X616" s="119" t="s">
        <v>150</v>
      </c>
      <c r="Y616" s="119" t="s">
        <v>150</v>
      </c>
      <c r="Z616" s="119" t="s">
        <v>150</v>
      </c>
      <c r="AA616" s="119" t="s">
        <v>150</v>
      </c>
      <c r="AB616" s="119" t="s">
        <v>150</v>
      </c>
      <c r="AC616" s="119" t="s">
        <v>150</v>
      </c>
      <c r="AD616" s="120" t="s">
        <v>150</v>
      </c>
    </row>
    <row r="617" spans="1:30" ht="20" customHeight="1" x14ac:dyDescent="0.35">
      <c r="A617" s="15"/>
      <c r="B617" s="25">
        <f t="shared" si="161"/>
        <v>513</v>
      </c>
      <c r="C617" s="15"/>
      <c r="D617" s="78" t="str">
        <f t="shared" si="159"/>
        <v>B.UUID.513</v>
      </c>
      <c r="E617" s="71" t="s">
        <v>1198</v>
      </c>
      <c r="F617" s="27" t="s">
        <v>803</v>
      </c>
      <c r="G617" s="27" t="s">
        <v>465</v>
      </c>
      <c r="H617" s="27" t="s">
        <v>464</v>
      </c>
      <c r="I617" s="33" t="s">
        <v>839</v>
      </c>
      <c r="J617" s="29" t="s">
        <v>803</v>
      </c>
      <c r="K617" s="33"/>
      <c r="L617" s="29" t="s">
        <v>342</v>
      </c>
      <c r="M617" s="29" t="s">
        <v>150</v>
      </c>
      <c r="N617" s="34"/>
      <c r="O617" s="29" t="s">
        <v>150</v>
      </c>
      <c r="P617" s="29" t="s">
        <v>150</v>
      </c>
      <c r="Q617" s="29" t="s">
        <v>150</v>
      </c>
      <c r="R617" s="29" t="s">
        <v>151</v>
      </c>
      <c r="S617" s="39" t="s">
        <v>152</v>
      </c>
      <c r="T617" s="39" t="s">
        <v>150</v>
      </c>
      <c r="V617" s="118" t="s">
        <v>150</v>
      </c>
      <c r="W617" s="119" t="s">
        <v>150</v>
      </c>
      <c r="X617" s="119" t="s">
        <v>150</v>
      </c>
      <c r="Y617" s="119" t="s">
        <v>150</v>
      </c>
      <c r="Z617" s="119" t="s">
        <v>150</v>
      </c>
      <c r="AA617" s="119" t="s">
        <v>150</v>
      </c>
      <c r="AB617" s="119" t="s">
        <v>150</v>
      </c>
      <c r="AC617" s="119" t="s">
        <v>150</v>
      </c>
      <c r="AD617" s="120" t="s">
        <v>150</v>
      </c>
    </row>
    <row r="618" spans="1:30" ht="20" customHeight="1" x14ac:dyDescent="0.35">
      <c r="A618" s="15"/>
      <c r="B618" s="25">
        <f t="shared" si="161"/>
        <v>514</v>
      </c>
      <c r="C618" s="15"/>
      <c r="D618" s="78" t="str">
        <f t="shared" si="159"/>
        <v>B.UUID.514</v>
      </c>
      <c r="E618" s="27" t="s">
        <v>1577</v>
      </c>
      <c r="F618" s="27" t="s">
        <v>803</v>
      </c>
      <c r="G618" s="27" t="s">
        <v>465</v>
      </c>
      <c r="H618" s="27" t="s">
        <v>464</v>
      </c>
      <c r="I618" s="33" t="s">
        <v>838</v>
      </c>
      <c r="J618" s="29" t="s">
        <v>803</v>
      </c>
      <c r="K618" s="33"/>
      <c r="L618" s="29" t="s">
        <v>342</v>
      </c>
      <c r="M618" s="29" t="s">
        <v>150</v>
      </c>
      <c r="N618" s="34"/>
      <c r="O618" s="29" t="s">
        <v>150</v>
      </c>
      <c r="P618" s="29" t="s">
        <v>150</v>
      </c>
      <c r="Q618" s="29" t="s">
        <v>150</v>
      </c>
      <c r="R618" s="29" t="s">
        <v>151</v>
      </c>
      <c r="S618" s="39" t="s">
        <v>152</v>
      </c>
      <c r="T618" s="39" t="s">
        <v>150</v>
      </c>
      <c r="V618" s="118" t="s">
        <v>150</v>
      </c>
      <c r="W618" s="119" t="s">
        <v>150</v>
      </c>
      <c r="X618" s="119" t="s">
        <v>150</v>
      </c>
      <c r="Y618" s="119" t="s">
        <v>150</v>
      </c>
      <c r="Z618" s="119" t="s">
        <v>150</v>
      </c>
      <c r="AA618" s="119" t="s">
        <v>150</v>
      </c>
      <c r="AB618" s="119" t="s">
        <v>150</v>
      </c>
      <c r="AC618" s="119" t="s">
        <v>150</v>
      </c>
      <c r="AD618" s="120" t="s">
        <v>150</v>
      </c>
    </row>
    <row r="619" spans="1:30" ht="20" customHeight="1" x14ac:dyDescent="0.35">
      <c r="A619" s="15"/>
      <c r="B619" s="25">
        <f t="shared" si="161"/>
        <v>515</v>
      </c>
      <c r="C619" s="15"/>
      <c r="D619" s="135" t="str">
        <f t="shared" si="159"/>
        <v>B.UUID.515</v>
      </c>
      <c r="E619" s="27" t="s">
        <v>1312</v>
      </c>
      <c r="F619" s="27" t="s">
        <v>64</v>
      </c>
      <c r="G619" s="27" t="s">
        <v>466</v>
      </c>
      <c r="H619" s="27" t="s">
        <v>467</v>
      </c>
      <c r="I619" s="33" t="s">
        <v>332</v>
      </c>
      <c r="J619" s="29" t="s">
        <v>64</v>
      </c>
      <c r="K619" s="33" t="s">
        <v>194</v>
      </c>
      <c r="L619" s="29" t="s">
        <v>342</v>
      </c>
      <c r="M619" s="29" t="s">
        <v>150</v>
      </c>
      <c r="N619" s="34" t="str">
        <f>"Démandé si pour question " &amp;D612&amp; ", Réponse = 1.Oui."</f>
        <v>Démandé si pour question B.UUID.508, Réponse = 1.Oui.</v>
      </c>
      <c r="O619" s="29" t="s">
        <v>150</v>
      </c>
      <c r="P619" s="29" t="s">
        <v>161</v>
      </c>
      <c r="Q619" s="29" t="s">
        <v>150</v>
      </c>
      <c r="R619" s="29" t="s">
        <v>151</v>
      </c>
      <c r="S619" s="39" t="s">
        <v>152</v>
      </c>
      <c r="T619" s="39" t="str">
        <f t="shared" si="160"/>
        <v>Yes</v>
      </c>
      <c r="V619" s="118" t="s">
        <v>749</v>
      </c>
      <c r="W619" s="119" t="s">
        <v>749</v>
      </c>
      <c r="X619" s="119" t="s">
        <v>749</v>
      </c>
      <c r="Y619" s="119" t="s">
        <v>749</v>
      </c>
      <c r="Z619" s="119" t="s">
        <v>749</v>
      </c>
      <c r="AA619" s="119" t="s">
        <v>749</v>
      </c>
      <c r="AB619" s="119" t="s">
        <v>749</v>
      </c>
      <c r="AC619" s="119" t="s">
        <v>749</v>
      </c>
      <c r="AD619" s="120" t="s">
        <v>749</v>
      </c>
    </row>
    <row r="620" spans="1:30" ht="20" customHeight="1" thickBot="1" x14ac:dyDescent="0.4">
      <c r="A620" s="15"/>
      <c r="B620" s="25">
        <f t="shared" si="161"/>
        <v>516</v>
      </c>
      <c r="C620" s="15"/>
      <c r="D620" s="26" t="str">
        <f t="shared" si="159"/>
        <v>B.UUID.516</v>
      </c>
      <c r="E620" s="27" t="s">
        <v>1313</v>
      </c>
      <c r="F620" s="27" t="s">
        <v>64</v>
      </c>
      <c r="G620" s="27" t="s">
        <v>466</v>
      </c>
      <c r="H620" s="27" t="s">
        <v>467</v>
      </c>
      <c r="I620" s="33" t="s">
        <v>331</v>
      </c>
      <c r="J620" s="29" t="s">
        <v>64</v>
      </c>
      <c r="K620" s="33" t="s">
        <v>194</v>
      </c>
      <c r="L620" s="29" t="s">
        <v>342</v>
      </c>
      <c r="M620" s="29" t="s">
        <v>150</v>
      </c>
      <c r="N620" s="34" t="str">
        <f>"Démandé si pour question " &amp;D612&amp; ", Réponse = 1.Oui."</f>
        <v>Démandé si pour question B.UUID.508, Réponse = 1.Oui.</v>
      </c>
      <c r="O620" s="29" t="s">
        <v>150</v>
      </c>
      <c r="P620" s="29" t="s">
        <v>161</v>
      </c>
      <c r="Q620" s="29" t="s">
        <v>150</v>
      </c>
      <c r="R620" s="29" t="s">
        <v>151</v>
      </c>
      <c r="S620" s="39" t="s">
        <v>152</v>
      </c>
      <c r="T620" s="39" t="str">
        <f t="shared" si="160"/>
        <v>Yes</v>
      </c>
      <c r="V620" s="118" t="s">
        <v>749</v>
      </c>
      <c r="W620" s="119" t="s">
        <v>749</v>
      </c>
      <c r="X620" s="119" t="s">
        <v>749</v>
      </c>
      <c r="Y620" s="119" t="s">
        <v>749</v>
      </c>
      <c r="Z620" s="119" t="s">
        <v>749</v>
      </c>
      <c r="AA620" s="119" t="s">
        <v>749</v>
      </c>
      <c r="AB620" s="119" t="s">
        <v>749</v>
      </c>
      <c r="AC620" s="119" t="s">
        <v>749</v>
      </c>
      <c r="AD620" s="120" t="s">
        <v>749</v>
      </c>
    </row>
    <row r="621" spans="1:30" ht="20" customHeight="1" thickBot="1" x14ac:dyDescent="0.4">
      <c r="A621" s="15"/>
      <c r="B621" s="25"/>
      <c r="C621" s="15"/>
      <c r="D621" s="56" t="s">
        <v>346</v>
      </c>
      <c r="E621" s="52"/>
      <c r="F621" s="52"/>
      <c r="G621" s="52"/>
      <c r="H621" s="52"/>
      <c r="I621" s="53"/>
      <c r="J621" s="54"/>
      <c r="K621" s="54"/>
      <c r="L621" s="52"/>
      <c r="M621" s="52"/>
      <c r="N621" s="54"/>
      <c r="O621" s="52"/>
      <c r="P621" s="52"/>
      <c r="Q621" s="52"/>
      <c r="R621" s="52"/>
      <c r="S621" s="55"/>
      <c r="T621" s="55"/>
      <c r="V621" s="121"/>
      <c r="W621" s="122"/>
      <c r="X621" s="122"/>
      <c r="Y621" s="122"/>
      <c r="Z621" s="122"/>
      <c r="AA621" s="122"/>
      <c r="AB621" s="122"/>
      <c r="AC621" s="122"/>
      <c r="AD621" s="123"/>
    </row>
    <row r="622" spans="1:30" ht="20" customHeight="1" x14ac:dyDescent="0.35">
      <c r="A622" s="15"/>
      <c r="B622" s="25">
        <f>B620+1</f>
        <v>517</v>
      </c>
      <c r="C622" s="15"/>
      <c r="D622" s="26" t="str">
        <f t="shared" ref="D622:D626" si="162">CONCATENATE(LEFT($D$33,2),"UUID.",B622)</f>
        <v>B.UUID.517</v>
      </c>
      <c r="E622" s="27" t="s">
        <v>1199</v>
      </c>
      <c r="F622" s="27" t="s">
        <v>418</v>
      </c>
      <c r="G622" s="27" t="s">
        <v>466</v>
      </c>
      <c r="H622" s="27" t="s">
        <v>467</v>
      </c>
      <c r="I622" s="33" t="s">
        <v>448</v>
      </c>
      <c r="J622" s="29" t="s">
        <v>17</v>
      </c>
      <c r="K622" s="33" t="s">
        <v>197</v>
      </c>
      <c r="L622" s="29" t="s">
        <v>342</v>
      </c>
      <c r="M622" s="29" t="s">
        <v>150</v>
      </c>
      <c r="N622" s="34" t="str">
        <f>"Démandé si pour question " &amp;D590&amp; ", Réponse = 1.Oui, OU si pour question " &amp;D600&amp; ", Réponse = 1.Oui, OU si pour question " &amp;D611&amp; ", Réponse = 1.Oui."</f>
        <v>Démandé si pour question B.UUID.488, Réponse = 1.Oui, OU si pour question B.UUID.497, Réponse = 1.Oui, OU si pour question B.UUID.507, Réponse = 1.Oui.</v>
      </c>
      <c r="O622" s="29" t="s">
        <v>150</v>
      </c>
      <c r="P622" s="29" t="s">
        <v>161</v>
      </c>
      <c r="Q622" s="29" t="s">
        <v>150</v>
      </c>
      <c r="R622" s="29" t="s">
        <v>151</v>
      </c>
      <c r="S622" s="39" t="s">
        <v>152</v>
      </c>
      <c r="T622" s="39" t="s">
        <v>756</v>
      </c>
      <c r="V622" s="118" t="s">
        <v>756</v>
      </c>
      <c r="W622" s="119" t="s">
        <v>756</v>
      </c>
      <c r="X622" s="119" t="s">
        <v>756</v>
      </c>
      <c r="Y622" s="119" t="s">
        <v>756</v>
      </c>
      <c r="Z622" s="119" t="s">
        <v>756</v>
      </c>
      <c r="AA622" s="119" t="s">
        <v>756</v>
      </c>
      <c r="AB622" s="119" t="s">
        <v>756</v>
      </c>
      <c r="AC622" s="119" t="s">
        <v>756</v>
      </c>
      <c r="AD622" s="120" t="s">
        <v>756</v>
      </c>
    </row>
    <row r="623" spans="1:30" ht="20" customHeight="1" x14ac:dyDescent="0.35">
      <c r="A623" s="15"/>
      <c r="B623" s="25">
        <f t="shared" ref="B623:B626" si="163">B622+1</f>
        <v>518</v>
      </c>
      <c r="C623" s="15"/>
      <c r="D623" s="26" t="str">
        <f t="shared" si="162"/>
        <v>B.UUID.518</v>
      </c>
      <c r="E623" s="27" t="s">
        <v>1200</v>
      </c>
      <c r="F623" s="27" t="s">
        <v>419</v>
      </c>
      <c r="G623" s="27" t="s">
        <v>466</v>
      </c>
      <c r="H623" s="27" t="s">
        <v>467</v>
      </c>
      <c r="I623" s="33" t="s">
        <v>449</v>
      </c>
      <c r="J623" s="29" t="s">
        <v>37</v>
      </c>
      <c r="K623" s="33" t="s">
        <v>198</v>
      </c>
      <c r="L623" s="29" t="s">
        <v>342</v>
      </c>
      <c r="M623" s="29" t="s">
        <v>150</v>
      </c>
      <c r="N623" s="34" t="str">
        <f>"Démandé si pour question " &amp;D622&amp; ", Réponse = 2. Oui, les prix augmenteront."</f>
        <v>Démandé si pour question B.UUID.517, Réponse = 2. Oui, les prix augmenteront.</v>
      </c>
      <c r="O623" s="29" t="s">
        <v>150</v>
      </c>
      <c r="P623" s="29" t="s">
        <v>161</v>
      </c>
      <c r="Q623" s="29" t="s">
        <v>150</v>
      </c>
      <c r="R623" s="29" t="s">
        <v>151</v>
      </c>
      <c r="S623" s="39" t="s">
        <v>152</v>
      </c>
      <c r="T623" s="39" t="s">
        <v>756</v>
      </c>
      <c r="V623" s="118" t="s">
        <v>756</v>
      </c>
      <c r="W623" s="119" t="s">
        <v>756</v>
      </c>
      <c r="X623" s="119" t="s">
        <v>756</v>
      </c>
      <c r="Y623" s="119" t="s">
        <v>756</v>
      </c>
      <c r="Z623" s="119" t="s">
        <v>756</v>
      </c>
      <c r="AA623" s="119" t="s">
        <v>756</v>
      </c>
      <c r="AB623" s="119" t="s">
        <v>756</v>
      </c>
      <c r="AC623" s="119" t="s">
        <v>756</v>
      </c>
      <c r="AD623" s="120" t="s">
        <v>756</v>
      </c>
    </row>
    <row r="624" spans="1:30" ht="20" customHeight="1" x14ac:dyDescent="0.35">
      <c r="A624" s="15"/>
      <c r="B624" s="25">
        <f t="shared" si="163"/>
        <v>519</v>
      </c>
      <c r="C624" s="15"/>
      <c r="D624" s="26" t="str">
        <f t="shared" si="162"/>
        <v>B.UUID.519</v>
      </c>
      <c r="E624" s="27" t="s">
        <v>1578</v>
      </c>
      <c r="F624" s="27" t="s">
        <v>20</v>
      </c>
      <c r="G624" s="27" t="s">
        <v>466</v>
      </c>
      <c r="H624" s="27" t="s">
        <v>467</v>
      </c>
      <c r="I624" s="33" t="s">
        <v>181</v>
      </c>
      <c r="J624" s="29" t="s">
        <v>20</v>
      </c>
      <c r="K624" s="33" t="s">
        <v>20</v>
      </c>
      <c r="L624" s="29" t="s">
        <v>342</v>
      </c>
      <c r="M624" s="29" t="s">
        <v>150</v>
      </c>
      <c r="N624" s="34" t="str">
        <f>"Démandé si pour question " &amp;D623&amp; ", Réponse = 11.Autre."</f>
        <v>Démandé si pour question B.UUID.518, Réponse = 11.Autre.</v>
      </c>
      <c r="O624" s="29" t="s">
        <v>150</v>
      </c>
      <c r="P624" s="29" t="s">
        <v>161</v>
      </c>
      <c r="Q624" s="29" t="s">
        <v>150</v>
      </c>
      <c r="R624" s="29" t="s">
        <v>151</v>
      </c>
      <c r="S624" s="39" t="s">
        <v>152</v>
      </c>
      <c r="T624" s="39" t="s">
        <v>756</v>
      </c>
      <c r="V624" s="118" t="s">
        <v>756</v>
      </c>
      <c r="W624" s="119" t="s">
        <v>756</v>
      </c>
      <c r="X624" s="119" t="s">
        <v>756</v>
      </c>
      <c r="Y624" s="119" t="s">
        <v>756</v>
      </c>
      <c r="Z624" s="119" t="s">
        <v>756</v>
      </c>
      <c r="AA624" s="119" t="s">
        <v>756</v>
      </c>
      <c r="AB624" s="119" t="s">
        <v>756</v>
      </c>
      <c r="AC624" s="119" t="s">
        <v>756</v>
      </c>
      <c r="AD624" s="120" t="s">
        <v>756</v>
      </c>
    </row>
    <row r="625" spans="1:30" ht="20" customHeight="1" x14ac:dyDescent="0.35">
      <c r="A625" s="15"/>
      <c r="B625" s="25">
        <f t="shared" si="163"/>
        <v>520</v>
      </c>
      <c r="C625" s="15"/>
      <c r="D625" s="26" t="str">
        <f t="shared" si="162"/>
        <v>B.UUID.520</v>
      </c>
      <c r="E625" s="27" t="s">
        <v>1201</v>
      </c>
      <c r="F625" s="27" t="s">
        <v>420</v>
      </c>
      <c r="G625" s="27" t="s">
        <v>466</v>
      </c>
      <c r="H625" s="27" t="s">
        <v>467</v>
      </c>
      <c r="I625" s="33" t="s">
        <v>450</v>
      </c>
      <c r="J625" s="29" t="s">
        <v>37</v>
      </c>
      <c r="K625" s="33" t="s">
        <v>199</v>
      </c>
      <c r="L625" s="29" t="s">
        <v>342</v>
      </c>
      <c r="M625" s="29" t="s">
        <v>150</v>
      </c>
      <c r="N625" s="34" t="str">
        <f>"Démandé si pour question " &amp;D622&amp; ", Réponse = 2. Oui, les prix augmenteront."</f>
        <v>Démandé si pour question B.UUID.517, Réponse = 2. Oui, les prix augmenteront.</v>
      </c>
      <c r="O625" s="29" t="s">
        <v>150</v>
      </c>
      <c r="P625" s="29" t="s">
        <v>161</v>
      </c>
      <c r="Q625" s="29" t="s">
        <v>150</v>
      </c>
      <c r="R625" s="29" t="s">
        <v>151</v>
      </c>
      <c r="S625" s="39" t="s">
        <v>152</v>
      </c>
      <c r="T625" s="39" t="s">
        <v>756</v>
      </c>
      <c r="V625" s="118" t="s">
        <v>756</v>
      </c>
      <c r="W625" s="119" t="s">
        <v>756</v>
      </c>
      <c r="X625" s="119" t="s">
        <v>756</v>
      </c>
      <c r="Y625" s="119" t="s">
        <v>756</v>
      </c>
      <c r="Z625" s="119" t="s">
        <v>756</v>
      </c>
      <c r="AA625" s="119" t="s">
        <v>756</v>
      </c>
      <c r="AB625" s="119" t="s">
        <v>756</v>
      </c>
      <c r="AC625" s="119" t="s">
        <v>756</v>
      </c>
      <c r="AD625" s="120" t="s">
        <v>756</v>
      </c>
    </row>
    <row r="626" spans="1:30" ht="20" customHeight="1" thickBot="1" x14ac:dyDescent="0.4">
      <c r="A626" s="15"/>
      <c r="B626" s="25">
        <f t="shared" si="163"/>
        <v>521</v>
      </c>
      <c r="C626" s="15"/>
      <c r="D626" s="26" t="str">
        <f t="shared" si="162"/>
        <v>B.UUID.521</v>
      </c>
      <c r="E626" s="27" t="s">
        <v>1579</v>
      </c>
      <c r="F626" s="27" t="s">
        <v>20</v>
      </c>
      <c r="G626" s="27" t="s">
        <v>466</v>
      </c>
      <c r="H626" s="27" t="s">
        <v>467</v>
      </c>
      <c r="I626" s="33" t="s">
        <v>181</v>
      </c>
      <c r="J626" s="29" t="s">
        <v>20</v>
      </c>
      <c r="K626" s="33" t="s">
        <v>20</v>
      </c>
      <c r="L626" s="29" t="s">
        <v>342</v>
      </c>
      <c r="M626" s="29" t="s">
        <v>150</v>
      </c>
      <c r="N626" s="34" t="str">
        <f>"Démandé si pour question " &amp;D625&amp; ", Réponse = 12.Autre."</f>
        <v>Démandé si pour question B.UUID.520, Réponse = 12.Autre.</v>
      </c>
      <c r="O626" s="29" t="s">
        <v>150</v>
      </c>
      <c r="P626" s="29" t="s">
        <v>161</v>
      </c>
      <c r="Q626" s="29" t="s">
        <v>150</v>
      </c>
      <c r="R626" s="29" t="s">
        <v>151</v>
      </c>
      <c r="S626" s="39" t="s">
        <v>152</v>
      </c>
      <c r="T626" s="39" t="s">
        <v>756</v>
      </c>
      <c r="V626" s="118" t="s">
        <v>756</v>
      </c>
      <c r="W626" s="119" t="s">
        <v>756</v>
      </c>
      <c r="X626" s="119" t="s">
        <v>756</v>
      </c>
      <c r="Y626" s="119" t="s">
        <v>756</v>
      </c>
      <c r="Z626" s="119" t="s">
        <v>756</v>
      </c>
      <c r="AA626" s="119" t="s">
        <v>756</v>
      </c>
      <c r="AB626" s="119" t="s">
        <v>756</v>
      </c>
      <c r="AC626" s="119" t="s">
        <v>756</v>
      </c>
      <c r="AD626" s="120" t="s">
        <v>756</v>
      </c>
    </row>
    <row r="627" spans="1:30" ht="20" customHeight="1" thickBot="1" x14ac:dyDescent="0.4">
      <c r="A627" s="15"/>
      <c r="B627" s="25"/>
      <c r="C627" s="15"/>
      <c r="D627" s="56" t="s">
        <v>347</v>
      </c>
      <c r="E627" s="52"/>
      <c r="F627" s="52"/>
      <c r="G627" s="52"/>
      <c r="H627" s="52"/>
      <c r="I627" s="53"/>
      <c r="J627" s="54"/>
      <c r="K627" s="54"/>
      <c r="L627" s="52"/>
      <c r="M627" s="52"/>
      <c r="N627" s="54"/>
      <c r="O627" s="52"/>
      <c r="P627" s="52"/>
      <c r="Q627" s="52"/>
      <c r="R627" s="52"/>
      <c r="S627" s="55"/>
      <c r="T627" s="55"/>
      <c r="V627" s="121"/>
      <c r="W627" s="122"/>
      <c r="X627" s="122"/>
      <c r="Y627" s="122"/>
      <c r="Z627" s="122"/>
      <c r="AA627" s="122"/>
      <c r="AB627" s="122"/>
      <c r="AC627" s="122"/>
      <c r="AD627" s="123"/>
    </row>
    <row r="628" spans="1:30" ht="20" customHeight="1" x14ac:dyDescent="0.35">
      <c r="A628" s="15"/>
      <c r="B628" s="25">
        <f>B626+1</f>
        <v>522</v>
      </c>
      <c r="C628" s="15"/>
      <c r="D628" s="67" t="str">
        <f t="shared" ref="D628:D641" si="164">CONCATENATE(LEFT($D$33,2),"UUID.",B628)</f>
        <v>B.UUID.522</v>
      </c>
      <c r="E628" s="27" t="s">
        <v>1202</v>
      </c>
      <c r="F628" s="27" t="s">
        <v>421</v>
      </c>
      <c r="G628" s="27" t="s">
        <v>465</v>
      </c>
      <c r="H628" s="27" t="s">
        <v>464</v>
      </c>
      <c r="I628" s="33" t="s">
        <v>322</v>
      </c>
      <c r="J628" s="29" t="s">
        <v>17</v>
      </c>
      <c r="K628" s="33" t="s">
        <v>207</v>
      </c>
      <c r="L628" s="29" t="s">
        <v>342</v>
      </c>
      <c r="M628" s="29" t="s">
        <v>150</v>
      </c>
      <c r="N628" s="34" t="str">
        <f>N622</f>
        <v>Démandé si pour question B.UUID.488, Réponse = 1.Oui, OU si pour question B.UUID.497, Réponse = 1.Oui, OU si pour question B.UUID.507, Réponse = 1.Oui.</v>
      </c>
      <c r="O628" s="29" t="s">
        <v>150</v>
      </c>
      <c r="P628" s="29" t="s">
        <v>161</v>
      </c>
      <c r="Q628" s="29" t="s">
        <v>150</v>
      </c>
      <c r="R628" s="29" t="s">
        <v>151</v>
      </c>
      <c r="S628" s="39" t="s">
        <v>152</v>
      </c>
      <c r="T628" s="39" t="s">
        <v>150</v>
      </c>
      <c r="V628" s="118" t="s">
        <v>150</v>
      </c>
      <c r="W628" s="119" t="s">
        <v>150</v>
      </c>
      <c r="X628" s="119" t="s">
        <v>150</v>
      </c>
      <c r="Y628" s="119" t="s">
        <v>150</v>
      </c>
      <c r="Z628" s="119" t="s">
        <v>150</v>
      </c>
      <c r="AA628" s="119" t="s">
        <v>150</v>
      </c>
      <c r="AB628" s="119" t="s">
        <v>150</v>
      </c>
      <c r="AC628" s="119" t="s">
        <v>150</v>
      </c>
      <c r="AD628" s="120" t="s">
        <v>150</v>
      </c>
    </row>
    <row r="629" spans="1:30" ht="20" customHeight="1" x14ac:dyDescent="0.35">
      <c r="A629" s="15"/>
      <c r="B629" s="25">
        <f t="shared" ref="B629:B641" si="165">B628+1</f>
        <v>523</v>
      </c>
      <c r="C629" s="15"/>
      <c r="D629" s="67" t="str">
        <f t="shared" si="164"/>
        <v>B.UUID.523</v>
      </c>
      <c r="E629" s="27" t="s">
        <v>1580</v>
      </c>
      <c r="F629" s="27" t="s">
        <v>20</v>
      </c>
      <c r="G629" s="27" t="s">
        <v>465</v>
      </c>
      <c r="H629" s="27" t="s">
        <v>464</v>
      </c>
      <c r="I629" s="33" t="s">
        <v>181</v>
      </c>
      <c r="J629" s="29" t="s">
        <v>20</v>
      </c>
      <c r="K629" s="33" t="s">
        <v>20</v>
      </c>
      <c r="L629" s="29" t="s">
        <v>342</v>
      </c>
      <c r="M629" s="29" t="s">
        <v>150</v>
      </c>
      <c r="N629" s="34" t="str">
        <f>"Démandé si pour question " &amp;D628&amp; ", Réponse = 3.Autre."</f>
        <v>Démandé si pour question B.UUID.522, Réponse = 3.Autre.</v>
      </c>
      <c r="O629" s="29" t="s">
        <v>150</v>
      </c>
      <c r="P629" s="29" t="s">
        <v>161</v>
      </c>
      <c r="Q629" s="29" t="s">
        <v>150</v>
      </c>
      <c r="R629" s="29" t="s">
        <v>151</v>
      </c>
      <c r="S629" s="39" t="s">
        <v>152</v>
      </c>
      <c r="T629" s="39" t="s">
        <v>150</v>
      </c>
      <c r="V629" s="118" t="s">
        <v>150</v>
      </c>
      <c r="W629" s="119" t="s">
        <v>150</v>
      </c>
      <c r="X629" s="119" t="s">
        <v>150</v>
      </c>
      <c r="Y629" s="119" t="s">
        <v>150</v>
      </c>
      <c r="Z629" s="119" t="s">
        <v>150</v>
      </c>
      <c r="AA629" s="119" t="s">
        <v>150</v>
      </c>
      <c r="AB629" s="119" t="s">
        <v>150</v>
      </c>
      <c r="AC629" s="119" t="s">
        <v>150</v>
      </c>
      <c r="AD629" s="120" t="s">
        <v>150</v>
      </c>
    </row>
    <row r="630" spans="1:30" ht="20" customHeight="1" x14ac:dyDescent="0.35">
      <c r="A630" s="15"/>
      <c r="B630" s="25">
        <f t="shared" si="165"/>
        <v>524</v>
      </c>
      <c r="C630" s="15"/>
      <c r="D630" s="67" t="str">
        <f t="shared" si="164"/>
        <v>B.UUID.524</v>
      </c>
      <c r="E630" s="27" t="s">
        <v>1203</v>
      </c>
      <c r="F630" s="27" t="s">
        <v>866</v>
      </c>
      <c r="G630" s="27" t="s">
        <v>465</v>
      </c>
      <c r="H630" s="27" t="s">
        <v>464</v>
      </c>
      <c r="I630" s="33" t="s">
        <v>1208</v>
      </c>
      <c r="J630" s="29" t="s">
        <v>17</v>
      </c>
      <c r="K630" s="33" t="s">
        <v>865</v>
      </c>
      <c r="L630" s="29" t="s">
        <v>342</v>
      </c>
      <c r="M630" s="29" t="s">
        <v>150</v>
      </c>
      <c r="N630" s="34" t="str">
        <f>"Démandé si pour question " &amp;D628&amp; ", Réponse = 1.Oui."</f>
        <v>Démandé si pour question B.UUID.522, Réponse = 1.Oui.</v>
      </c>
      <c r="O630" s="29" t="s">
        <v>150</v>
      </c>
      <c r="P630" s="29" t="s">
        <v>161</v>
      </c>
      <c r="Q630" s="29" t="s">
        <v>150</v>
      </c>
      <c r="R630" s="29" t="s">
        <v>151</v>
      </c>
      <c r="S630" s="39" t="s">
        <v>152</v>
      </c>
      <c r="T630" s="39" t="s">
        <v>150</v>
      </c>
      <c r="V630" s="118" t="s">
        <v>150</v>
      </c>
      <c r="W630" s="119" t="s">
        <v>150</v>
      </c>
      <c r="X630" s="119" t="s">
        <v>150</v>
      </c>
      <c r="Y630" s="119" t="s">
        <v>150</v>
      </c>
      <c r="Z630" s="119" t="s">
        <v>150</v>
      </c>
      <c r="AA630" s="119" t="s">
        <v>150</v>
      </c>
      <c r="AB630" s="119" t="s">
        <v>150</v>
      </c>
      <c r="AC630" s="119" t="s">
        <v>150</v>
      </c>
      <c r="AD630" s="120" t="s">
        <v>150</v>
      </c>
    </row>
    <row r="631" spans="1:30" ht="20" customHeight="1" x14ac:dyDescent="0.35">
      <c r="A631" s="15"/>
      <c r="B631" s="25">
        <f t="shared" si="165"/>
        <v>525</v>
      </c>
      <c r="C631" s="15"/>
      <c r="D631" s="67" t="str">
        <f t="shared" si="164"/>
        <v>B.UUID.525</v>
      </c>
      <c r="E631" s="27" t="s">
        <v>1581</v>
      </c>
      <c r="F631" s="27" t="s">
        <v>20</v>
      </c>
      <c r="G631" s="27" t="s">
        <v>465</v>
      </c>
      <c r="H631" s="27" t="s">
        <v>464</v>
      </c>
      <c r="I631" s="33" t="s">
        <v>181</v>
      </c>
      <c r="J631" s="29" t="s">
        <v>20</v>
      </c>
      <c r="K631" s="33" t="s">
        <v>20</v>
      </c>
      <c r="L631" s="29" t="s">
        <v>342</v>
      </c>
      <c r="M631" s="29" t="s">
        <v>150</v>
      </c>
      <c r="N631" s="34" t="str">
        <f>"Démandé si pour question " &amp;D630&amp; ", Réponse = 8.Autre."</f>
        <v>Démandé si pour question B.UUID.524, Réponse = 8.Autre.</v>
      </c>
      <c r="O631" s="29" t="s">
        <v>150</v>
      </c>
      <c r="P631" s="29" t="s">
        <v>161</v>
      </c>
      <c r="Q631" s="29" t="s">
        <v>150</v>
      </c>
      <c r="R631" s="29" t="s">
        <v>151</v>
      </c>
      <c r="S631" s="39" t="s">
        <v>152</v>
      </c>
      <c r="T631" s="39" t="s">
        <v>150</v>
      </c>
      <c r="V631" s="118" t="s">
        <v>150</v>
      </c>
      <c r="W631" s="119" t="s">
        <v>150</v>
      </c>
      <c r="X631" s="119" t="s">
        <v>150</v>
      </c>
      <c r="Y631" s="119" t="s">
        <v>150</v>
      </c>
      <c r="Z631" s="119" t="s">
        <v>150</v>
      </c>
      <c r="AA631" s="119" t="s">
        <v>150</v>
      </c>
      <c r="AB631" s="119" t="s">
        <v>150</v>
      </c>
      <c r="AC631" s="119" t="s">
        <v>150</v>
      </c>
      <c r="AD631" s="120" t="s">
        <v>150</v>
      </c>
    </row>
    <row r="632" spans="1:30" ht="20" customHeight="1" x14ac:dyDescent="0.35">
      <c r="A632" s="15"/>
      <c r="B632" s="25">
        <f t="shared" si="165"/>
        <v>526</v>
      </c>
      <c r="C632" s="15"/>
      <c r="D632" s="78" t="str">
        <f t="shared" si="164"/>
        <v>B.UUID.526</v>
      </c>
      <c r="E632" s="27" t="s">
        <v>1204</v>
      </c>
      <c r="F632" s="27" t="s">
        <v>866</v>
      </c>
      <c r="G632" s="27" t="s">
        <v>465</v>
      </c>
      <c r="H632" s="27" t="s">
        <v>464</v>
      </c>
      <c r="I632" s="33" t="s">
        <v>323</v>
      </c>
      <c r="J632" s="29" t="s">
        <v>17</v>
      </c>
      <c r="K632" s="33" t="s">
        <v>208</v>
      </c>
      <c r="L632" s="29" t="s">
        <v>342</v>
      </c>
      <c r="M632" s="29" t="s">
        <v>150</v>
      </c>
      <c r="N632" s="34" t="str">
        <f>"Démandé si pour question " &amp;D628&amp; ", Réponse = 2.Non."</f>
        <v>Démandé si pour question B.UUID.522, Réponse = 2.Non.</v>
      </c>
      <c r="O632" s="29" t="s">
        <v>150</v>
      </c>
      <c r="P632" s="29" t="s">
        <v>161</v>
      </c>
      <c r="Q632" s="29" t="s">
        <v>150</v>
      </c>
      <c r="R632" s="29" t="s">
        <v>151</v>
      </c>
      <c r="S632" s="39" t="s">
        <v>152</v>
      </c>
      <c r="T632" s="39" t="s">
        <v>150</v>
      </c>
      <c r="V632" s="118" t="s">
        <v>150</v>
      </c>
      <c r="W632" s="119" t="s">
        <v>150</v>
      </c>
      <c r="X632" s="119" t="s">
        <v>150</v>
      </c>
      <c r="Y632" s="119" t="s">
        <v>150</v>
      </c>
      <c r="Z632" s="119" t="s">
        <v>150</v>
      </c>
      <c r="AA632" s="119" t="s">
        <v>150</v>
      </c>
      <c r="AB632" s="119" t="s">
        <v>150</v>
      </c>
      <c r="AC632" s="119" t="s">
        <v>150</v>
      </c>
      <c r="AD632" s="120" t="s">
        <v>150</v>
      </c>
    </row>
    <row r="633" spans="1:30" ht="20" customHeight="1" x14ac:dyDescent="0.35">
      <c r="A633" s="15"/>
      <c r="B633" s="25">
        <f t="shared" si="165"/>
        <v>527</v>
      </c>
      <c r="C633" s="15"/>
      <c r="D633" s="78" t="str">
        <f t="shared" si="164"/>
        <v>B.UUID.527</v>
      </c>
      <c r="E633" s="27" t="s">
        <v>1582</v>
      </c>
      <c r="F633" s="27" t="s">
        <v>20</v>
      </c>
      <c r="G633" s="27" t="s">
        <v>465</v>
      </c>
      <c r="H633" s="27" t="s">
        <v>464</v>
      </c>
      <c r="I633" s="33" t="s">
        <v>181</v>
      </c>
      <c r="J633" s="29" t="s">
        <v>20</v>
      </c>
      <c r="K633" s="71" t="s">
        <v>20</v>
      </c>
      <c r="L633" s="29" t="s">
        <v>342</v>
      </c>
      <c r="M633" s="29" t="s">
        <v>150</v>
      </c>
      <c r="N633" s="34" t="str">
        <f>"Démandé si pour question " &amp;D632&amp; ", Réponse = 8.Autre."</f>
        <v>Démandé si pour question B.UUID.526, Réponse = 8.Autre.</v>
      </c>
      <c r="O633" s="29" t="s">
        <v>150</v>
      </c>
      <c r="P633" s="29" t="s">
        <v>161</v>
      </c>
      <c r="Q633" s="29" t="s">
        <v>150</v>
      </c>
      <c r="R633" s="29" t="s">
        <v>151</v>
      </c>
      <c r="S633" s="39" t="s">
        <v>152</v>
      </c>
      <c r="T633" s="39" t="s">
        <v>150</v>
      </c>
      <c r="V633" s="118" t="s">
        <v>150</v>
      </c>
      <c r="W633" s="119" t="s">
        <v>150</v>
      </c>
      <c r="X633" s="119" t="s">
        <v>150</v>
      </c>
      <c r="Y633" s="119" t="s">
        <v>150</v>
      </c>
      <c r="Z633" s="119" t="s">
        <v>150</v>
      </c>
      <c r="AA633" s="119" t="s">
        <v>150</v>
      </c>
      <c r="AB633" s="119" t="s">
        <v>150</v>
      </c>
      <c r="AC633" s="119" t="s">
        <v>150</v>
      </c>
      <c r="AD633" s="120" t="s">
        <v>150</v>
      </c>
    </row>
    <row r="634" spans="1:30" ht="20" customHeight="1" x14ac:dyDescent="0.35">
      <c r="A634" s="15"/>
      <c r="B634" s="25">
        <f t="shared" si="165"/>
        <v>528</v>
      </c>
      <c r="C634" s="15"/>
      <c r="D634" s="78" t="str">
        <f t="shared" si="164"/>
        <v>B.UUID.528</v>
      </c>
      <c r="E634" s="27" t="s">
        <v>1321</v>
      </c>
      <c r="F634" s="27" t="s">
        <v>421</v>
      </c>
      <c r="G634" s="27" t="s">
        <v>465</v>
      </c>
      <c r="H634" s="27" t="s">
        <v>464</v>
      </c>
      <c r="I634" s="33" t="s">
        <v>1242</v>
      </c>
      <c r="J634" s="29" t="s">
        <v>17</v>
      </c>
      <c r="K634" s="71" t="s">
        <v>207</v>
      </c>
      <c r="L634" s="29" t="s">
        <v>342</v>
      </c>
      <c r="M634" s="29" t="s">
        <v>150</v>
      </c>
      <c r="N634" s="34" t="str">
        <f>N622</f>
        <v>Démandé si pour question B.UUID.488, Réponse = 1.Oui, OU si pour question B.UUID.497, Réponse = 1.Oui, OU si pour question B.UUID.507, Réponse = 1.Oui.</v>
      </c>
      <c r="O634" s="29" t="s">
        <v>150</v>
      </c>
      <c r="P634" s="29" t="s">
        <v>161</v>
      </c>
      <c r="Q634" s="29" t="s">
        <v>150</v>
      </c>
      <c r="R634" s="29" t="s">
        <v>151</v>
      </c>
      <c r="S634" s="39" t="s">
        <v>152</v>
      </c>
      <c r="T634" s="39" t="s">
        <v>150</v>
      </c>
      <c r="V634" s="118" t="s">
        <v>150</v>
      </c>
      <c r="W634" s="119" t="s">
        <v>150</v>
      </c>
      <c r="X634" s="119" t="s">
        <v>150</v>
      </c>
      <c r="Y634" s="119" t="s">
        <v>150</v>
      </c>
      <c r="Z634" s="119" t="s">
        <v>150</v>
      </c>
      <c r="AA634" s="119" t="s">
        <v>150</v>
      </c>
      <c r="AB634" s="119" t="s">
        <v>150</v>
      </c>
      <c r="AC634" s="119" t="s">
        <v>150</v>
      </c>
      <c r="AD634" s="120" t="s">
        <v>150</v>
      </c>
    </row>
    <row r="635" spans="1:30" ht="20" customHeight="1" x14ac:dyDescent="0.35">
      <c r="A635" s="15"/>
      <c r="B635" s="25">
        <f t="shared" si="165"/>
        <v>529</v>
      </c>
      <c r="C635" s="15"/>
      <c r="D635" s="78" t="str">
        <f t="shared" si="164"/>
        <v>B.UUID.529</v>
      </c>
      <c r="E635" s="27" t="s">
        <v>1583</v>
      </c>
      <c r="F635" s="27" t="s">
        <v>485</v>
      </c>
      <c r="G635" s="27" t="s">
        <v>465</v>
      </c>
      <c r="H635" s="27" t="s">
        <v>464</v>
      </c>
      <c r="I635" s="33" t="s">
        <v>833</v>
      </c>
      <c r="J635" s="29" t="s">
        <v>37</v>
      </c>
      <c r="K635" s="71" t="s">
        <v>504</v>
      </c>
      <c r="L635" s="29" t="s">
        <v>342</v>
      </c>
      <c r="M635" s="29" t="s">
        <v>209</v>
      </c>
      <c r="N635" s="27" t="s">
        <v>160</v>
      </c>
      <c r="O635" s="29" t="s">
        <v>150</v>
      </c>
      <c r="P635" s="29" t="s">
        <v>161</v>
      </c>
      <c r="Q635" s="29" t="s">
        <v>150</v>
      </c>
      <c r="R635" s="29" t="s">
        <v>151</v>
      </c>
      <c r="S635" s="39" t="s">
        <v>152</v>
      </c>
      <c r="T635" s="39" t="s">
        <v>150</v>
      </c>
      <c r="V635" s="118" t="s">
        <v>150</v>
      </c>
      <c r="W635" s="119" t="s">
        <v>150</v>
      </c>
      <c r="X635" s="119" t="s">
        <v>150</v>
      </c>
      <c r="Y635" s="119" t="s">
        <v>150</v>
      </c>
      <c r="Z635" s="119" t="s">
        <v>150</v>
      </c>
      <c r="AA635" s="119" t="s">
        <v>150</v>
      </c>
      <c r="AB635" s="119" t="s">
        <v>150</v>
      </c>
      <c r="AC635" s="119" t="s">
        <v>150</v>
      </c>
      <c r="AD635" s="120" t="s">
        <v>150</v>
      </c>
    </row>
    <row r="636" spans="1:30" ht="20" customHeight="1" x14ac:dyDescent="0.35">
      <c r="A636" s="15"/>
      <c r="B636" s="25">
        <f t="shared" si="165"/>
        <v>530</v>
      </c>
      <c r="C636" s="15"/>
      <c r="D636" s="78" t="str">
        <f t="shared" si="164"/>
        <v>B.UUID.530</v>
      </c>
      <c r="E636" s="27" t="s">
        <v>1584</v>
      </c>
      <c r="F636" s="27" t="s">
        <v>485</v>
      </c>
      <c r="G636" s="27" t="s">
        <v>465</v>
      </c>
      <c r="H636" s="27" t="s">
        <v>464</v>
      </c>
      <c r="I636" s="33" t="s">
        <v>834</v>
      </c>
      <c r="J636" s="29" t="s">
        <v>37</v>
      </c>
      <c r="K636" s="71" t="s">
        <v>504</v>
      </c>
      <c r="L636" s="29" t="s">
        <v>342</v>
      </c>
      <c r="M636" s="29" t="s">
        <v>209</v>
      </c>
      <c r="N636" s="27" t="s">
        <v>160</v>
      </c>
      <c r="O636" s="29" t="s">
        <v>150</v>
      </c>
      <c r="P636" s="29" t="s">
        <v>161</v>
      </c>
      <c r="Q636" s="29" t="s">
        <v>150</v>
      </c>
      <c r="R636" s="29" t="s">
        <v>151</v>
      </c>
      <c r="S636" s="39" t="s">
        <v>152</v>
      </c>
      <c r="T636" s="39" t="s">
        <v>150</v>
      </c>
      <c r="V636" s="118" t="s">
        <v>150</v>
      </c>
      <c r="W636" s="119" t="s">
        <v>150</v>
      </c>
      <c r="X636" s="119" t="s">
        <v>150</v>
      </c>
      <c r="Y636" s="119" t="s">
        <v>150</v>
      </c>
      <c r="Z636" s="119" t="s">
        <v>150</v>
      </c>
      <c r="AA636" s="119" t="s">
        <v>150</v>
      </c>
      <c r="AB636" s="119" t="s">
        <v>150</v>
      </c>
      <c r="AC636" s="119" t="s">
        <v>150</v>
      </c>
      <c r="AD636" s="120" t="s">
        <v>150</v>
      </c>
    </row>
    <row r="637" spans="1:30" ht="20" customHeight="1" x14ac:dyDescent="0.35">
      <c r="A637" s="15"/>
      <c r="B637" s="25">
        <f t="shared" si="165"/>
        <v>531</v>
      </c>
      <c r="C637" s="15"/>
      <c r="D637" s="78" t="str">
        <f t="shared" si="164"/>
        <v>B.UUID.531</v>
      </c>
      <c r="E637" s="27" t="s">
        <v>1205</v>
      </c>
      <c r="F637" s="27" t="s">
        <v>401</v>
      </c>
      <c r="G637" s="27" t="s">
        <v>465</v>
      </c>
      <c r="H637" s="27" t="s">
        <v>464</v>
      </c>
      <c r="I637" s="33" t="s">
        <v>204</v>
      </c>
      <c r="J637" s="29" t="s">
        <v>17</v>
      </c>
      <c r="K637" s="71" t="s">
        <v>210</v>
      </c>
      <c r="L637" s="29" t="s">
        <v>342</v>
      </c>
      <c r="M637" s="29" t="s">
        <v>150</v>
      </c>
      <c r="N637" s="29" t="s">
        <v>160</v>
      </c>
      <c r="O637" s="29" t="s">
        <v>150</v>
      </c>
      <c r="P637" s="29" t="s">
        <v>161</v>
      </c>
      <c r="Q637" s="29" t="s">
        <v>150</v>
      </c>
      <c r="R637" s="29" t="s">
        <v>151</v>
      </c>
      <c r="S637" s="39" t="s">
        <v>152</v>
      </c>
      <c r="T637" s="39" t="s">
        <v>150</v>
      </c>
      <c r="V637" s="118" t="s">
        <v>150</v>
      </c>
      <c r="W637" s="119" t="s">
        <v>150</v>
      </c>
      <c r="X637" s="119" t="s">
        <v>150</v>
      </c>
      <c r="Y637" s="119" t="s">
        <v>150</v>
      </c>
      <c r="Z637" s="119" t="s">
        <v>150</v>
      </c>
      <c r="AA637" s="119" t="s">
        <v>150</v>
      </c>
      <c r="AB637" s="119" t="s">
        <v>150</v>
      </c>
      <c r="AC637" s="119" t="s">
        <v>150</v>
      </c>
      <c r="AD637" s="120" t="s">
        <v>150</v>
      </c>
    </row>
    <row r="638" spans="1:30" ht="20" customHeight="1" x14ac:dyDescent="0.35">
      <c r="A638" s="15"/>
      <c r="B638" s="25">
        <f t="shared" si="165"/>
        <v>532</v>
      </c>
      <c r="C638" s="15"/>
      <c r="D638" s="67" t="str">
        <f t="shared" si="164"/>
        <v>B.UUID.532</v>
      </c>
      <c r="E638" s="27" t="s">
        <v>1206</v>
      </c>
      <c r="F638" s="27" t="s">
        <v>485</v>
      </c>
      <c r="G638" s="27" t="s">
        <v>465</v>
      </c>
      <c r="H638" s="27" t="s">
        <v>464</v>
      </c>
      <c r="I638" s="33" t="s">
        <v>205</v>
      </c>
      <c r="J638" s="29" t="s">
        <v>37</v>
      </c>
      <c r="K638" s="71" t="s">
        <v>504</v>
      </c>
      <c r="L638" s="29" t="s">
        <v>342</v>
      </c>
      <c r="M638" s="29" t="s">
        <v>209</v>
      </c>
      <c r="N638" s="34" t="str">
        <f>"Démandé si pour question " &amp;D637&amp; ", Réponse = 1.Oui."</f>
        <v>Démandé si pour question B.UUID.531, Réponse = 1.Oui.</v>
      </c>
      <c r="O638" s="29" t="s">
        <v>150</v>
      </c>
      <c r="P638" s="29" t="s">
        <v>161</v>
      </c>
      <c r="Q638" s="29" t="s">
        <v>150</v>
      </c>
      <c r="R638" s="29" t="s">
        <v>151</v>
      </c>
      <c r="S638" s="39" t="s">
        <v>152</v>
      </c>
      <c r="T638" s="39" t="s">
        <v>150</v>
      </c>
      <c r="V638" s="118" t="s">
        <v>150</v>
      </c>
      <c r="W638" s="119" t="s">
        <v>150</v>
      </c>
      <c r="X638" s="119" t="s">
        <v>150</v>
      </c>
      <c r="Y638" s="119" t="s">
        <v>150</v>
      </c>
      <c r="Z638" s="119" t="s">
        <v>150</v>
      </c>
      <c r="AA638" s="119" t="s">
        <v>150</v>
      </c>
      <c r="AB638" s="119" t="s">
        <v>150</v>
      </c>
      <c r="AC638" s="119" t="s">
        <v>150</v>
      </c>
      <c r="AD638" s="120" t="s">
        <v>150</v>
      </c>
    </row>
    <row r="639" spans="1:30" ht="20" customHeight="1" x14ac:dyDescent="0.35">
      <c r="A639" s="15"/>
      <c r="B639" s="25">
        <f t="shared" si="165"/>
        <v>533</v>
      </c>
      <c r="C639" s="15"/>
      <c r="D639" s="67" t="str">
        <f t="shared" si="164"/>
        <v>B.UUID.533</v>
      </c>
      <c r="E639" s="27" t="s">
        <v>1585</v>
      </c>
      <c r="F639" s="27" t="s">
        <v>20</v>
      </c>
      <c r="G639" s="27" t="s">
        <v>465</v>
      </c>
      <c r="H639" s="27" t="s">
        <v>464</v>
      </c>
      <c r="I639" s="33" t="s">
        <v>181</v>
      </c>
      <c r="J639" s="29" t="s">
        <v>20</v>
      </c>
      <c r="K639" s="71" t="s">
        <v>20</v>
      </c>
      <c r="L639" s="29" t="s">
        <v>342</v>
      </c>
      <c r="M639" s="29" t="s">
        <v>150</v>
      </c>
      <c r="N639" s="34" t="str">
        <f>"Démandé si pour question " &amp;D638&amp; ", Réponse = 8.Autre."</f>
        <v>Démandé si pour question B.UUID.532, Réponse = 8.Autre.</v>
      </c>
      <c r="O639" s="29" t="s">
        <v>150</v>
      </c>
      <c r="P639" s="29" t="s">
        <v>161</v>
      </c>
      <c r="Q639" s="29" t="s">
        <v>150</v>
      </c>
      <c r="R639" s="29" t="s">
        <v>151</v>
      </c>
      <c r="S639" s="39" t="s">
        <v>152</v>
      </c>
      <c r="T639" s="39" t="s">
        <v>150</v>
      </c>
      <c r="V639" s="118" t="s">
        <v>150</v>
      </c>
      <c r="W639" s="119" t="s">
        <v>150</v>
      </c>
      <c r="X639" s="119" t="s">
        <v>150</v>
      </c>
      <c r="Y639" s="119" t="s">
        <v>150</v>
      </c>
      <c r="Z639" s="119" t="s">
        <v>150</v>
      </c>
      <c r="AA639" s="119" t="s">
        <v>150</v>
      </c>
      <c r="AB639" s="119" t="s">
        <v>150</v>
      </c>
      <c r="AC639" s="119" t="s">
        <v>150</v>
      </c>
      <c r="AD639" s="120" t="s">
        <v>150</v>
      </c>
    </row>
    <row r="640" spans="1:30" ht="20" customHeight="1" x14ac:dyDescent="0.35">
      <c r="A640" s="15"/>
      <c r="B640" s="25">
        <f t="shared" si="165"/>
        <v>534</v>
      </c>
      <c r="C640" s="15"/>
      <c r="D640" s="67" t="str">
        <f t="shared" si="164"/>
        <v>B.UUID.534</v>
      </c>
      <c r="E640" s="27" t="s">
        <v>1207</v>
      </c>
      <c r="F640" s="27" t="s">
        <v>462</v>
      </c>
      <c r="G640" s="27" t="s">
        <v>465</v>
      </c>
      <c r="H640" s="27" t="s">
        <v>464</v>
      </c>
      <c r="I640" s="33" t="s">
        <v>206</v>
      </c>
      <c r="J640" s="29" t="s">
        <v>37</v>
      </c>
      <c r="K640" s="33" t="s">
        <v>211</v>
      </c>
      <c r="L640" s="29" t="s">
        <v>342</v>
      </c>
      <c r="M640" s="29" t="s">
        <v>150</v>
      </c>
      <c r="N640" s="34" t="str">
        <f>"Démandé si pour question " &amp;D637&amp; ", Réponse = 1.Oui."</f>
        <v>Démandé si pour question B.UUID.531, Réponse = 1.Oui.</v>
      </c>
      <c r="O640" s="29" t="s">
        <v>150</v>
      </c>
      <c r="P640" s="29" t="s">
        <v>161</v>
      </c>
      <c r="Q640" s="29" t="s">
        <v>150</v>
      </c>
      <c r="R640" s="29" t="s">
        <v>151</v>
      </c>
      <c r="S640" s="39" t="s">
        <v>152</v>
      </c>
      <c r="T640" s="39" t="s">
        <v>150</v>
      </c>
      <c r="V640" s="118" t="s">
        <v>150</v>
      </c>
      <c r="W640" s="119" t="s">
        <v>150</v>
      </c>
      <c r="X640" s="119" t="s">
        <v>150</v>
      </c>
      <c r="Y640" s="119" t="s">
        <v>150</v>
      </c>
      <c r="Z640" s="119" t="s">
        <v>150</v>
      </c>
      <c r="AA640" s="119" t="s">
        <v>150</v>
      </c>
      <c r="AB640" s="119" t="s">
        <v>150</v>
      </c>
      <c r="AC640" s="119" t="s">
        <v>150</v>
      </c>
      <c r="AD640" s="120" t="s">
        <v>150</v>
      </c>
    </row>
    <row r="641" spans="1:30" ht="20" customHeight="1" thickBot="1" x14ac:dyDescent="0.4">
      <c r="A641" s="15"/>
      <c r="B641" s="25">
        <f t="shared" si="165"/>
        <v>535</v>
      </c>
      <c r="C641" s="15"/>
      <c r="D641" s="67" t="str">
        <f t="shared" si="164"/>
        <v>B.UUID.535</v>
      </c>
      <c r="E641" s="27" t="s">
        <v>1586</v>
      </c>
      <c r="F641" s="27" t="s">
        <v>20</v>
      </c>
      <c r="G641" s="27" t="s">
        <v>465</v>
      </c>
      <c r="H641" s="27" t="s">
        <v>464</v>
      </c>
      <c r="I641" s="33" t="s">
        <v>181</v>
      </c>
      <c r="J641" s="29" t="s">
        <v>20</v>
      </c>
      <c r="K641" s="33" t="s">
        <v>20</v>
      </c>
      <c r="L641" s="29" t="s">
        <v>342</v>
      </c>
      <c r="M641" s="29" t="s">
        <v>150</v>
      </c>
      <c r="N641" s="34" t="str">
        <f>"Démandé si pour question " &amp;D640&amp; ", Réponse = 9.Autre."</f>
        <v>Démandé si pour question B.UUID.534, Réponse = 9.Autre.</v>
      </c>
      <c r="O641" s="29" t="s">
        <v>150</v>
      </c>
      <c r="P641" s="29" t="s">
        <v>161</v>
      </c>
      <c r="Q641" s="29" t="s">
        <v>150</v>
      </c>
      <c r="R641" s="29" t="s">
        <v>151</v>
      </c>
      <c r="S641" s="39" t="s">
        <v>152</v>
      </c>
      <c r="T641" s="39" t="s">
        <v>150</v>
      </c>
      <c r="V641" s="118" t="s">
        <v>150</v>
      </c>
      <c r="W641" s="119" t="s">
        <v>150</v>
      </c>
      <c r="X641" s="119" t="s">
        <v>150</v>
      </c>
      <c r="Y641" s="119" t="s">
        <v>150</v>
      </c>
      <c r="Z641" s="119" t="s">
        <v>150</v>
      </c>
      <c r="AA641" s="119" t="s">
        <v>150</v>
      </c>
      <c r="AB641" s="119" t="s">
        <v>150</v>
      </c>
      <c r="AC641" s="119" t="s">
        <v>150</v>
      </c>
      <c r="AD641" s="120" t="s">
        <v>150</v>
      </c>
    </row>
    <row r="642" spans="1:30" ht="20" customHeight="1" thickBot="1" x14ac:dyDescent="0.4">
      <c r="A642" s="15"/>
      <c r="B642" s="25"/>
      <c r="C642" s="15"/>
      <c r="D642" s="46" t="s">
        <v>184</v>
      </c>
      <c r="E642" s="35"/>
      <c r="F642" s="35"/>
      <c r="G642" s="35"/>
      <c r="H642" s="35"/>
      <c r="I642" s="36"/>
      <c r="J642" s="37"/>
      <c r="K642" s="37"/>
      <c r="L642" s="35"/>
      <c r="M642" s="35"/>
      <c r="N642" s="37"/>
      <c r="O642" s="35"/>
      <c r="P642" s="35"/>
      <c r="Q642" s="35"/>
      <c r="R642" s="35"/>
      <c r="S642" s="38"/>
      <c r="T642" s="38"/>
      <c r="V642" s="112"/>
      <c r="W642" s="113"/>
      <c r="X642" s="113"/>
      <c r="Y642" s="113"/>
      <c r="Z642" s="113"/>
      <c r="AA642" s="113"/>
      <c r="AB642" s="113"/>
      <c r="AC642" s="113"/>
      <c r="AD642" s="114"/>
    </row>
    <row r="643" spans="1:30" ht="20" customHeight="1" thickBot="1" x14ac:dyDescent="0.4">
      <c r="A643" s="15"/>
      <c r="B643" s="25"/>
      <c r="C643" s="15"/>
      <c r="D643" s="51" t="s">
        <v>310</v>
      </c>
      <c r="E643" s="47"/>
      <c r="F643" s="47"/>
      <c r="G643" s="47"/>
      <c r="H643" s="47"/>
      <c r="I643" s="48"/>
      <c r="J643" s="49"/>
      <c r="K643" s="49"/>
      <c r="L643" s="47"/>
      <c r="M643" s="47"/>
      <c r="N643" s="49"/>
      <c r="O643" s="47"/>
      <c r="P643" s="47"/>
      <c r="Q643" s="47"/>
      <c r="R643" s="47"/>
      <c r="S643" s="50"/>
      <c r="T643" s="50"/>
      <c r="V643" s="115"/>
      <c r="W643" s="116"/>
      <c r="X643" s="116"/>
      <c r="Y643" s="116"/>
      <c r="Z643" s="116"/>
      <c r="AA643" s="116"/>
      <c r="AB643" s="116"/>
      <c r="AC643" s="116"/>
      <c r="AD643" s="117"/>
    </row>
    <row r="644" spans="1:30" ht="20" customHeight="1" x14ac:dyDescent="0.35">
      <c r="A644" s="15"/>
      <c r="B644" s="25">
        <f>B641+1</f>
        <v>536</v>
      </c>
      <c r="C644" s="15"/>
      <c r="D644" s="135" t="str">
        <f t="shared" ref="D644:D653" si="166">CONCATENATE(LEFT($D$33,2),"UUID.",B644)</f>
        <v>B.UUID.536</v>
      </c>
      <c r="E644" s="71" t="s">
        <v>1212</v>
      </c>
      <c r="F644" s="27" t="s">
        <v>417</v>
      </c>
      <c r="G644" s="27" t="s">
        <v>466</v>
      </c>
      <c r="H644" s="27" t="s">
        <v>467</v>
      </c>
      <c r="I644" s="71" t="s">
        <v>1684</v>
      </c>
      <c r="J644" s="29" t="s">
        <v>17</v>
      </c>
      <c r="K644" s="33" t="s">
        <v>191</v>
      </c>
      <c r="L644" s="29" t="s">
        <v>184</v>
      </c>
      <c r="M644" s="29" t="s">
        <v>150</v>
      </c>
      <c r="N644" s="34" t="s">
        <v>160</v>
      </c>
      <c r="O644" s="29" t="s">
        <v>150</v>
      </c>
      <c r="P644" s="29" t="s">
        <v>161</v>
      </c>
      <c r="Q644" s="29" t="s">
        <v>150</v>
      </c>
      <c r="R644" s="29" t="s">
        <v>151</v>
      </c>
      <c r="S644" s="39" t="s">
        <v>152</v>
      </c>
      <c r="T644" s="39" t="str">
        <f t="shared" ref="T644:T653" si="167">IF(OR(V644="Yes",W644="Yes",X644="Yes",Y644="Yes",Z644="Yes",AA644="Yes",AB644="Yes",AC644="Yes",AD644="Yes"),"Yes","No")</f>
        <v>Yes</v>
      </c>
      <c r="V644" s="118" t="s">
        <v>749</v>
      </c>
      <c r="W644" s="119" t="s">
        <v>749</v>
      </c>
      <c r="X644" s="119" t="s">
        <v>749</v>
      </c>
      <c r="Y644" s="119" t="s">
        <v>749</v>
      </c>
      <c r="Z644" s="119" t="s">
        <v>749</v>
      </c>
      <c r="AA644" s="119" t="s">
        <v>749</v>
      </c>
      <c r="AB644" s="119" t="s">
        <v>749</v>
      </c>
      <c r="AC644" s="119" t="s">
        <v>749</v>
      </c>
      <c r="AD644" s="120" t="s">
        <v>749</v>
      </c>
    </row>
    <row r="645" spans="1:30" ht="20" customHeight="1" x14ac:dyDescent="0.35">
      <c r="A645" s="15"/>
      <c r="B645" s="25">
        <f t="shared" ref="B645:B653" si="168">B644+1</f>
        <v>537</v>
      </c>
      <c r="C645" s="15"/>
      <c r="D645" s="135" t="str">
        <f t="shared" si="166"/>
        <v>B.UUID.537</v>
      </c>
      <c r="E645" s="27" t="s">
        <v>1213</v>
      </c>
      <c r="F645" s="27" t="s">
        <v>413</v>
      </c>
      <c r="G645" s="27" t="s">
        <v>466</v>
      </c>
      <c r="H645" s="27" t="s">
        <v>467</v>
      </c>
      <c r="I645" s="71" t="s">
        <v>1685</v>
      </c>
      <c r="J645" s="29" t="s">
        <v>17</v>
      </c>
      <c r="K645" s="33" t="s">
        <v>170</v>
      </c>
      <c r="L645" s="29" t="s">
        <v>184</v>
      </c>
      <c r="M645" s="29" t="s">
        <v>150</v>
      </c>
      <c r="N645" s="34" t="str">
        <f>"Démandé si pour question " &amp;D644&amp; ", Réponse =/= 3. Totalement indisponible"</f>
        <v>Démandé si pour question B.UUID.536, Réponse =/= 3. Totalement indisponible</v>
      </c>
      <c r="O645" s="29" t="s">
        <v>150</v>
      </c>
      <c r="P645" s="29" t="s">
        <v>161</v>
      </c>
      <c r="Q645" s="29" t="s">
        <v>150</v>
      </c>
      <c r="R645" s="29" t="s">
        <v>151</v>
      </c>
      <c r="S645" s="39" t="s">
        <v>152</v>
      </c>
      <c r="T645" s="39" t="str">
        <f t="shared" si="167"/>
        <v>Yes</v>
      </c>
      <c r="V645" s="118" t="s">
        <v>749</v>
      </c>
      <c r="W645" s="119" t="s">
        <v>749</v>
      </c>
      <c r="X645" s="119" t="s">
        <v>749</v>
      </c>
      <c r="Y645" s="119" t="s">
        <v>749</v>
      </c>
      <c r="Z645" s="119" t="s">
        <v>749</v>
      </c>
      <c r="AA645" s="119" t="s">
        <v>749</v>
      </c>
      <c r="AB645" s="119" t="s">
        <v>749</v>
      </c>
      <c r="AC645" s="119" t="s">
        <v>749</v>
      </c>
      <c r="AD645" s="120" t="s">
        <v>749</v>
      </c>
    </row>
    <row r="646" spans="1:30" ht="20" customHeight="1" x14ac:dyDescent="0.35">
      <c r="A646" s="15"/>
      <c r="B646" s="25">
        <f t="shared" si="168"/>
        <v>538</v>
      </c>
      <c r="C646" s="15"/>
      <c r="D646" s="135" t="str">
        <f t="shared" si="166"/>
        <v>B.UUID.538</v>
      </c>
      <c r="E646" s="27" t="s">
        <v>1587</v>
      </c>
      <c r="F646" s="27" t="s">
        <v>413</v>
      </c>
      <c r="G646" s="27" t="s">
        <v>466</v>
      </c>
      <c r="H646" s="27" t="s">
        <v>467</v>
      </c>
      <c r="I646" s="71" t="s">
        <v>1686</v>
      </c>
      <c r="J646" s="29" t="s">
        <v>17</v>
      </c>
      <c r="K646" s="33" t="s">
        <v>170</v>
      </c>
      <c r="L646" s="29" t="s">
        <v>184</v>
      </c>
      <c r="M646" s="29" t="s">
        <v>150</v>
      </c>
      <c r="N646" s="34" t="str">
        <f>"Démandé si pour question " &amp;D645&amp; ", Réponse = 1.Oui."</f>
        <v>Démandé si pour question B.UUID.537, Réponse = 1.Oui.</v>
      </c>
      <c r="O646" s="29" t="s">
        <v>150</v>
      </c>
      <c r="P646" s="29" t="s">
        <v>161</v>
      </c>
      <c r="Q646" s="29" t="s">
        <v>150</v>
      </c>
      <c r="R646" s="29" t="s">
        <v>151</v>
      </c>
      <c r="S646" s="39" t="s">
        <v>152</v>
      </c>
      <c r="T646" s="39" t="str">
        <f t="shared" si="167"/>
        <v>Yes</v>
      </c>
      <c r="V646" s="118" t="s">
        <v>749</v>
      </c>
      <c r="W646" s="119" t="s">
        <v>749</v>
      </c>
      <c r="X646" s="119" t="s">
        <v>749</v>
      </c>
      <c r="Y646" s="119" t="s">
        <v>749</v>
      </c>
      <c r="Z646" s="119" t="s">
        <v>749</v>
      </c>
      <c r="AA646" s="119" t="s">
        <v>749</v>
      </c>
      <c r="AB646" s="119" t="s">
        <v>749</v>
      </c>
      <c r="AC646" s="119" t="s">
        <v>749</v>
      </c>
      <c r="AD646" s="120" t="s">
        <v>749</v>
      </c>
    </row>
    <row r="647" spans="1:30" ht="20" customHeight="1" x14ac:dyDescent="0.35">
      <c r="A647" s="15"/>
      <c r="B647" s="25">
        <f t="shared" si="168"/>
        <v>539</v>
      </c>
      <c r="C647" s="15"/>
      <c r="D647" s="135" t="str">
        <f t="shared" si="166"/>
        <v>B.UUID.539</v>
      </c>
      <c r="E647" s="27" t="s">
        <v>1214</v>
      </c>
      <c r="F647" s="27" t="s">
        <v>64</v>
      </c>
      <c r="G647" s="27" t="s">
        <v>466</v>
      </c>
      <c r="H647" s="27" t="s">
        <v>467</v>
      </c>
      <c r="I647" s="71" t="s">
        <v>1687</v>
      </c>
      <c r="J647" s="29" t="s">
        <v>64</v>
      </c>
      <c r="K647" s="33" t="s">
        <v>194</v>
      </c>
      <c r="L647" s="29" t="s">
        <v>184</v>
      </c>
      <c r="M647" s="29" t="s">
        <v>150</v>
      </c>
      <c r="N647" s="34" t="str">
        <f>"Démandé si pour question " &amp;D646&amp; ", Réponse = 2.Non."</f>
        <v>Démandé si pour question B.UUID.538, Réponse = 2.Non.</v>
      </c>
      <c r="O647" s="29" t="s">
        <v>150</v>
      </c>
      <c r="P647" s="29" t="s">
        <v>161</v>
      </c>
      <c r="Q647" s="29" t="s">
        <v>150</v>
      </c>
      <c r="R647" s="29" t="s">
        <v>151</v>
      </c>
      <c r="S647" s="39" t="s">
        <v>152</v>
      </c>
      <c r="T647" s="39" t="str">
        <f t="shared" si="167"/>
        <v>Yes</v>
      </c>
      <c r="V647" s="118" t="s">
        <v>749</v>
      </c>
      <c r="W647" s="119" t="s">
        <v>749</v>
      </c>
      <c r="X647" s="119" t="s">
        <v>749</v>
      </c>
      <c r="Y647" s="119" t="s">
        <v>749</v>
      </c>
      <c r="Z647" s="119" t="s">
        <v>749</v>
      </c>
      <c r="AA647" s="119" t="s">
        <v>749</v>
      </c>
      <c r="AB647" s="119" t="s">
        <v>749</v>
      </c>
      <c r="AC647" s="119" t="s">
        <v>749</v>
      </c>
      <c r="AD647" s="120" t="s">
        <v>749</v>
      </c>
    </row>
    <row r="648" spans="1:30" ht="20" customHeight="1" x14ac:dyDescent="0.35">
      <c r="A648" s="15"/>
      <c r="B648" s="25">
        <f t="shared" si="168"/>
        <v>540</v>
      </c>
      <c r="C648" s="15"/>
      <c r="D648" s="135" t="str">
        <f t="shared" si="166"/>
        <v>B.UUID.540</v>
      </c>
      <c r="E648" s="27" t="s">
        <v>1215</v>
      </c>
      <c r="F648" s="27" t="s">
        <v>64</v>
      </c>
      <c r="G648" s="27" t="s">
        <v>466</v>
      </c>
      <c r="H648" s="27" t="s">
        <v>467</v>
      </c>
      <c r="I648" s="71" t="s">
        <v>1688</v>
      </c>
      <c r="J648" s="29" t="s">
        <v>64</v>
      </c>
      <c r="K648" s="33" t="s">
        <v>194</v>
      </c>
      <c r="L648" s="29" t="s">
        <v>184</v>
      </c>
      <c r="M648" s="29" t="s">
        <v>150</v>
      </c>
      <c r="N648" s="34" t="str">
        <f>"Démandé si pour question " &amp;D645&amp; ", Réponse = 1.Oui."</f>
        <v>Démandé si pour question B.UUID.537, Réponse = 1.Oui.</v>
      </c>
      <c r="O648" s="29" t="s">
        <v>150</v>
      </c>
      <c r="P648" s="29" t="s">
        <v>161</v>
      </c>
      <c r="Q648" s="29" t="s">
        <v>150</v>
      </c>
      <c r="R648" s="29" t="s">
        <v>151</v>
      </c>
      <c r="S648" s="39" t="s">
        <v>152</v>
      </c>
      <c r="T648" s="39" t="str">
        <f t="shared" si="167"/>
        <v>Yes</v>
      </c>
      <c r="V648" s="118" t="s">
        <v>749</v>
      </c>
      <c r="W648" s="119" t="s">
        <v>749</v>
      </c>
      <c r="X648" s="119" t="s">
        <v>749</v>
      </c>
      <c r="Y648" s="119" t="s">
        <v>749</v>
      </c>
      <c r="Z648" s="119" t="s">
        <v>749</v>
      </c>
      <c r="AA648" s="119" t="s">
        <v>749</v>
      </c>
      <c r="AB648" s="119" t="s">
        <v>749</v>
      </c>
      <c r="AC648" s="119" t="s">
        <v>749</v>
      </c>
      <c r="AD648" s="120" t="s">
        <v>749</v>
      </c>
    </row>
    <row r="649" spans="1:30" ht="20" customHeight="1" x14ac:dyDescent="0.35">
      <c r="A649" s="15"/>
      <c r="B649" s="25">
        <f t="shared" si="168"/>
        <v>541</v>
      </c>
      <c r="C649" s="15"/>
      <c r="D649" s="135" t="str">
        <f t="shared" si="166"/>
        <v>B.UUID.541</v>
      </c>
      <c r="E649" s="151" t="s">
        <v>1769</v>
      </c>
      <c r="F649" s="27" t="s">
        <v>803</v>
      </c>
      <c r="G649" s="27" t="s">
        <v>466</v>
      </c>
      <c r="H649" s="27" t="s">
        <v>467</v>
      </c>
      <c r="I649" s="71" t="s">
        <v>1759</v>
      </c>
      <c r="J649" s="29" t="s">
        <v>803</v>
      </c>
      <c r="K649" s="33"/>
      <c r="L649" s="29" t="s">
        <v>184</v>
      </c>
      <c r="M649" s="29" t="s">
        <v>150</v>
      </c>
      <c r="N649" s="34"/>
      <c r="O649" s="29" t="s">
        <v>150</v>
      </c>
      <c r="P649" s="29" t="s">
        <v>150</v>
      </c>
      <c r="Q649" s="29" t="s">
        <v>150</v>
      </c>
      <c r="R649" s="29" t="s">
        <v>151</v>
      </c>
      <c r="S649" s="39" t="s">
        <v>152</v>
      </c>
      <c r="T649" s="39" t="s">
        <v>150</v>
      </c>
      <c r="V649" s="118" t="s">
        <v>150</v>
      </c>
      <c r="W649" s="119" t="s">
        <v>150</v>
      </c>
      <c r="X649" s="119" t="s">
        <v>150</v>
      </c>
      <c r="Y649" s="119" t="s">
        <v>150</v>
      </c>
      <c r="Z649" s="119" t="s">
        <v>150</v>
      </c>
      <c r="AA649" s="119" t="s">
        <v>150</v>
      </c>
      <c r="AB649" s="119" t="s">
        <v>150</v>
      </c>
      <c r="AC649" s="119" t="s">
        <v>150</v>
      </c>
      <c r="AD649" s="120" t="s">
        <v>150</v>
      </c>
    </row>
    <row r="650" spans="1:30" ht="20" customHeight="1" x14ac:dyDescent="0.35">
      <c r="A650" s="15"/>
      <c r="B650" s="25">
        <f t="shared" si="168"/>
        <v>542</v>
      </c>
      <c r="C650" s="15"/>
      <c r="D650" s="78" t="str">
        <f t="shared" si="166"/>
        <v>B.UUID.542</v>
      </c>
      <c r="E650" s="71" t="s">
        <v>1216</v>
      </c>
      <c r="F650" s="27" t="s">
        <v>803</v>
      </c>
      <c r="G650" s="27" t="s">
        <v>465</v>
      </c>
      <c r="H650" s="27" t="s">
        <v>464</v>
      </c>
      <c r="I650" s="71" t="s">
        <v>839</v>
      </c>
      <c r="J650" s="29" t="s">
        <v>803</v>
      </c>
      <c r="K650" s="33"/>
      <c r="L650" s="29" t="s">
        <v>184</v>
      </c>
      <c r="M650" s="29" t="s">
        <v>150</v>
      </c>
      <c r="N650" s="34"/>
      <c r="O650" s="29" t="s">
        <v>150</v>
      </c>
      <c r="P650" s="29" t="s">
        <v>150</v>
      </c>
      <c r="Q650" s="29" t="s">
        <v>150</v>
      </c>
      <c r="R650" s="29" t="s">
        <v>151</v>
      </c>
      <c r="S650" s="39" t="s">
        <v>152</v>
      </c>
      <c r="T650" s="39" t="s">
        <v>150</v>
      </c>
      <c r="V650" s="118" t="s">
        <v>150</v>
      </c>
      <c r="W650" s="119" t="s">
        <v>150</v>
      </c>
      <c r="X650" s="119" t="s">
        <v>150</v>
      </c>
      <c r="Y650" s="119" t="s">
        <v>150</v>
      </c>
      <c r="Z650" s="119" t="s">
        <v>150</v>
      </c>
      <c r="AA650" s="119" t="s">
        <v>150</v>
      </c>
      <c r="AB650" s="119" t="s">
        <v>150</v>
      </c>
      <c r="AC650" s="119" t="s">
        <v>150</v>
      </c>
      <c r="AD650" s="120" t="s">
        <v>150</v>
      </c>
    </row>
    <row r="651" spans="1:30" ht="20" customHeight="1" x14ac:dyDescent="0.35">
      <c r="A651" s="15"/>
      <c r="B651" s="25">
        <f t="shared" si="168"/>
        <v>543</v>
      </c>
      <c r="C651" s="15"/>
      <c r="D651" s="78" t="str">
        <f t="shared" si="166"/>
        <v>B.UUID.543</v>
      </c>
      <c r="E651" s="27" t="s">
        <v>1588</v>
      </c>
      <c r="F651" s="27" t="s">
        <v>803</v>
      </c>
      <c r="G651" s="27" t="s">
        <v>465</v>
      </c>
      <c r="H651" s="27" t="s">
        <v>464</v>
      </c>
      <c r="I651" s="71" t="s">
        <v>838</v>
      </c>
      <c r="J651" s="29" t="s">
        <v>803</v>
      </c>
      <c r="K651" s="33"/>
      <c r="L651" s="29" t="s">
        <v>184</v>
      </c>
      <c r="M651" s="29" t="s">
        <v>150</v>
      </c>
      <c r="N651" s="34"/>
      <c r="O651" s="29" t="s">
        <v>150</v>
      </c>
      <c r="P651" s="29" t="s">
        <v>150</v>
      </c>
      <c r="Q651" s="29" t="s">
        <v>150</v>
      </c>
      <c r="R651" s="29" t="s">
        <v>151</v>
      </c>
      <c r="S651" s="39" t="s">
        <v>152</v>
      </c>
      <c r="T651" s="39" t="s">
        <v>150</v>
      </c>
      <c r="V651" s="118" t="s">
        <v>150</v>
      </c>
      <c r="W651" s="119" t="s">
        <v>150</v>
      </c>
      <c r="X651" s="119" t="s">
        <v>150</v>
      </c>
      <c r="Y651" s="119" t="s">
        <v>150</v>
      </c>
      <c r="Z651" s="119" t="s">
        <v>150</v>
      </c>
      <c r="AA651" s="119" t="s">
        <v>150</v>
      </c>
      <c r="AB651" s="119" t="s">
        <v>150</v>
      </c>
      <c r="AC651" s="119" t="s">
        <v>150</v>
      </c>
      <c r="AD651" s="120" t="s">
        <v>150</v>
      </c>
    </row>
    <row r="652" spans="1:30" ht="20" customHeight="1" x14ac:dyDescent="0.35">
      <c r="A652" s="15"/>
      <c r="B652" s="25">
        <f t="shared" si="168"/>
        <v>544</v>
      </c>
      <c r="C652" s="15"/>
      <c r="D652" s="135" t="str">
        <f t="shared" si="166"/>
        <v>B.UUID.544</v>
      </c>
      <c r="E652" s="27" t="s">
        <v>1217</v>
      </c>
      <c r="F652" s="27" t="s">
        <v>64</v>
      </c>
      <c r="G652" s="27" t="s">
        <v>466</v>
      </c>
      <c r="H652" s="27" t="s">
        <v>467</v>
      </c>
      <c r="I652" s="71" t="s">
        <v>1689</v>
      </c>
      <c r="J652" s="29" t="s">
        <v>64</v>
      </c>
      <c r="K652" s="33" t="s">
        <v>194</v>
      </c>
      <c r="L652" s="29" t="s">
        <v>184</v>
      </c>
      <c r="M652" s="29" t="s">
        <v>150</v>
      </c>
      <c r="N652" s="34" t="str">
        <f>"Démandé si pour question " &amp;D645&amp; ", Réponse = 1.Oui."</f>
        <v>Démandé si pour question B.UUID.537, Réponse = 1.Oui.</v>
      </c>
      <c r="O652" s="29" t="s">
        <v>150</v>
      </c>
      <c r="P652" s="29" t="s">
        <v>161</v>
      </c>
      <c r="Q652" s="29" t="s">
        <v>150</v>
      </c>
      <c r="R652" s="29" t="s">
        <v>151</v>
      </c>
      <c r="S652" s="39" t="s">
        <v>152</v>
      </c>
      <c r="T652" s="39" t="str">
        <f t="shared" si="167"/>
        <v>Yes</v>
      </c>
      <c r="V652" s="118" t="s">
        <v>749</v>
      </c>
      <c r="W652" s="119" t="s">
        <v>749</v>
      </c>
      <c r="X652" s="119" t="s">
        <v>749</v>
      </c>
      <c r="Y652" s="119" t="s">
        <v>749</v>
      </c>
      <c r="Z652" s="119" t="s">
        <v>749</v>
      </c>
      <c r="AA652" s="119" t="s">
        <v>749</v>
      </c>
      <c r="AB652" s="119" t="s">
        <v>749</v>
      </c>
      <c r="AC652" s="119" t="s">
        <v>749</v>
      </c>
      <c r="AD652" s="120" t="s">
        <v>749</v>
      </c>
    </row>
    <row r="653" spans="1:30" ht="20" customHeight="1" thickBot="1" x14ac:dyDescent="0.4">
      <c r="A653" s="15"/>
      <c r="B653" s="25">
        <f t="shared" si="168"/>
        <v>545</v>
      </c>
      <c r="C653" s="15"/>
      <c r="D653" s="135" t="str">
        <f t="shared" si="166"/>
        <v>B.UUID.545</v>
      </c>
      <c r="E653" s="27" t="s">
        <v>1218</v>
      </c>
      <c r="F653" s="27" t="s">
        <v>64</v>
      </c>
      <c r="G653" s="27" t="s">
        <v>466</v>
      </c>
      <c r="H653" s="27" t="s">
        <v>467</v>
      </c>
      <c r="I653" s="71" t="s">
        <v>1690</v>
      </c>
      <c r="J653" s="29" t="s">
        <v>64</v>
      </c>
      <c r="K653" s="33" t="s">
        <v>194</v>
      </c>
      <c r="L653" s="29" t="s">
        <v>184</v>
      </c>
      <c r="M653" s="29" t="s">
        <v>150</v>
      </c>
      <c r="N653" s="34" t="str">
        <f>"Démandé si pour question " &amp;D645&amp; ", Réponse = 1.Oui."</f>
        <v>Démandé si pour question B.UUID.537, Réponse = 1.Oui.</v>
      </c>
      <c r="O653" s="29" t="s">
        <v>150</v>
      </c>
      <c r="P653" s="29" t="s">
        <v>161</v>
      </c>
      <c r="Q653" s="29" t="s">
        <v>150</v>
      </c>
      <c r="R653" s="29" t="s">
        <v>151</v>
      </c>
      <c r="S653" s="39" t="s">
        <v>152</v>
      </c>
      <c r="T653" s="39" t="str">
        <f t="shared" si="167"/>
        <v>Yes</v>
      </c>
      <c r="V653" s="118" t="s">
        <v>749</v>
      </c>
      <c r="W653" s="119" t="s">
        <v>749</v>
      </c>
      <c r="X653" s="119" t="s">
        <v>749</v>
      </c>
      <c r="Y653" s="119" t="s">
        <v>749</v>
      </c>
      <c r="Z653" s="119" t="s">
        <v>749</v>
      </c>
      <c r="AA653" s="119" t="s">
        <v>749</v>
      </c>
      <c r="AB653" s="119" t="s">
        <v>749</v>
      </c>
      <c r="AC653" s="119" t="s">
        <v>749</v>
      </c>
      <c r="AD653" s="120" t="s">
        <v>749</v>
      </c>
    </row>
    <row r="654" spans="1:30" ht="20" customHeight="1" thickBot="1" x14ac:dyDescent="0.4">
      <c r="A654" s="15"/>
      <c r="B654" s="25"/>
      <c r="C654" s="15"/>
      <c r="D654" s="51" t="s">
        <v>311</v>
      </c>
      <c r="E654" s="47"/>
      <c r="F654" s="47"/>
      <c r="G654" s="47"/>
      <c r="H654" s="47"/>
      <c r="I654" s="48"/>
      <c r="J654" s="49"/>
      <c r="K654" s="49"/>
      <c r="L654" s="47"/>
      <c r="M654" s="47"/>
      <c r="N654" s="49"/>
      <c r="O654" s="47"/>
      <c r="P654" s="47"/>
      <c r="Q654" s="47"/>
      <c r="R654" s="47"/>
      <c r="S654" s="50"/>
      <c r="T654" s="50"/>
      <c r="V654" s="115"/>
      <c r="W654" s="116"/>
      <c r="X654" s="116"/>
      <c r="Y654" s="116"/>
      <c r="Z654" s="116"/>
      <c r="AA654" s="116"/>
      <c r="AB654" s="116"/>
      <c r="AC654" s="116"/>
      <c r="AD654" s="117"/>
    </row>
    <row r="655" spans="1:30" ht="20" customHeight="1" x14ac:dyDescent="0.35">
      <c r="A655" s="15"/>
      <c r="B655" s="25">
        <f>B653+1</f>
        <v>546</v>
      </c>
      <c r="C655" s="15"/>
      <c r="D655" s="135" t="str">
        <f t="shared" ref="D655:D664" si="169">CONCATENATE(LEFT($D$33,2),"UUID.",B655)</f>
        <v>B.UUID.546</v>
      </c>
      <c r="E655" s="71" t="s">
        <v>1219</v>
      </c>
      <c r="F655" s="27" t="s">
        <v>417</v>
      </c>
      <c r="G655" s="27" t="s">
        <v>466</v>
      </c>
      <c r="H655" s="27" t="s">
        <v>467</v>
      </c>
      <c r="I655" s="71" t="s">
        <v>1677</v>
      </c>
      <c r="J655" s="29" t="s">
        <v>17</v>
      </c>
      <c r="K655" s="33" t="s">
        <v>191</v>
      </c>
      <c r="L655" s="29" t="s">
        <v>184</v>
      </c>
      <c r="M655" s="29" t="s">
        <v>150</v>
      </c>
      <c r="N655" s="34" t="s">
        <v>160</v>
      </c>
      <c r="O655" s="29" t="s">
        <v>150</v>
      </c>
      <c r="P655" s="29" t="s">
        <v>161</v>
      </c>
      <c r="Q655" s="29" t="s">
        <v>150</v>
      </c>
      <c r="R655" s="29" t="s">
        <v>151</v>
      </c>
      <c r="S655" s="39" t="s">
        <v>152</v>
      </c>
      <c r="T655" s="39" t="str">
        <f t="shared" ref="T655:T664" si="170">IF(OR(V655="Yes",W655="Yes",X655="Yes",Y655="Yes",Z655="Yes",AA655="Yes",AB655="Yes",AC655="Yes",AD655="Yes"),"Yes","No")</f>
        <v>Yes</v>
      </c>
      <c r="V655" s="118" t="s">
        <v>749</v>
      </c>
      <c r="W655" s="119" t="s">
        <v>749</v>
      </c>
      <c r="X655" s="119" t="s">
        <v>749</v>
      </c>
      <c r="Y655" s="119" t="s">
        <v>749</v>
      </c>
      <c r="Z655" s="119" t="s">
        <v>749</v>
      </c>
      <c r="AA655" s="119" t="s">
        <v>749</v>
      </c>
      <c r="AB655" s="119" t="s">
        <v>749</v>
      </c>
      <c r="AC655" s="119" t="s">
        <v>749</v>
      </c>
      <c r="AD655" s="120" t="s">
        <v>749</v>
      </c>
    </row>
    <row r="656" spans="1:30" ht="20" customHeight="1" x14ac:dyDescent="0.35">
      <c r="A656" s="15"/>
      <c r="B656" s="25">
        <f t="shared" ref="B656:B664" si="171">B655+1</f>
        <v>547</v>
      </c>
      <c r="C656" s="15"/>
      <c r="D656" s="135" t="str">
        <f t="shared" si="169"/>
        <v>B.UUID.547</v>
      </c>
      <c r="E656" s="27" t="s">
        <v>1220</v>
      </c>
      <c r="F656" s="27" t="s">
        <v>413</v>
      </c>
      <c r="G656" s="27" t="s">
        <v>466</v>
      </c>
      <c r="H656" s="27" t="s">
        <v>467</v>
      </c>
      <c r="I656" s="71" t="s">
        <v>1678</v>
      </c>
      <c r="J656" s="29" t="s">
        <v>17</v>
      </c>
      <c r="K656" s="33" t="s">
        <v>170</v>
      </c>
      <c r="L656" s="29" t="s">
        <v>184</v>
      </c>
      <c r="M656" s="29" t="s">
        <v>150</v>
      </c>
      <c r="N656" s="34" t="str">
        <f>"Démandé si pour question " &amp;D655&amp; ", Réponse =/= 3. Totalement indisponible"</f>
        <v>Démandé si pour question B.UUID.546, Réponse =/= 3. Totalement indisponible</v>
      </c>
      <c r="O656" s="29" t="s">
        <v>150</v>
      </c>
      <c r="P656" s="29" t="s">
        <v>161</v>
      </c>
      <c r="Q656" s="29" t="s">
        <v>150</v>
      </c>
      <c r="R656" s="29" t="s">
        <v>151</v>
      </c>
      <c r="S656" s="39" t="s">
        <v>152</v>
      </c>
      <c r="T656" s="39" t="str">
        <f t="shared" si="170"/>
        <v>Yes</v>
      </c>
      <c r="V656" s="118" t="s">
        <v>749</v>
      </c>
      <c r="W656" s="119" t="s">
        <v>749</v>
      </c>
      <c r="X656" s="119" t="s">
        <v>749</v>
      </c>
      <c r="Y656" s="119" t="s">
        <v>749</v>
      </c>
      <c r="Z656" s="119" t="s">
        <v>749</v>
      </c>
      <c r="AA656" s="119" t="s">
        <v>749</v>
      </c>
      <c r="AB656" s="119" t="s">
        <v>749</v>
      </c>
      <c r="AC656" s="119" t="s">
        <v>749</v>
      </c>
      <c r="AD656" s="120" t="s">
        <v>749</v>
      </c>
    </row>
    <row r="657" spans="1:30" ht="20" customHeight="1" x14ac:dyDescent="0.35">
      <c r="A657" s="15"/>
      <c r="B657" s="25">
        <f t="shared" si="171"/>
        <v>548</v>
      </c>
      <c r="C657" s="15"/>
      <c r="D657" s="135" t="str">
        <f t="shared" si="169"/>
        <v>B.UUID.548</v>
      </c>
      <c r="E657" s="27" t="s">
        <v>1589</v>
      </c>
      <c r="F657" s="27" t="s">
        <v>413</v>
      </c>
      <c r="G657" s="27" t="s">
        <v>466</v>
      </c>
      <c r="H657" s="27" t="s">
        <v>467</v>
      </c>
      <c r="I657" s="71" t="s">
        <v>1679</v>
      </c>
      <c r="J657" s="29" t="s">
        <v>17</v>
      </c>
      <c r="K657" s="33" t="s">
        <v>170</v>
      </c>
      <c r="L657" s="29" t="s">
        <v>184</v>
      </c>
      <c r="M657" s="29" t="s">
        <v>150</v>
      </c>
      <c r="N657" s="34" t="str">
        <f>"Démandé si pour question " &amp;D656&amp; ", Réponse = 1.Oui."</f>
        <v>Démandé si pour question B.UUID.547, Réponse = 1.Oui.</v>
      </c>
      <c r="O657" s="29" t="s">
        <v>150</v>
      </c>
      <c r="P657" s="29" t="s">
        <v>161</v>
      </c>
      <c r="Q657" s="29" t="s">
        <v>150</v>
      </c>
      <c r="R657" s="29" t="s">
        <v>151</v>
      </c>
      <c r="S657" s="39" t="s">
        <v>152</v>
      </c>
      <c r="T657" s="39" t="str">
        <f t="shared" si="170"/>
        <v>Yes</v>
      </c>
      <c r="V657" s="118" t="s">
        <v>749</v>
      </c>
      <c r="W657" s="119" t="s">
        <v>749</v>
      </c>
      <c r="X657" s="119" t="s">
        <v>749</v>
      </c>
      <c r="Y657" s="119" t="s">
        <v>749</v>
      </c>
      <c r="Z657" s="119" t="s">
        <v>749</v>
      </c>
      <c r="AA657" s="119" t="s">
        <v>749</v>
      </c>
      <c r="AB657" s="119" t="s">
        <v>749</v>
      </c>
      <c r="AC657" s="119" t="s">
        <v>749</v>
      </c>
      <c r="AD657" s="120" t="s">
        <v>749</v>
      </c>
    </row>
    <row r="658" spans="1:30" ht="20" customHeight="1" x14ac:dyDescent="0.35">
      <c r="A658" s="15"/>
      <c r="B658" s="25">
        <f t="shared" si="171"/>
        <v>549</v>
      </c>
      <c r="C658" s="15"/>
      <c r="D658" s="135" t="str">
        <f t="shared" si="169"/>
        <v>B.UUID.549</v>
      </c>
      <c r="E658" s="27" t="s">
        <v>1221</v>
      </c>
      <c r="F658" s="27" t="s">
        <v>64</v>
      </c>
      <c r="G658" s="27" t="s">
        <v>466</v>
      </c>
      <c r="H658" s="27" t="s">
        <v>467</v>
      </c>
      <c r="I658" s="71" t="s">
        <v>1680</v>
      </c>
      <c r="J658" s="29" t="s">
        <v>64</v>
      </c>
      <c r="K658" s="33" t="s">
        <v>194</v>
      </c>
      <c r="L658" s="29" t="s">
        <v>184</v>
      </c>
      <c r="M658" s="29" t="s">
        <v>150</v>
      </c>
      <c r="N658" s="34" t="str">
        <f>"Démandé si pour question " &amp;D657&amp; ", Réponse = 2.Non."</f>
        <v>Démandé si pour question B.UUID.548, Réponse = 2.Non.</v>
      </c>
      <c r="O658" s="29" t="s">
        <v>150</v>
      </c>
      <c r="P658" s="29" t="s">
        <v>161</v>
      </c>
      <c r="Q658" s="29" t="s">
        <v>150</v>
      </c>
      <c r="R658" s="29" t="s">
        <v>151</v>
      </c>
      <c r="S658" s="39" t="s">
        <v>152</v>
      </c>
      <c r="T658" s="39" t="str">
        <f t="shared" si="170"/>
        <v>Yes</v>
      </c>
      <c r="V658" s="118" t="s">
        <v>749</v>
      </c>
      <c r="W658" s="119" t="s">
        <v>749</v>
      </c>
      <c r="X658" s="119" t="s">
        <v>749</v>
      </c>
      <c r="Y658" s="119" t="s">
        <v>749</v>
      </c>
      <c r="Z658" s="119" t="s">
        <v>749</v>
      </c>
      <c r="AA658" s="119" t="s">
        <v>749</v>
      </c>
      <c r="AB658" s="119" t="s">
        <v>749</v>
      </c>
      <c r="AC658" s="119" t="s">
        <v>749</v>
      </c>
      <c r="AD658" s="120" t="s">
        <v>749</v>
      </c>
    </row>
    <row r="659" spans="1:30" ht="20" customHeight="1" x14ac:dyDescent="0.35">
      <c r="A659" s="15"/>
      <c r="B659" s="25">
        <f t="shared" si="171"/>
        <v>550</v>
      </c>
      <c r="C659" s="15"/>
      <c r="D659" s="135" t="str">
        <f t="shared" si="169"/>
        <v>B.UUID.550</v>
      </c>
      <c r="E659" s="27" t="s">
        <v>1222</v>
      </c>
      <c r="F659" s="27" t="s">
        <v>64</v>
      </c>
      <c r="G659" s="27" t="s">
        <v>466</v>
      </c>
      <c r="H659" s="27" t="s">
        <v>467</v>
      </c>
      <c r="I659" s="71" t="s">
        <v>1681</v>
      </c>
      <c r="J659" s="29" t="s">
        <v>64</v>
      </c>
      <c r="K659" s="33" t="s">
        <v>194</v>
      </c>
      <c r="L659" s="29" t="s">
        <v>184</v>
      </c>
      <c r="M659" s="29" t="s">
        <v>150</v>
      </c>
      <c r="N659" s="34" t="str">
        <f>"Démandé si pour question " &amp;D656&amp; ", Réponse = 1.Oui."</f>
        <v>Démandé si pour question B.UUID.547, Réponse = 1.Oui.</v>
      </c>
      <c r="O659" s="29" t="s">
        <v>150</v>
      </c>
      <c r="P659" s="29" t="s">
        <v>161</v>
      </c>
      <c r="Q659" s="29" t="s">
        <v>150</v>
      </c>
      <c r="R659" s="29" t="s">
        <v>151</v>
      </c>
      <c r="S659" s="39" t="s">
        <v>152</v>
      </c>
      <c r="T659" s="39" t="str">
        <f t="shared" si="170"/>
        <v>Yes</v>
      </c>
      <c r="V659" s="118" t="s">
        <v>749</v>
      </c>
      <c r="W659" s="119" t="s">
        <v>749</v>
      </c>
      <c r="X659" s="119" t="s">
        <v>749</v>
      </c>
      <c r="Y659" s="119" t="s">
        <v>749</v>
      </c>
      <c r="Z659" s="119" t="s">
        <v>749</v>
      </c>
      <c r="AA659" s="119" t="s">
        <v>749</v>
      </c>
      <c r="AB659" s="119" t="s">
        <v>749</v>
      </c>
      <c r="AC659" s="119" t="s">
        <v>749</v>
      </c>
      <c r="AD659" s="120" t="s">
        <v>749</v>
      </c>
    </row>
    <row r="660" spans="1:30" ht="20" customHeight="1" x14ac:dyDescent="0.35">
      <c r="A660" s="15"/>
      <c r="B660" s="25">
        <f t="shared" si="171"/>
        <v>551</v>
      </c>
      <c r="C660" s="15"/>
      <c r="D660" s="135" t="str">
        <f t="shared" si="169"/>
        <v>B.UUID.551</v>
      </c>
      <c r="E660" s="151" t="s">
        <v>1768</v>
      </c>
      <c r="F660" s="27" t="s">
        <v>803</v>
      </c>
      <c r="G660" s="27" t="s">
        <v>466</v>
      </c>
      <c r="H660" s="27" t="s">
        <v>467</v>
      </c>
      <c r="I660" s="71" t="s">
        <v>1759</v>
      </c>
      <c r="J660" s="29" t="s">
        <v>803</v>
      </c>
      <c r="K660" s="33"/>
      <c r="L660" s="29" t="s">
        <v>184</v>
      </c>
      <c r="M660" s="29" t="s">
        <v>150</v>
      </c>
      <c r="N660" s="34"/>
      <c r="O660" s="29" t="s">
        <v>150</v>
      </c>
      <c r="P660" s="29" t="s">
        <v>150</v>
      </c>
      <c r="Q660" s="29" t="s">
        <v>150</v>
      </c>
      <c r="R660" s="29" t="s">
        <v>151</v>
      </c>
      <c r="S660" s="39" t="s">
        <v>152</v>
      </c>
      <c r="T660" s="39" t="s">
        <v>150</v>
      </c>
      <c r="V660" s="118" t="s">
        <v>150</v>
      </c>
      <c r="W660" s="119" t="s">
        <v>150</v>
      </c>
      <c r="X660" s="119" t="s">
        <v>150</v>
      </c>
      <c r="Y660" s="119" t="s">
        <v>150</v>
      </c>
      <c r="Z660" s="119" t="s">
        <v>150</v>
      </c>
      <c r="AA660" s="119" t="s">
        <v>150</v>
      </c>
      <c r="AB660" s="119" t="s">
        <v>150</v>
      </c>
      <c r="AC660" s="119" t="s">
        <v>150</v>
      </c>
      <c r="AD660" s="120" t="s">
        <v>150</v>
      </c>
    </row>
    <row r="661" spans="1:30" ht="20" customHeight="1" x14ac:dyDescent="0.35">
      <c r="A661" s="15"/>
      <c r="B661" s="25">
        <f t="shared" si="171"/>
        <v>552</v>
      </c>
      <c r="C661" s="15"/>
      <c r="D661" s="78" t="str">
        <f t="shared" si="169"/>
        <v>B.UUID.552</v>
      </c>
      <c r="E661" s="71" t="s">
        <v>1223</v>
      </c>
      <c r="F661" s="27" t="s">
        <v>803</v>
      </c>
      <c r="G661" s="27" t="s">
        <v>465</v>
      </c>
      <c r="H661" s="27" t="s">
        <v>464</v>
      </c>
      <c r="I661" s="71" t="s">
        <v>839</v>
      </c>
      <c r="J661" s="29" t="s">
        <v>803</v>
      </c>
      <c r="K661" s="33"/>
      <c r="L661" s="29" t="s">
        <v>184</v>
      </c>
      <c r="M661" s="29" t="s">
        <v>150</v>
      </c>
      <c r="N661" s="34"/>
      <c r="O661" s="29" t="s">
        <v>150</v>
      </c>
      <c r="P661" s="29" t="s">
        <v>150</v>
      </c>
      <c r="Q661" s="29" t="s">
        <v>150</v>
      </c>
      <c r="R661" s="29" t="s">
        <v>151</v>
      </c>
      <c r="S661" s="39" t="s">
        <v>152</v>
      </c>
      <c r="T661" s="39" t="s">
        <v>150</v>
      </c>
      <c r="V661" s="118" t="s">
        <v>150</v>
      </c>
      <c r="W661" s="119" t="s">
        <v>150</v>
      </c>
      <c r="X661" s="119" t="s">
        <v>150</v>
      </c>
      <c r="Y661" s="119" t="s">
        <v>150</v>
      </c>
      <c r="Z661" s="119" t="s">
        <v>150</v>
      </c>
      <c r="AA661" s="119" t="s">
        <v>150</v>
      </c>
      <c r="AB661" s="119" t="s">
        <v>150</v>
      </c>
      <c r="AC661" s="119" t="s">
        <v>150</v>
      </c>
      <c r="AD661" s="120" t="s">
        <v>150</v>
      </c>
    </row>
    <row r="662" spans="1:30" ht="20" customHeight="1" x14ac:dyDescent="0.35">
      <c r="A662" s="15"/>
      <c r="B662" s="25">
        <f t="shared" si="171"/>
        <v>553</v>
      </c>
      <c r="C662" s="15"/>
      <c r="D662" s="78" t="str">
        <f t="shared" si="169"/>
        <v>B.UUID.553</v>
      </c>
      <c r="E662" s="27" t="s">
        <v>1590</v>
      </c>
      <c r="F662" s="27" t="s">
        <v>803</v>
      </c>
      <c r="G662" s="27" t="s">
        <v>465</v>
      </c>
      <c r="H662" s="27" t="s">
        <v>464</v>
      </c>
      <c r="I662" s="71" t="s">
        <v>838</v>
      </c>
      <c r="J662" s="29" t="s">
        <v>803</v>
      </c>
      <c r="K662" s="33"/>
      <c r="L662" s="29" t="s">
        <v>184</v>
      </c>
      <c r="M662" s="29" t="s">
        <v>150</v>
      </c>
      <c r="N662" s="34"/>
      <c r="O662" s="29" t="s">
        <v>150</v>
      </c>
      <c r="P662" s="29" t="s">
        <v>150</v>
      </c>
      <c r="Q662" s="29" t="s">
        <v>150</v>
      </c>
      <c r="R662" s="29" t="s">
        <v>151</v>
      </c>
      <c r="S662" s="39" t="s">
        <v>152</v>
      </c>
      <c r="T662" s="39" t="s">
        <v>150</v>
      </c>
      <c r="V662" s="118" t="s">
        <v>150</v>
      </c>
      <c r="W662" s="119" t="s">
        <v>150</v>
      </c>
      <c r="X662" s="119" t="s">
        <v>150</v>
      </c>
      <c r="Y662" s="119" t="s">
        <v>150</v>
      </c>
      <c r="Z662" s="119" t="s">
        <v>150</v>
      </c>
      <c r="AA662" s="119" t="s">
        <v>150</v>
      </c>
      <c r="AB662" s="119" t="s">
        <v>150</v>
      </c>
      <c r="AC662" s="119" t="s">
        <v>150</v>
      </c>
      <c r="AD662" s="120" t="s">
        <v>150</v>
      </c>
    </row>
    <row r="663" spans="1:30" ht="20" customHeight="1" x14ac:dyDescent="0.35">
      <c r="A663" s="15"/>
      <c r="B663" s="25">
        <f t="shared" si="171"/>
        <v>554</v>
      </c>
      <c r="C663" s="15"/>
      <c r="D663" s="135" t="str">
        <f t="shared" si="169"/>
        <v>B.UUID.554</v>
      </c>
      <c r="E663" s="27" t="s">
        <v>1224</v>
      </c>
      <c r="F663" s="27" t="s">
        <v>64</v>
      </c>
      <c r="G663" s="27" t="s">
        <v>466</v>
      </c>
      <c r="H663" s="27" t="s">
        <v>467</v>
      </c>
      <c r="I663" s="71" t="s">
        <v>1682</v>
      </c>
      <c r="J663" s="29" t="s">
        <v>64</v>
      </c>
      <c r="K663" s="33" t="s">
        <v>194</v>
      </c>
      <c r="L663" s="29" t="s">
        <v>184</v>
      </c>
      <c r="M663" s="29" t="s">
        <v>150</v>
      </c>
      <c r="N663" s="34" t="str">
        <f>"Démandé si pour question " &amp;D656&amp; ", Réponse = 1.Oui."</f>
        <v>Démandé si pour question B.UUID.547, Réponse = 1.Oui.</v>
      </c>
      <c r="O663" s="29" t="s">
        <v>150</v>
      </c>
      <c r="P663" s="29" t="s">
        <v>161</v>
      </c>
      <c r="Q663" s="29" t="s">
        <v>150</v>
      </c>
      <c r="R663" s="29" t="s">
        <v>151</v>
      </c>
      <c r="S663" s="39" t="s">
        <v>152</v>
      </c>
      <c r="T663" s="39" t="str">
        <f t="shared" si="170"/>
        <v>Yes</v>
      </c>
      <c r="V663" s="118" t="s">
        <v>749</v>
      </c>
      <c r="W663" s="119" t="s">
        <v>749</v>
      </c>
      <c r="X663" s="119" t="s">
        <v>749</v>
      </c>
      <c r="Y663" s="119" t="s">
        <v>749</v>
      </c>
      <c r="Z663" s="119" t="s">
        <v>749</v>
      </c>
      <c r="AA663" s="119" t="s">
        <v>749</v>
      </c>
      <c r="AB663" s="119" t="s">
        <v>749</v>
      </c>
      <c r="AC663" s="119" t="s">
        <v>749</v>
      </c>
      <c r="AD663" s="120" t="s">
        <v>749</v>
      </c>
    </row>
    <row r="664" spans="1:30" ht="20" customHeight="1" thickBot="1" x14ac:dyDescent="0.4">
      <c r="A664" s="15"/>
      <c r="B664" s="25">
        <f t="shared" si="171"/>
        <v>555</v>
      </c>
      <c r="C664" s="15"/>
      <c r="D664" s="135" t="str">
        <f t="shared" si="169"/>
        <v>B.UUID.555</v>
      </c>
      <c r="E664" s="27" t="s">
        <v>1225</v>
      </c>
      <c r="F664" s="27" t="s">
        <v>64</v>
      </c>
      <c r="G664" s="27" t="s">
        <v>466</v>
      </c>
      <c r="H664" s="27" t="s">
        <v>467</v>
      </c>
      <c r="I664" s="71" t="s">
        <v>1683</v>
      </c>
      <c r="J664" s="29" t="s">
        <v>64</v>
      </c>
      <c r="K664" s="33" t="s">
        <v>194</v>
      </c>
      <c r="L664" s="29" t="s">
        <v>184</v>
      </c>
      <c r="M664" s="29" t="s">
        <v>150</v>
      </c>
      <c r="N664" s="34" t="str">
        <f>"Démandé si pour question " &amp;D656&amp; ", Réponse = 1.Oui."</f>
        <v>Démandé si pour question B.UUID.547, Réponse = 1.Oui.</v>
      </c>
      <c r="O664" s="29" t="s">
        <v>150</v>
      </c>
      <c r="P664" s="29" t="s">
        <v>161</v>
      </c>
      <c r="Q664" s="29" t="s">
        <v>150</v>
      </c>
      <c r="R664" s="29" t="s">
        <v>151</v>
      </c>
      <c r="S664" s="39" t="s">
        <v>152</v>
      </c>
      <c r="T664" s="39" t="str">
        <f t="shared" si="170"/>
        <v>Yes</v>
      </c>
      <c r="V664" s="118" t="s">
        <v>749</v>
      </c>
      <c r="W664" s="119" t="s">
        <v>749</v>
      </c>
      <c r="X664" s="119" t="s">
        <v>749</v>
      </c>
      <c r="Y664" s="119" t="s">
        <v>749</v>
      </c>
      <c r="Z664" s="119" t="s">
        <v>749</v>
      </c>
      <c r="AA664" s="119" t="s">
        <v>749</v>
      </c>
      <c r="AB664" s="119" t="s">
        <v>749</v>
      </c>
      <c r="AC664" s="119" t="s">
        <v>749</v>
      </c>
      <c r="AD664" s="120" t="s">
        <v>749</v>
      </c>
    </row>
    <row r="665" spans="1:30" ht="20" customHeight="1" thickBot="1" x14ac:dyDescent="0.4">
      <c r="A665" s="15"/>
      <c r="B665" s="25"/>
      <c r="C665" s="15"/>
      <c r="D665" s="51" t="s">
        <v>312</v>
      </c>
      <c r="E665" s="75"/>
      <c r="F665" s="47"/>
      <c r="G665" s="47"/>
      <c r="H665" s="47"/>
      <c r="I665" s="48"/>
      <c r="J665" s="49"/>
      <c r="K665" s="49"/>
      <c r="L665" s="47"/>
      <c r="M665" s="47"/>
      <c r="N665" s="49"/>
      <c r="O665" s="47"/>
      <c r="P665" s="47"/>
      <c r="Q665" s="47"/>
      <c r="R665" s="47"/>
      <c r="S665" s="50"/>
      <c r="T665" s="50"/>
      <c r="V665" s="115"/>
      <c r="W665" s="116"/>
      <c r="X665" s="116"/>
      <c r="Y665" s="116"/>
      <c r="Z665" s="116"/>
      <c r="AA665" s="116"/>
      <c r="AB665" s="116"/>
      <c r="AC665" s="116"/>
      <c r="AD665" s="117"/>
    </row>
    <row r="666" spans="1:30" ht="20" customHeight="1" x14ac:dyDescent="0.35">
      <c r="A666" s="15"/>
      <c r="B666" s="25">
        <f>B664+1</f>
        <v>556</v>
      </c>
      <c r="C666" s="15"/>
      <c r="D666" s="135" t="str">
        <f t="shared" ref="D666:D675" si="172">CONCATENATE(LEFT($D$33,2),"UUID.",B666)</f>
        <v>B.UUID.556</v>
      </c>
      <c r="E666" s="71" t="s">
        <v>1226</v>
      </c>
      <c r="F666" s="27" t="s">
        <v>417</v>
      </c>
      <c r="G666" s="27" t="s">
        <v>466</v>
      </c>
      <c r="H666" s="27" t="s">
        <v>467</v>
      </c>
      <c r="I666" s="71" t="s">
        <v>1671</v>
      </c>
      <c r="J666" s="29" t="s">
        <v>17</v>
      </c>
      <c r="K666" s="33" t="s">
        <v>191</v>
      </c>
      <c r="L666" s="29" t="s">
        <v>184</v>
      </c>
      <c r="M666" s="29" t="s">
        <v>150</v>
      </c>
      <c r="N666" s="34" t="s">
        <v>160</v>
      </c>
      <c r="O666" s="29" t="s">
        <v>150</v>
      </c>
      <c r="P666" s="29" t="s">
        <v>161</v>
      </c>
      <c r="Q666" s="29" t="s">
        <v>150</v>
      </c>
      <c r="R666" s="29" t="s">
        <v>151</v>
      </c>
      <c r="S666" s="39" t="s">
        <v>152</v>
      </c>
      <c r="T666" s="39" t="str">
        <f t="shared" ref="T666:T675" si="173">IF(OR(V666="Yes",W666="Yes",X666="Yes",Y666="Yes",Z666="Yes",AA666="Yes",AB666="Yes",AC666="Yes",AD666="Yes"),"Yes","No")</f>
        <v>Yes</v>
      </c>
      <c r="V666" s="118" t="s">
        <v>749</v>
      </c>
      <c r="W666" s="119" t="s">
        <v>749</v>
      </c>
      <c r="X666" s="119" t="s">
        <v>749</v>
      </c>
      <c r="Y666" s="119" t="s">
        <v>749</v>
      </c>
      <c r="Z666" s="119" t="s">
        <v>749</v>
      </c>
      <c r="AA666" s="119" t="s">
        <v>749</v>
      </c>
      <c r="AB666" s="119" t="s">
        <v>749</v>
      </c>
      <c r="AC666" s="119" t="s">
        <v>749</v>
      </c>
      <c r="AD666" s="120" t="s">
        <v>749</v>
      </c>
    </row>
    <row r="667" spans="1:30" ht="20" customHeight="1" x14ac:dyDescent="0.35">
      <c r="A667" s="15"/>
      <c r="B667" s="25">
        <f t="shared" ref="B667:B675" si="174">B666+1</f>
        <v>557</v>
      </c>
      <c r="C667" s="15"/>
      <c r="D667" s="135" t="str">
        <f t="shared" si="172"/>
        <v>B.UUID.557</v>
      </c>
      <c r="E667" s="27" t="s">
        <v>1227</v>
      </c>
      <c r="F667" s="27" t="s">
        <v>413</v>
      </c>
      <c r="G667" s="27" t="s">
        <v>466</v>
      </c>
      <c r="H667" s="27" t="s">
        <v>467</v>
      </c>
      <c r="I667" s="71" t="s">
        <v>1672</v>
      </c>
      <c r="J667" s="29" t="s">
        <v>17</v>
      </c>
      <c r="K667" s="33" t="s">
        <v>170</v>
      </c>
      <c r="L667" s="29" t="s">
        <v>184</v>
      </c>
      <c r="M667" s="29" t="s">
        <v>150</v>
      </c>
      <c r="N667" s="34" t="str">
        <f>"Démandé si pour question " &amp;D666&amp; ", Réponse =/= 3. Totalement indisponible"</f>
        <v>Démandé si pour question B.UUID.556, Réponse =/= 3. Totalement indisponible</v>
      </c>
      <c r="O667" s="29" t="s">
        <v>150</v>
      </c>
      <c r="P667" s="29" t="s">
        <v>161</v>
      </c>
      <c r="Q667" s="29" t="s">
        <v>150</v>
      </c>
      <c r="R667" s="29" t="s">
        <v>151</v>
      </c>
      <c r="S667" s="39" t="s">
        <v>152</v>
      </c>
      <c r="T667" s="39" t="str">
        <f t="shared" si="173"/>
        <v>Yes</v>
      </c>
      <c r="V667" s="118" t="s">
        <v>749</v>
      </c>
      <c r="W667" s="119" t="s">
        <v>749</v>
      </c>
      <c r="X667" s="119" t="s">
        <v>749</v>
      </c>
      <c r="Y667" s="119" t="s">
        <v>749</v>
      </c>
      <c r="Z667" s="119" t="s">
        <v>749</v>
      </c>
      <c r="AA667" s="119" t="s">
        <v>749</v>
      </c>
      <c r="AB667" s="119" t="s">
        <v>749</v>
      </c>
      <c r="AC667" s="119" t="s">
        <v>749</v>
      </c>
      <c r="AD667" s="120" t="s">
        <v>749</v>
      </c>
    </row>
    <row r="668" spans="1:30" ht="20" customHeight="1" x14ac:dyDescent="0.35">
      <c r="A668" s="15"/>
      <c r="B668" s="25">
        <f t="shared" si="174"/>
        <v>558</v>
      </c>
      <c r="C668" s="15"/>
      <c r="D668" s="135" t="str">
        <f t="shared" si="172"/>
        <v>B.UUID.558</v>
      </c>
      <c r="E668" s="27" t="s">
        <v>1591</v>
      </c>
      <c r="F668" s="27" t="s">
        <v>413</v>
      </c>
      <c r="G668" s="27" t="s">
        <v>466</v>
      </c>
      <c r="H668" s="27" t="s">
        <v>467</v>
      </c>
      <c r="I668" s="71" t="s">
        <v>1673</v>
      </c>
      <c r="J668" s="29" t="s">
        <v>17</v>
      </c>
      <c r="K668" s="33" t="s">
        <v>170</v>
      </c>
      <c r="L668" s="29" t="s">
        <v>184</v>
      </c>
      <c r="M668" s="29" t="s">
        <v>150</v>
      </c>
      <c r="N668" s="34" t="str">
        <f>"Démandé si pour question " &amp;D667&amp; ", Réponse = 1.Oui."</f>
        <v>Démandé si pour question B.UUID.557, Réponse = 1.Oui.</v>
      </c>
      <c r="O668" s="29" t="s">
        <v>150</v>
      </c>
      <c r="P668" s="29" t="s">
        <v>161</v>
      </c>
      <c r="Q668" s="29" t="s">
        <v>150</v>
      </c>
      <c r="R668" s="29" t="s">
        <v>151</v>
      </c>
      <c r="S668" s="39" t="s">
        <v>152</v>
      </c>
      <c r="T668" s="39" t="str">
        <f t="shared" si="173"/>
        <v>Yes</v>
      </c>
      <c r="V668" s="118" t="s">
        <v>749</v>
      </c>
      <c r="W668" s="119" t="s">
        <v>749</v>
      </c>
      <c r="X668" s="119" t="s">
        <v>749</v>
      </c>
      <c r="Y668" s="119" t="s">
        <v>749</v>
      </c>
      <c r="Z668" s="119" t="s">
        <v>749</v>
      </c>
      <c r="AA668" s="119" t="s">
        <v>749</v>
      </c>
      <c r="AB668" s="119" t="s">
        <v>749</v>
      </c>
      <c r="AC668" s="119" t="s">
        <v>749</v>
      </c>
      <c r="AD668" s="120" t="s">
        <v>749</v>
      </c>
    </row>
    <row r="669" spans="1:30" ht="20" customHeight="1" x14ac:dyDescent="0.35">
      <c r="A669" s="15"/>
      <c r="B669" s="25">
        <f t="shared" si="174"/>
        <v>559</v>
      </c>
      <c r="C669" s="15"/>
      <c r="D669" s="135" t="str">
        <f t="shared" si="172"/>
        <v>B.UUID.559</v>
      </c>
      <c r="E669" s="27" t="s">
        <v>1228</v>
      </c>
      <c r="F669" s="27" t="s">
        <v>64</v>
      </c>
      <c r="G669" s="27" t="s">
        <v>466</v>
      </c>
      <c r="H669" s="27" t="s">
        <v>467</v>
      </c>
      <c r="I669" s="71" t="s">
        <v>1670</v>
      </c>
      <c r="J669" s="29" t="s">
        <v>64</v>
      </c>
      <c r="K669" s="33" t="s">
        <v>194</v>
      </c>
      <c r="L669" s="29" t="s">
        <v>184</v>
      </c>
      <c r="M669" s="29" t="s">
        <v>150</v>
      </c>
      <c r="N669" s="34" t="str">
        <f>"Démandé si pour question " &amp;D668&amp; ", Réponse = 2.Non."</f>
        <v>Démandé si pour question B.UUID.558, Réponse = 2.Non.</v>
      </c>
      <c r="O669" s="29" t="s">
        <v>150</v>
      </c>
      <c r="P669" s="29" t="s">
        <v>161</v>
      </c>
      <c r="Q669" s="29" t="s">
        <v>150</v>
      </c>
      <c r="R669" s="29" t="s">
        <v>151</v>
      </c>
      <c r="S669" s="39" t="s">
        <v>152</v>
      </c>
      <c r="T669" s="39" t="str">
        <f t="shared" si="173"/>
        <v>Yes</v>
      </c>
      <c r="V669" s="118" t="s">
        <v>749</v>
      </c>
      <c r="W669" s="119" t="s">
        <v>749</v>
      </c>
      <c r="X669" s="119" t="s">
        <v>749</v>
      </c>
      <c r="Y669" s="119" t="s">
        <v>749</v>
      </c>
      <c r="Z669" s="119" t="s">
        <v>749</v>
      </c>
      <c r="AA669" s="119" t="s">
        <v>749</v>
      </c>
      <c r="AB669" s="119" t="s">
        <v>749</v>
      </c>
      <c r="AC669" s="119" t="s">
        <v>749</v>
      </c>
      <c r="AD669" s="120" t="s">
        <v>749</v>
      </c>
    </row>
    <row r="670" spans="1:30" ht="20" customHeight="1" x14ac:dyDescent="0.35">
      <c r="A670" s="15"/>
      <c r="B670" s="25">
        <f t="shared" si="174"/>
        <v>560</v>
      </c>
      <c r="C670" s="15"/>
      <c r="D670" s="135" t="str">
        <f t="shared" si="172"/>
        <v>B.UUID.560</v>
      </c>
      <c r="E670" s="27" t="s">
        <v>1229</v>
      </c>
      <c r="F670" s="27" t="s">
        <v>64</v>
      </c>
      <c r="G670" s="27" t="s">
        <v>466</v>
      </c>
      <c r="H670" s="27" t="s">
        <v>467</v>
      </c>
      <c r="I670" s="71" t="s">
        <v>1674</v>
      </c>
      <c r="J670" s="29" t="s">
        <v>64</v>
      </c>
      <c r="K670" s="33" t="s">
        <v>194</v>
      </c>
      <c r="L670" s="29" t="s">
        <v>184</v>
      </c>
      <c r="M670" s="29" t="s">
        <v>150</v>
      </c>
      <c r="N670" s="34" t="str">
        <f>"Démandé si pour question " &amp;D667&amp; ", Réponse = 1.Oui."</f>
        <v>Démandé si pour question B.UUID.557, Réponse = 1.Oui.</v>
      </c>
      <c r="O670" s="29" t="s">
        <v>150</v>
      </c>
      <c r="P670" s="29" t="s">
        <v>161</v>
      </c>
      <c r="Q670" s="29" t="s">
        <v>150</v>
      </c>
      <c r="R670" s="29" t="s">
        <v>151</v>
      </c>
      <c r="S670" s="39" t="s">
        <v>152</v>
      </c>
      <c r="T670" s="39" t="str">
        <f t="shared" si="173"/>
        <v>Yes</v>
      </c>
      <c r="V670" s="118" t="s">
        <v>749</v>
      </c>
      <c r="W670" s="119" t="s">
        <v>749</v>
      </c>
      <c r="X670" s="119" t="s">
        <v>749</v>
      </c>
      <c r="Y670" s="119" t="s">
        <v>749</v>
      </c>
      <c r="Z670" s="119" t="s">
        <v>749</v>
      </c>
      <c r="AA670" s="119" t="s">
        <v>749</v>
      </c>
      <c r="AB670" s="119" t="s">
        <v>749</v>
      </c>
      <c r="AC670" s="119" t="s">
        <v>749</v>
      </c>
      <c r="AD670" s="120" t="s">
        <v>749</v>
      </c>
    </row>
    <row r="671" spans="1:30" ht="20" customHeight="1" x14ac:dyDescent="0.35">
      <c r="A671" s="15"/>
      <c r="B671" s="25">
        <f t="shared" si="174"/>
        <v>561</v>
      </c>
      <c r="C671" s="15"/>
      <c r="D671" s="135" t="str">
        <f t="shared" si="172"/>
        <v>B.UUID.561</v>
      </c>
      <c r="E671" s="151" t="s">
        <v>1767</v>
      </c>
      <c r="F671" s="27" t="s">
        <v>803</v>
      </c>
      <c r="G671" s="27" t="s">
        <v>466</v>
      </c>
      <c r="H671" s="27" t="s">
        <v>467</v>
      </c>
      <c r="I671" s="71" t="s">
        <v>1759</v>
      </c>
      <c r="J671" s="29" t="s">
        <v>803</v>
      </c>
      <c r="K671" s="33"/>
      <c r="L671" s="29" t="s">
        <v>184</v>
      </c>
      <c r="M671" s="29" t="s">
        <v>150</v>
      </c>
      <c r="N671" s="34"/>
      <c r="O671" s="29" t="s">
        <v>150</v>
      </c>
      <c r="P671" s="29" t="s">
        <v>150</v>
      </c>
      <c r="Q671" s="29" t="s">
        <v>150</v>
      </c>
      <c r="R671" s="29" t="s">
        <v>151</v>
      </c>
      <c r="S671" s="39" t="s">
        <v>152</v>
      </c>
      <c r="T671" s="39" t="s">
        <v>150</v>
      </c>
      <c r="V671" s="118" t="s">
        <v>150</v>
      </c>
      <c r="W671" s="119" t="s">
        <v>150</v>
      </c>
      <c r="X671" s="119" t="s">
        <v>150</v>
      </c>
      <c r="Y671" s="119" t="s">
        <v>150</v>
      </c>
      <c r="Z671" s="119" t="s">
        <v>150</v>
      </c>
      <c r="AA671" s="119" t="s">
        <v>150</v>
      </c>
      <c r="AB671" s="119" t="s">
        <v>150</v>
      </c>
      <c r="AC671" s="119" t="s">
        <v>150</v>
      </c>
      <c r="AD671" s="120" t="s">
        <v>150</v>
      </c>
    </row>
    <row r="672" spans="1:30" ht="20" customHeight="1" x14ac:dyDescent="0.35">
      <c r="A672" s="15"/>
      <c r="B672" s="25">
        <f t="shared" si="174"/>
        <v>562</v>
      </c>
      <c r="C672" s="15"/>
      <c r="D672" s="78" t="str">
        <f t="shared" si="172"/>
        <v>B.UUID.562</v>
      </c>
      <c r="E672" s="71" t="s">
        <v>1230</v>
      </c>
      <c r="F672" s="27" t="s">
        <v>803</v>
      </c>
      <c r="G672" s="27" t="s">
        <v>465</v>
      </c>
      <c r="H672" s="27" t="s">
        <v>464</v>
      </c>
      <c r="I672" s="71" t="s">
        <v>839</v>
      </c>
      <c r="J672" s="29" t="s">
        <v>803</v>
      </c>
      <c r="K672" s="33"/>
      <c r="L672" s="29" t="s">
        <v>184</v>
      </c>
      <c r="M672" s="29" t="s">
        <v>150</v>
      </c>
      <c r="N672" s="34"/>
      <c r="O672" s="29" t="s">
        <v>150</v>
      </c>
      <c r="P672" s="29" t="s">
        <v>150</v>
      </c>
      <c r="Q672" s="29" t="s">
        <v>150</v>
      </c>
      <c r="R672" s="29" t="s">
        <v>151</v>
      </c>
      <c r="S672" s="39" t="s">
        <v>152</v>
      </c>
      <c r="T672" s="39" t="s">
        <v>150</v>
      </c>
      <c r="V672" s="118" t="s">
        <v>150</v>
      </c>
      <c r="W672" s="119" t="s">
        <v>150</v>
      </c>
      <c r="X672" s="119" t="s">
        <v>150</v>
      </c>
      <c r="Y672" s="119" t="s">
        <v>150</v>
      </c>
      <c r="Z672" s="119" t="s">
        <v>150</v>
      </c>
      <c r="AA672" s="119" t="s">
        <v>150</v>
      </c>
      <c r="AB672" s="119" t="s">
        <v>150</v>
      </c>
      <c r="AC672" s="119" t="s">
        <v>150</v>
      </c>
      <c r="AD672" s="120" t="s">
        <v>150</v>
      </c>
    </row>
    <row r="673" spans="1:30" ht="20" customHeight="1" x14ac:dyDescent="0.35">
      <c r="A673" s="15"/>
      <c r="B673" s="25">
        <f t="shared" si="174"/>
        <v>563</v>
      </c>
      <c r="C673" s="15"/>
      <c r="D673" s="78" t="str">
        <f t="shared" si="172"/>
        <v>B.UUID.563</v>
      </c>
      <c r="E673" s="27" t="s">
        <v>1592</v>
      </c>
      <c r="F673" s="27" t="s">
        <v>803</v>
      </c>
      <c r="G673" s="27" t="s">
        <v>465</v>
      </c>
      <c r="H673" s="27" t="s">
        <v>464</v>
      </c>
      <c r="I673" s="71" t="s">
        <v>838</v>
      </c>
      <c r="J673" s="29" t="s">
        <v>803</v>
      </c>
      <c r="K673" s="33"/>
      <c r="L673" s="29" t="s">
        <v>184</v>
      </c>
      <c r="M673" s="29" t="s">
        <v>150</v>
      </c>
      <c r="N673" s="34"/>
      <c r="O673" s="29" t="s">
        <v>150</v>
      </c>
      <c r="P673" s="29" t="s">
        <v>150</v>
      </c>
      <c r="Q673" s="29" t="s">
        <v>150</v>
      </c>
      <c r="R673" s="29" t="s">
        <v>151</v>
      </c>
      <c r="S673" s="39" t="s">
        <v>152</v>
      </c>
      <c r="T673" s="39" t="s">
        <v>150</v>
      </c>
      <c r="V673" s="118" t="s">
        <v>150</v>
      </c>
      <c r="W673" s="119" t="s">
        <v>150</v>
      </c>
      <c r="X673" s="119" t="s">
        <v>150</v>
      </c>
      <c r="Y673" s="119" t="s">
        <v>150</v>
      </c>
      <c r="Z673" s="119" t="s">
        <v>150</v>
      </c>
      <c r="AA673" s="119" t="s">
        <v>150</v>
      </c>
      <c r="AB673" s="119" t="s">
        <v>150</v>
      </c>
      <c r="AC673" s="119" t="s">
        <v>150</v>
      </c>
      <c r="AD673" s="120" t="s">
        <v>150</v>
      </c>
    </row>
    <row r="674" spans="1:30" ht="20" customHeight="1" x14ac:dyDescent="0.35">
      <c r="A674" s="15"/>
      <c r="B674" s="25">
        <f t="shared" si="174"/>
        <v>564</v>
      </c>
      <c r="C674" s="15"/>
      <c r="D674" s="135" t="str">
        <f t="shared" si="172"/>
        <v>B.UUID.564</v>
      </c>
      <c r="E674" s="27" t="s">
        <v>1231</v>
      </c>
      <c r="F674" s="27" t="s">
        <v>64</v>
      </c>
      <c r="G674" s="27" t="s">
        <v>466</v>
      </c>
      <c r="H674" s="27" t="s">
        <v>467</v>
      </c>
      <c r="I674" s="71" t="s">
        <v>1675</v>
      </c>
      <c r="J674" s="29" t="s">
        <v>64</v>
      </c>
      <c r="K674" s="33" t="s">
        <v>194</v>
      </c>
      <c r="L674" s="29" t="s">
        <v>184</v>
      </c>
      <c r="M674" s="29" t="s">
        <v>150</v>
      </c>
      <c r="N674" s="34" t="str">
        <f>"Démandé si pour question " &amp;D667&amp; ", Réponse = 1.Oui."</f>
        <v>Démandé si pour question B.UUID.557, Réponse = 1.Oui.</v>
      </c>
      <c r="O674" s="29" t="s">
        <v>150</v>
      </c>
      <c r="P674" s="29" t="s">
        <v>161</v>
      </c>
      <c r="Q674" s="29" t="s">
        <v>150</v>
      </c>
      <c r="R674" s="29" t="s">
        <v>151</v>
      </c>
      <c r="S674" s="39" t="s">
        <v>152</v>
      </c>
      <c r="T674" s="39" t="str">
        <f t="shared" si="173"/>
        <v>Yes</v>
      </c>
      <c r="V674" s="118" t="s">
        <v>749</v>
      </c>
      <c r="W674" s="119" t="s">
        <v>749</v>
      </c>
      <c r="X674" s="119" t="s">
        <v>749</v>
      </c>
      <c r="Y674" s="119" t="s">
        <v>749</v>
      </c>
      <c r="Z674" s="119" t="s">
        <v>749</v>
      </c>
      <c r="AA674" s="119" t="s">
        <v>749</v>
      </c>
      <c r="AB674" s="119" t="s">
        <v>749</v>
      </c>
      <c r="AC674" s="119" t="s">
        <v>749</v>
      </c>
      <c r="AD674" s="120" t="s">
        <v>749</v>
      </c>
    </row>
    <row r="675" spans="1:30" ht="20" customHeight="1" thickBot="1" x14ac:dyDescent="0.4">
      <c r="A675" s="15"/>
      <c r="B675" s="25">
        <f t="shared" si="174"/>
        <v>565</v>
      </c>
      <c r="C675" s="15"/>
      <c r="D675" s="135" t="str">
        <f t="shared" si="172"/>
        <v>B.UUID.565</v>
      </c>
      <c r="E675" s="27" t="s">
        <v>1232</v>
      </c>
      <c r="F675" s="27" t="s">
        <v>64</v>
      </c>
      <c r="G675" s="27" t="s">
        <v>466</v>
      </c>
      <c r="H675" s="27" t="s">
        <v>467</v>
      </c>
      <c r="I675" s="71" t="s">
        <v>1676</v>
      </c>
      <c r="J675" s="29" t="s">
        <v>64</v>
      </c>
      <c r="K675" s="33" t="s">
        <v>194</v>
      </c>
      <c r="L675" s="29" t="s">
        <v>184</v>
      </c>
      <c r="M675" s="29" t="s">
        <v>150</v>
      </c>
      <c r="N675" s="34" t="str">
        <f>"Démandé si pour question " &amp;D667&amp; ", Réponse = 1.Oui."</f>
        <v>Démandé si pour question B.UUID.557, Réponse = 1.Oui.</v>
      </c>
      <c r="O675" s="29" t="s">
        <v>150</v>
      </c>
      <c r="P675" s="29" t="s">
        <v>161</v>
      </c>
      <c r="Q675" s="29" t="s">
        <v>150</v>
      </c>
      <c r="R675" s="29" t="s">
        <v>151</v>
      </c>
      <c r="S675" s="39" t="s">
        <v>152</v>
      </c>
      <c r="T675" s="39" t="str">
        <f t="shared" si="173"/>
        <v>Yes</v>
      </c>
      <c r="V675" s="118" t="s">
        <v>749</v>
      </c>
      <c r="W675" s="119" t="s">
        <v>749</v>
      </c>
      <c r="X675" s="119" t="s">
        <v>749</v>
      </c>
      <c r="Y675" s="119" t="s">
        <v>749</v>
      </c>
      <c r="Z675" s="119" t="s">
        <v>749</v>
      </c>
      <c r="AA675" s="119" t="s">
        <v>749</v>
      </c>
      <c r="AB675" s="119" t="s">
        <v>749</v>
      </c>
      <c r="AC675" s="119" t="s">
        <v>749</v>
      </c>
      <c r="AD675" s="120" t="s">
        <v>749</v>
      </c>
    </row>
    <row r="676" spans="1:30" ht="20" customHeight="1" thickBot="1" x14ac:dyDescent="0.4">
      <c r="A676" s="15"/>
      <c r="B676" s="25"/>
      <c r="C676" s="15"/>
      <c r="D676" s="51" t="s">
        <v>315</v>
      </c>
      <c r="E676" s="47"/>
      <c r="F676" s="47"/>
      <c r="G676" s="47"/>
      <c r="H676" s="47"/>
      <c r="I676" s="48"/>
      <c r="J676" s="49"/>
      <c r="K676" s="49"/>
      <c r="L676" s="47"/>
      <c r="M676" s="47"/>
      <c r="N676" s="49"/>
      <c r="O676" s="47"/>
      <c r="P676" s="47"/>
      <c r="Q676" s="47"/>
      <c r="R676" s="47"/>
      <c r="S676" s="50"/>
      <c r="T676" s="50"/>
      <c r="V676" s="115"/>
      <c r="W676" s="116"/>
      <c r="X676" s="116"/>
      <c r="Y676" s="116"/>
      <c r="Z676" s="116"/>
      <c r="AA676" s="116"/>
      <c r="AB676" s="116"/>
      <c r="AC676" s="116"/>
      <c r="AD676" s="117"/>
    </row>
    <row r="677" spans="1:30" ht="20" customHeight="1" x14ac:dyDescent="0.35">
      <c r="A677" s="15"/>
      <c r="B677" s="25">
        <f>B675+1</f>
        <v>566</v>
      </c>
      <c r="C677" s="15"/>
      <c r="D677" s="135" t="str">
        <f t="shared" ref="D677:D686" si="175">CONCATENATE(LEFT($D$33,2),"UUID.",B677)</f>
        <v>B.UUID.566</v>
      </c>
      <c r="E677" s="71" t="s">
        <v>1233</v>
      </c>
      <c r="F677" s="27" t="s">
        <v>417</v>
      </c>
      <c r="G677" s="27" t="s">
        <v>466</v>
      </c>
      <c r="H677" s="27" t="s">
        <v>467</v>
      </c>
      <c r="I677" s="71" t="s">
        <v>1352</v>
      </c>
      <c r="J677" s="29" t="s">
        <v>17</v>
      </c>
      <c r="K677" s="33" t="s">
        <v>191</v>
      </c>
      <c r="L677" s="29" t="s">
        <v>184</v>
      </c>
      <c r="M677" s="29" t="s">
        <v>150</v>
      </c>
      <c r="N677" s="34" t="s">
        <v>160</v>
      </c>
      <c r="O677" s="29" t="s">
        <v>150</v>
      </c>
      <c r="P677" s="29" t="s">
        <v>161</v>
      </c>
      <c r="Q677" s="29" t="s">
        <v>150</v>
      </c>
      <c r="R677" s="29" t="s">
        <v>151</v>
      </c>
      <c r="S677" s="39" t="s">
        <v>152</v>
      </c>
      <c r="T677" s="39" t="str">
        <f t="shared" ref="T677:T686" si="176">IF(OR(V677="Yes",W677="Yes",X677="Yes",Y677="Yes",Z677="Yes",AA677="Yes",AB677="Yes",AC677="Yes",AD677="Yes"),"Yes","No")</f>
        <v>Yes</v>
      </c>
      <c r="V677" s="118" t="s">
        <v>749</v>
      </c>
      <c r="W677" s="119" t="s">
        <v>749</v>
      </c>
      <c r="X677" s="119" t="s">
        <v>749</v>
      </c>
      <c r="Y677" s="119" t="s">
        <v>749</v>
      </c>
      <c r="Z677" s="119" t="s">
        <v>749</v>
      </c>
      <c r="AA677" s="119" t="s">
        <v>749</v>
      </c>
      <c r="AB677" s="119" t="s">
        <v>749</v>
      </c>
      <c r="AC677" s="119" t="s">
        <v>749</v>
      </c>
      <c r="AD677" s="120" t="s">
        <v>749</v>
      </c>
    </row>
    <row r="678" spans="1:30" ht="20" customHeight="1" x14ac:dyDescent="0.35">
      <c r="A678" s="15"/>
      <c r="B678" s="25">
        <f t="shared" ref="B678:B686" si="177">B677+1</f>
        <v>567</v>
      </c>
      <c r="C678" s="15"/>
      <c r="D678" s="135" t="str">
        <f t="shared" si="175"/>
        <v>B.UUID.567</v>
      </c>
      <c r="E678" s="27" t="s">
        <v>1234</v>
      </c>
      <c r="F678" s="27" t="s">
        <v>413</v>
      </c>
      <c r="G678" s="27" t="s">
        <v>466</v>
      </c>
      <c r="H678" s="27" t="s">
        <v>467</v>
      </c>
      <c r="I678" s="71" t="s">
        <v>1353</v>
      </c>
      <c r="J678" s="29" t="s">
        <v>17</v>
      </c>
      <c r="K678" s="33" t="s">
        <v>170</v>
      </c>
      <c r="L678" s="29" t="s">
        <v>184</v>
      </c>
      <c r="M678" s="29" t="s">
        <v>150</v>
      </c>
      <c r="N678" s="34" t="str">
        <f>"Démandé si pour question " &amp;D677&amp; ", Réponse =/= 3. Totalement indisponible"</f>
        <v>Démandé si pour question B.UUID.566, Réponse =/= 3. Totalement indisponible</v>
      </c>
      <c r="O678" s="29" t="s">
        <v>150</v>
      </c>
      <c r="P678" s="29" t="s">
        <v>161</v>
      </c>
      <c r="Q678" s="29" t="s">
        <v>150</v>
      </c>
      <c r="R678" s="29" t="s">
        <v>151</v>
      </c>
      <c r="S678" s="39" t="s">
        <v>152</v>
      </c>
      <c r="T678" s="39" t="str">
        <f t="shared" si="176"/>
        <v>Yes</v>
      </c>
      <c r="V678" s="118" t="s">
        <v>749</v>
      </c>
      <c r="W678" s="119" t="s">
        <v>749</v>
      </c>
      <c r="X678" s="119" t="s">
        <v>749</v>
      </c>
      <c r="Y678" s="119" t="s">
        <v>749</v>
      </c>
      <c r="Z678" s="119" t="s">
        <v>749</v>
      </c>
      <c r="AA678" s="119" t="s">
        <v>749</v>
      </c>
      <c r="AB678" s="119" t="s">
        <v>749</v>
      </c>
      <c r="AC678" s="119" t="s">
        <v>749</v>
      </c>
      <c r="AD678" s="120" t="s">
        <v>749</v>
      </c>
    </row>
    <row r="679" spans="1:30" ht="20" customHeight="1" x14ac:dyDescent="0.35">
      <c r="A679" s="15"/>
      <c r="B679" s="25">
        <f t="shared" si="177"/>
        <v>568</v>
      </c>
      <c r="C679" s="15"/>
      <c r="D679" s="135" t="str">
        <f t="shared" si="175"/>
        <v>B.UUID.568</v>
      </c>
      <c r="E679" s="27" t="s">
        <v>1593</v>
      </c>
      <c r="F679" s="27" t="s">
        <v>413</v>
      </c>
      <c r="G679" s="27" t="s">
        <v>466</v>
      </c>
      <c r="H679" s="27" t="s">
        <v>467</v>
      </c>
      <c r="I679" s="71" t="s">
        <v>1752</v>
      </c>
      <c r="J679" s="29" t="s">
        <v>17</v>
      </c>
      <c r="K679" s="33" t="s">
        <v>170</v>
      </c>
      <c r="L679" s="29" t="s">
        <v>184</v>
      </c>
      <c r="M679" s="29" t="s">
        <v>150</v>
      </c>
      <c r="N679" s="34" t="str">
        <f>"Démandé si pour question " &amp;D678&amp; ", Réponse = 1.Oui."</f>
        <v>Démandé si pour question B.UUID.567, Réponse = 1.Oui.</v>
      </c>
      <c r="O679" s="29" t="s">
        <v>150</v>
      </c>
      <c r="P679" s="29" t="s">
        <v>161</v>
      </c>
      <c r="Q679" s="29" t="s">
        <v>150</v>
      </c>
      <c r="R679" s="29" t="s">
        <v>151</v>
      </c>
      <c r="S679" s="39" t="s">
        <v>152</v>
      </c>
      <c r="T679" s="39" t="str">
        <f t="shared" si="176"/>
        <v>Yes</v>
      </c>
      <c r="V679" s="118" t="s">
        <v>749</v>
      </c>
      <c r="W679" s="119" t="s">
        <v>749</v>
      </c>
      <c r="X679" s="119" t="s">
        <v>749</v>
      </c>
      <c r="Y679" s="119" t="s">
        <v>749</v>
      </c>
      <c r="Z679" s="119" t="s">
        <v>749</v>
      </c>
      <c r="AA679" s="119" t="s">
        <v>749</v>
      </c>
      <c r="AB679" s="119" t="s">
        <v>749</v>
      </c>
      <c r="AC679" s="119" t="s">
        <v>749</v>
      </c>
      <c r="AD679" s="120" t="s">
        <v>749</v>
      </c>
    </row>
    <row r="680" spans="1:30" ht="20" customHeight="1" x14ac:dyDescent="0.35">
      <c r="A680" s="15"/>
      <c r="B680" s="25">
        <f t="shared" si="177"/>
        <v>569</v>
      </c>
      <c r="C680" s="15"/>
      <c r="D680" s="135" t="str">
        <f t="shared" si="175"/>
        <v>B.UUID.569</v>
      </c>
      <c r="E680" s="27" t="s">
        <v>1235</v>
      </c>
      <c r="F680" s="27" t="s">
        <v>64</v>
      </c>
      <c r="G680" s="27" t="s">
        <v>466</v>
      </c>
      <c r="H680" s="27" t="s">
        <v>467</v>
      </c>
      <c r="I680" s="71" t="s">
        <v>1691</v>
      </c>
      <c r="J680" s="29" t="s">
        <v>64</v>
      </c>
      <c r="K680" s="33" t="s">
        <v>194</v>
      </c>
      <c r="L680" s="29" t="s">
        <v>184</v>
      </c>
      <c r="M680" s="29" t="s">
        <v>150</v>
      </c>
      <c r="N680" s="34" t="str">
        <f>"Démandé si pour question " &amp;D679&amp; ", Réponse = 2.Non."</f>
        <v>Démandé si pour question B.UUID.568, Réponse = 2.Non.</v>
      </c>
      <c r="O680" s="29" t="s">
        <v>150</v>
      </c>
      <c r="P680" s="29" t="s">
        <v>161</v>
      </c>
      <c r="Q680" s="29" t="s">
        <v>150</v>
      </c>
      <c r="R680" s="29" t="s">
        <v>151</v>
      </c>
      <c r="S680" s="39" t="s">
        <v>152</v>
      </c>
      <c r="T680" s="39" t="str">
        <f t="shared" si="176"/>
        <v>Yes</v>
      </c>
      <c r="V680" s="118" t="s">
        <v>749</v>
      </c>
      <c r="W680" s="119" t="s">
        <v>749</v>
      </c>
      <c r="X680" s="119" t="s">
        <v>749</v>
      </c>
      <c r="Y680" s="119" t="s">
        <v>749</v>
      </c>
      <c r="Z680" s="119" t="s">
        <v>749</v>
      </c>
      <c r="AA680" s="119" t="s">
        <v>749</v>
      </c>
      <c r="AB680" s="119" t="s">
        <v>749</v>
      </c>
      <c r="AC680" s="119" t="s">
        <v>749</v>
      </c>
      <c r="AD680" s="120" t="s">
        <v>749</v>
      </c>
    </row>
    <row r="681" spans="1:30" ht="20" customHeight="1" x14ac:dyDescent="0.35">
      <c r="A681" s="15"/>
      <c r="B681" s="25">
        <f t="shared" si="177"/>
        <v>570</v>
      </c>
      <c r="C681" s="15"/>
      <c r="D681" s="135" t="str">
        <f t="shared" si="175"/>
        <v>B.UUID.570</v>
      </c>
      <c r="E681" s="27" t="s">
        <v>1236</v>
      </c>
      <c r="F681" s="27" t="s">
        <v>64</v>
      </c>
      <c r="G681" s="27" t="s">
        <v>466</v>
      </c>
      <c r="H681" s="27" t="s">
        <v>467</v>
      </c>
      <c r="I681" s="71" t="s">
        <v>1692</v>
      </c>
      <c r="J681" s="29" t="s">
        <v>64</v>
      </c>
      <c r="K681" s="33" t="s">
        <v>194</v>
      </c>
      <c r="L681" s="29" t="s">
        <v>184</v>
      </c>
      <c r="M681" s="29" t="s">
        <v>150</v>
      </c>
      <c r="N681" s="34" t="str">
        <f>"Démandé si pour question " &amp;D678&amp; ", Réponse = 1.Oui."</f>
        <v>Démandé si pour question B.UUID.567, Réponse = 1.Oui.</v>
      </c>
      <c r="O681" s="29" t="s">
        <v>150</v>
      </c>
      <c r="P681" s="29" t="s">
        <v>161</v>
      </c>
      <c r="Q681" s="29" t="s">
        <v>150</v>
      </c>
      <c r="R681" s="29" t="s">
        <v>151</v>
      </c>
      <c r="S681" s="39" t="s">
        <v>152</v>
      </c>
      <c r="T681" s="39" t="str">
        <f t="shared" si="176"/>
        <v>Yes</v>
      </c>
      <c r="V681" s="118" t="s">
        <v>749</v>
      </c>
      <c r="W681" s="119" t="s">
        <v>749</v>
      </c>
      <c r="X681" s="119" t="s">
        <v>749</v>
      </c>
      <c r="Y681" s="119" t="s">
        <v>749</v>
      </c>
      <c r="Z681" s="119" t="s">
        <v>749</v>
      </c>
      <c r="AA681" s="119" t="s">
        <v>749</v>
      </c>
      <c r="AB681" s="119" t="s">
        <v>749</v>
      </c>
      <c r="AC681" s="119" t="s">
        <v>749</v>
      </c>
      <c r="AD681" s="120" t="s">
        <v>749</v>
      </c>
    </row>
    <row r="682" spans="1:30" ht="20" customHeight="1" x14ac:dyDescent="0.35">
      <c r="A682" s="15"/>
      <c r="B682" s="25">
        <f t="shared" si="177"/>
        <v>571</v>
      </c>
      <c r="C682" s="15"/>
      <c r="D682" s="135" t="str">
        <f t="shared" si="175"/>
        <v>B.UUID.571</v>
      </c>
      <c r="E682" s="151" t="s">
        <v>1766</v>
      </c>
      <c r="F682" s="27" t="s">
        <v>803</v>
      </c>
      <c r="G682" s="27" t="s">
        <v>466</v>
      </c>
      <c r="H682" s="27" t="s">
        <v>467</v>
      </c>
      <c r="I682" s="71" t="s">
        <v>1759</v>
      </c>
      <c r="J682" s="29" t="s">
        <v>803</v>
      </c>
      <c r="K682" s="33"/>
      <c r="L682" s="29" t="s">
        <v>184</v>
      </c>
      <c r="M682" s="29" t="s">
        <v>150</v>
      </c>
      <c r="N682" s="34"/>
      <c r="O682" s="29" t="s">
        <v>150</v>
      </c>
      <c r="P682" s="29" t="s">
        <v>150</v>
      </c>
      <c r="Q682" s="29" t="s">
        <v>150</v>
      </c>
      <c r="R682" s="29" t="s">
        <v>151</v>
      </c>
      <c r="S682" s="39" t="s">
        <v>152</v>
      </c>
      <c r="T682" s="39" t="s">
        <v>150</v>
      </c>
      <c r="V682" s="118" t="s">
        <v>150</v>
      </c>
      <c r="W682" s="119" t="s">
        <v>150</v>
      </c>
      <c r="X682" s="119" t="s">
        <v>150</v>
      </c>
      <c r="Y682" s="119" t="s">
        <v>150</v>
      </c>
      <c r="Z682" s="119" t="s">
        <v>150</v>
      </c>
      <c r="AA682" s="119" t="s">
        <v>150</v>
      </c>
      <c r="AB682" s="119" t="s">
        <v>150</v>
      </c>
      <c r="AC682" s="119" t="s">
        <v>150</v>
      </c>
      <c r="AD682" s="120" t="s">
        <v>150</v>
      </c>
    </row>
    <row r="683" spans="1:30" ht="20" customHeight="1" x14ac:dyDescent="0.35">
      <c r="A683" s="15"/>
      <c r="B683" s="25">
        <f t="shared" si="177"/>
        <v>572</v>
      </c>
      <c r="C683" s="15"/>
      <c r="D683" s="78" t="str">
        <f t="shared" si="175"/>
        <v>B.UUID.572</v>
      </c>
      <c r="E683" s="71" t="s">
        <v>1237</v>
      </c>
      <c r="F683" s="27" t="s">
        <v>803</v>
      </c>
      <c r="G683" s="27" t="s">
        <v>465</v>
      </c>
      <c r="H683" s="27" t="s">
        <v>464</v>
      </c>
      <c r="I683" s="71" t="s">
        <v>839</v>
      </c>
      <c r="J683" s="29" t="s">
        <v>803</v>
      </c>
      <c r="K683" s="33"/>
      <c r="L683" s="29" t="s">
        <v>184</v>
      </c>
      <c r="M683" s="29" t="s">
        <v>150</v>
      </c>
      <c r="N683" s="34"/>
      <c r="O683" s="29" t="s">
        <v>150</v>
      </c>
      <c r="P683" s="29" t="s">
        <v>150</v>
      </c>
      <c r="Q683" s="29" t="s">
        <v>150</v>
      </c>
      <c r="R683" s="29" t="s">
        <v>151</v>
      </c>
      <c r="S683" s="39" t="s">
        <v>152</v>
      </c>
      <c r="T683" s="39" t="s">
        <v>150</v>
      </c>
      <c r="V683" s="118" t="s">
        <v>150</v>
      </c>
      <c r="W683" s="119" t="s">
        <v>150</v>
      </c>
      <c r="X683" s="119" t="s">
        <v>150</v>
      </c>
      <c r="Y683" s="119" t="s">
        <v>150</v>
      </c>
      <c r="Z683" s="119" t="s">
        <v>150</v>
      </c>
      <c r="AA683" s="119" t="s">
        <v>150</v>
      </c>
      <c r="AB683" s="119" t="s">
        <v>150</v>
      </c>
      <c r="AC683" s="119" t="s">
        <v>150</v>
      </c>
      <c r="AD683" s="120" t="s">
        <v>150</v>
      </c>
    </row>
    <row r="684" spans="1:30" ht="20" customHeight="1" x14ac:dyDescent="0.35">
      <c r="A684" s="15"/>
      <c r="B684" s="25">
        <f t="shared" si="177"/>
        <v>573</v>
      </c>
      <c r="C684" s="15"/>
      <c r="D684" s="78" t="str">
        <f t="shared" si="175"/>
        <v>B.UUID.573</v>
      </c>
      <c r="E684" s="27" t="s">
        <v>1594</v>
      </c>
      <c r="F684" s="27" t="s">
        <v>803</v>
      </c>
      <c r="G684" s="27" t="s">
        <v>465</v>
      </c>
      <c r="H684" s="27" t="s">
        <v>464</v>
      </c>
      <c r="I684" s="71" t="s">
        <v>838</v>
      </c>
      <c r="J684" s="29" t="s">
        <v>803</v>
      </c>
      <c r="K684" s="33"/>
      <c r="L684" s="29" t="s">
        <v>184</v>
      </c>
      <c r="M684" s="29" t="s">
        <v>150</v>
      </c>
      <c r="N684" s="34"/>
      <c r="O684" s="29" t="s">
        <v>150</v>
      </c>
      <c r="P684" s="29" t="s">
        <v>150</v>
      </c>
      <c r="Q684" s="29" t="s">
        <v>150</v>
      </c>
      <c r="R684" s="29" t="s">
        <v>151</v>
      </c>
      <c r="S684" s="39" t="s">
        <v>152</v>
      </c>
      <c r="T684" s="39" t="s">
        <v>150</v>
      </c>
      <c r="V684" s="118" t="s">
        <v>150</v>
      </c>
      <c r="W684" s="119" t="s">
        <v>150</v>
      </c>
      <c r="X684" s="119" t="s">
        <v>150</v>
      </c>
      <c r="Y684" s="119" t="s">
        <v>150</v>
      </c>
      <c r="Z684" s="119" t="s">
        <v>150</v>
      </c>
      <c r="AA684" s="119" t="s">
        <v>150</v>
      </c>
      <c r="AB684" s="119" t="s">
        <v>150</v>
      </c>
      <c r="AC684" s="119" t="s">
        <v>150</v>
      </c>
      <c r="AD684" s="120" t="s">
        <v>150</v>
      </c>
    </row>
    <row r="685" spans="1:30" ht="20" customHeight="1" x14ac:dyDescent="0.35">
      <c r="A685" s="15"/>
      <c r="B685" s="25">
        <f t="shared" si="177"/>
        <v>574</v>
      </c>
      <c r="C685" s="15"/>
      <c r="D685" s="135" t="str">
        <f t="shared" si="175"/>
        <v>B.UUID.574</v>
      </c>
      <c r="E685" s="27" t="s">
        <v>1238</v>
      </c>
      <c r="F685" s="27" t="s">
        <v>64</v>
      </c>
      <c r="G685" s="27" t="s">
        <v>466</v>
      </c>
      <c r="H685" s="27" t="s">
        <v>467</v>
      </c>
      <c r="I685" s="71" t="s">
        <v>1354</v>
      </c>
      <c r="J685" s="29" t="s">
        <v>64</v>
      </c>
      <c r="K685" s="33" t="s">
        <v>194</v>
      </c>
      <c r="L685" s="29" t="s">
        <v>184</v>
      </c>
      <c r="M685" s="29" t="s">
        <v>150</v>
      </c>
      <c r="N685" s="34" t="str">
        <f>"Démandé si pour question " &amp;D678&amp; ", Réponse = 1.Oui."</f>
        <v>Démandé si pour question B.UUID.567, Réponse = 1.Oui.</v>
      </c>
      <c r="O685" s="29" t="s">
        <v>150</v>
      </c>
      <c r="P685" s="29" t="s">
        <v>161</v>
      </c>
      <c r="Q685" s="29" t="s">
        <v>150</v>
      </c>
      <c r="R685" s="29" t="s">
        <v>151</v>
      </c>
      <c r="S685" s="39" t="s">
        <v>152</v>
      </c>
      <c r="T685" s="39" t="str">
        <f t="shared" si="176"/>
        <v>Yes</v>
      </c>
      <c r="V685" s="118" t="s">
        <v>749</v>
      </c>
      <c r="W685" s="119" t="s">
        <v>749</v>
      </c>
      <c r="X685" s="119" t="s">
        <v>749</v>
      </c>
      <c r="Y685" s="119" t="s">
        <v>749</v>
      </c>
      <c r="Z685" s="119" t="s">
        <v>749</v>
      </c>
      <c r="AA685" s="119" t="s">
        <v>749</v>
      </c>
      <c r="AB685" s="119" t="s">
        <v>749</v>
      </c>
      <c r="AC685" s="119" t="s">
        <v>749</v>
      </c>
      <c r="AD685" s="120" t="s">
        <v>749</v>
      </c>
    </row>
    <row r="686" spans="1:30" ht="20" customHeight="1" thickBot="1" x14ac:dyDescent="0.4">
      <c r="A686" s="15"/>
      <c r="B686" s="25">
        <f t="shared" si="177"/>
        <v>575</v>
      </c>
      <c r="C686" s="15"/>
      <c r="D686" s="135" t="str">
        <f t="shared" si="175"/>
        <v>B.UUID.575</v>
      </c>
      <c r="E686" s="27" t="s">
        <v>1239</v>
      </c>
      <c r="F686" s="27" t="s">
        <v>64</v>
      </c>
      <c r="G686" s="27" t="s">
        <v>466</v>
      </c>
      <c r="H686" s="27" t="s">
        <v>467</v>
      </c>
      <c r="I686" s="71" t="s">
        <v>1355</v>
      </c>
      <c r="J686" s="29" t="s">
        <v>64</v>
      </c>
      <c r="K686" s="33" t="s">
        <v>194</v>
      </c>
      <c r="L686" s="29" t="s">
        <v>184</v>
      </c>
      <c r="M686" s="29" t="s">
        <v>150</v>
      </c>
      <c r="N686" s="34" t="str">
        <f>"Démandé si pour question " &amp;D678&amp; ", Réponse = 1.Oui."</f>
        <v>Démandé si pour question B.UUID.567, Réponse = 1.Oui.</v>
      </c>
      <c r="O686" s="29" t="s">
        <v>150</v>
      </c>
      <c r="P686" s="29" t="s">
        <v>161</v>
      </c>
      <c r="Q686" s="29" t="s">
        <v>150</v>
      </c>
      <c r="R686" s="29" t="s">
        <v>151</v>
      </c>
      <c r="S686" s="39" t="s">
        <v>152</v>
      </c>
      <c r="T686" s="39" t="str">
        <f t="shared" si="176"/>
        <v>Yes</v>
      </c>
      <c r="V686" s="118" t="s">
        <v>749</v>
      </c>
      <c r="W686" s="119" t="s">
        <v>749</v>
      </c>
      <c r="X686" s="119" t="s">
        <v>749</v>
      </c>
      <c r="Y686" s="119" t="s">
        <v>749</v>
      </c>
      <c r="Z686" s="119" t="s">
        <v>749</v>
      </c>
      <c r="AA686" s="119" t="s">
        <v>749</v>
      </c>
      <c r="AB686" s="119" t="s">
        <v>749</v>
      </c>
      <c r="AC686" s="119" t="s">
        <v>749</v>
      </c>
      <c r="AD686" s="120" t="s">
        <v>749</v>
      </c>
    </row>
    <row r="687" spans="1:30" ht="20" customHeight="1" thickBot="1" x14ac:dyDescent="0.4">
      <c r="A687" s="15"/>
      <c r="B687" s="25"/>
      <c r="C687" s="15"/>
      <c r="D687" s="56" t="s">
        <v>308</v>
      </c>
      <c r="E687" s="52"/>
      <c r="F687" s="52"/>
      <c r="G687" s="52"/>
      <c r="H687" s="52"/>
      <c r="I687" s="53"/>
      <c r="J687" s="54"/>
      <c r="K687" s="54"/>
      <c r="L687" s="52"/>
      <c r="M687" s="52"/>
      <c r="N687" s="54"/>
      <c r="O687" s="52"/>
      <c r="P687" s="52"/>
      <c r="Q687" s="52"/>
      <c r="R687" s="52"/>
      <c r="S687" s="55"/>
      <c r="T687" s="55"/>
      <c r="V687" s="121"/>
      <c r="W687" s="122"/>
      <c r="X687" s="122"/>
      <c r="Y687" s="122"/>
      <c r="Z687" s="122"/>
      <c r="AA687" s="122"/>
      <c r="AB687" s="122"/>
      <c r="AC687" s="122"/>
      <c r="AD687" s="123"/>
    </row>
    <row r="688" spans="1:30" ht="20" customHeight="1" x14ac:dyDescent="0.35">
      <c r="A688" s="15"/>
      <c r="B688" s="25">
        <f>B686+1</f>
        <v>576</v>
      </c>
      <c r="C688" s="15"/>
      <c r="D688" s="135" t="str">
        <f t="shared" ref="D688:D692" si="178">CONCATENATE(LEFT($D$33,2),"UUID.",B688)</f>
        <v>B.UUID.576</v>
      </c>
      <c r="E688" s="27" t="s">
        <v>1209</v>
      </c>
      <c r="F688" s="27" t="s">
        <v>418</v>
      </c>
      <c r="G688" s="27" t="s">
        <v>466</v>
      </c>
      <c r="H688" s="27" t="s">
        <v>467</v>
      </c>
      <c r="I688" s="33" t="s">
        <v>451</v>
      </c>
      <c r="J688" s="29" t="s">
        <v>17</v>
      </c>
      <c r="K688" s="33" t="s">
        <v>197</v>
      </c>
      <c r="L688" s="29" t="s">
        <v>184</v>
      </c>
      <c r="M688" s="29" t="s">
        <v>150</v>
      </c>
      <c r="N688" s="34" t="str">
        <f>"Démandé si pour question " &amp;D645&amp; ", Réponse = 1.Oui, OU si pour question " &amp;D656&amp; ", Réponse = 1.Oui, OU si pour question " &amp;D667&amp; ", Réponse = 1.Oui, OU si pour question " &amp;D678&amp; ", Réponse = 1.Oui      "</f>
        <v xml:space="preserve">Démandé si pour question B.UUID.537, Réponse = 1.Oui, OU si pour question B.UUID.547, Réponse = 1.Oui, OU si pour question B.UUID.557, Réponse = 1.Oui, OU si pour question B.UUID.567, Réponse = 1.Oui      </v>
      </c>
      <c r="O688" s="29" t="s">
        <v>150</v>
      </c>
      <c r="P688" s="29" t="s">
        <v>161</v>
      </c>
      <c r="Q688" s="29" t="s">
        <v>150</v>
      </c>
      <c r="R688" s="29" t="s">
        <v>151</v>
      </c>
      <c r="S688" s="39" t="s">
        <v>152</v>
      </c>
      <c r="T688" s="39" t="s">
        <v>756</v>
      </c>
      <c r="V688" s="118" t="s">
        <v>756</v>
      </c>
      <c r="W688" s="119" t="s">
        <v>756</v>
      </c>
      <c r="X688" s="119" t="s">
        <v>756</v>
      </c>
      <c r="Y688" s="119" t="s">
        <v>756</v>
      </c>
      <c r="Z688" s="119" t="s">
        <v>756</v>
      </c>
      <c r="AA688" s="119" t="s">
        <v>756</v>
      </c>
      <c r="AB688" s="119" t="s">
        <v>756</v>
      </c>
      <c r="AC688" s="119" t="s">
        <v>756</v>
      </c>
      <c r="AD688" s="120" t="s">
        <v>756</v>
      </c>
    </row>
    <row r="689" spans="1:30" ht="20" customHeight="1" x14ac:dyDescent="0.35">
      <c r="A689" s="15"/>
      <c r="B689" s="25">
        <f t="shared" ref="B689:B692" si="179">B688+1</f>
        <v>577</v>
      </c>
      <c r="C689" s="15"/>
      <c r="D689" s="135" t="str">
        <f t="shared" si="178"/>
        <v>B.UUID.577</v>
      </c>
      <c r="E689" s="27" t="s">
        <v>1210</v>
      </c>
      <c r="F689" s="27" t="s">
        <v>419</v>
      </c>
      <c r="G689" s="27" t="s">
        <v>466</v>
      </c>
      <c r="H689" s="27" t="s">
        <v>467</v>
      </c>
      <c r="I689" s="33" t="s">
        <v>452</v>
      </c>
      <c r="J689" s="29" t="s">
        <v>37</v>
      </c>
      <c r="K689" s="33" t="s">
        <v>198</v>
      </c>
      <c r="L689" s="29" t="s">
        <v>184</v>
      </c>
      <c r="M689" s="29" t="s">
        <v>150</v>
      </c>
      <c r="N689" s="34" t="str">
        <f>"Démandé si pour question " &amp;D688&amp; ", Réponse = 2. Oui, les prix augmenteront."</f>
        <v>Démandé si pour question B.UUID.576, Réponse = 2. Oui, les prix augmenteront.</v>
      </c>
      <c r="O689" s="29" t="s">
        <v>150</v>
      </c>
      <c r="P689" s="29" t="s">
        <v>161</v>
      </c>
      <c r="Q689" s="29" t="s">
        <v>150</v>
      </c>
      <c r="R689" s="29" t="s">
        <v>151</v>
      </c>
      <c r="S689" s="39" t="s">
        <v>152</v>
      </c>
      <c r="T689" s="39" t="s">
        <v>756</v>
      </c>
      <c r="V689" s="118" t="s">
        <v>756</v>
      </c>
      <c r="W689" s="119" t="s">
        <v>756</v>
      </c>
      <c r="X689" s="119" t="s">
        <v>756</v>
      </c>
      <c r="Y689" s="119" t="s">
        <v>756</v>
      </c>
      <c r="Z689" s="119" t="s">
        <v>756</v>
      </c>
      <c r="AA689" s="119" t="s">
        <v>756</v>
      </c>
      <c r="AB689" s="119" t="s">
        <v>756</v>
      </c>
      <c r="AC689" s="119" t="s">
        <v>756</v>
      </c>
      <c r="AD689" s="120" t="s">
        <v>756</v>
      </c>
    </row>
    <row r="690" spans="1:30" ht="20" customHeight="1" x14ac:dyDescent="0.35">
      <c r="A690" s="15"/>
      <c r="B690" s="25">
        <f t="shared" si="179"/>
        <v>578</v>
      </c>
      <c r="C690" s="15"/>
      <c r="D690" s="135" t="str">
        <f t="shared" si="178"/>
        <v>B.UUID.578</v>
      </c>
      <c r="E690" s="27" t="s">
        <v>1595</v>
      </c>
      <c r="F690" s="27" t="s">
        <v>20</v>
      </c>
      <c r="G690" s="27" t="s">
        <v>466</v>
      </c>
      <c r="H690" s="27" t="s">
        <v>467</v>
      </c>
      <c r="I690" s="33" t="s">
        <v>181</v>
      </c>
      <c r="J690" s="29" t="s">
        <v>20</v>
      </c>
      <c r="K690" s="33" t="s">
        <v>20</v>
      </c>
      <c r="L690" s="29" t="s">
        <v>184</v>
      </c>
      <c r="M690" s="29" t="s">
        <v>150</v>
      </c>
      <c r="N690" s="34" t="str">
        <f>"Démandé si pour question " &amp;D689&amp; ", Réponse = 11.Autre."</f>
        <v>Démandé si pour question B.UUID.577, Réponse = 11.Autre.</v>
      </c>
      <c r="O690" s="29" t="s">
        <v>150</v>
      </c>
      <c r="P690" s="29" t="s">
        <v>161</v>
      </c>
      <c r="Q690" s="29" t="s">
        <v>150</v>
      </c>
      <c r="R690" s="29" t="s">
        <v>151</v>
      </c>
      <c r="S690" s="39" t="s">
        <v>152</v>
      </c>
      <c r="T690" s="39" t="s">
        <v>756</v>
      </c>
      <c r="V690" s="118" t="s">
        <v>756</v>
      </c>
      <c r="W690" s="119" t="s">
        <v>756</v>
      </c>
      <c r="X690" s="119" t="s">
        <v>756</v>
      </c>
      <c r="Y690" s="119" t="s">
        <v>756</v>
      </c>
      <c r="Z690" s="119" t="s">
        <v>756</v>
      </c>
      <c r="AA690" s="119" t="s">
        <v>756</v>
      </c>
      <c r="AB690" s="119" t="s">
        <v>756</v>
      </c>
      <c r="AC690" s="119" t="s">
        <v>756</v>
      </c>
      <c r="AD690" s="120" t="s">
        <v>756</v>
      </c>
    </row>
    <row r="691" spans="1:30" ht="20" customHeight="1" x14ac:dyDescent="0.35">
      <c r="A691" s="15"/>
      <c r="B691" s="25">
        <f t="shared" si="179"/>
        <v>579</v>
      </c>
      <c r="C691" s="15"/>
      <c r="D691" s="135" t="str">
        <f t="shared" si="178"/>
        <v>B.UUID.579</v>
      </c>
      <c r="E691" s="27" t="s">
        <v>1211</v>
      </c>
      <c r="F691" s="27" t="s">
        <v>420</v>
      </c>
      <c r="G691" s="27" t="s">
        <v>466</v>
      </c>
      <c r="H691" s="27" t="s">
        <v>467</v>
      </c>
      <c r="I691" s="33" t="s">
        <v>453</v>
      </c>
      <c r="J691" s="29" t="s">
        <v>37</v>
      </c>
      <c r="K691" s="33" t="s">
        <v>199</v>
      </c>
      <c r="L691" s="29" t="s">
        <v>184</v>
      </c>
      <c r="M691" s="29" t="s">
        <v>150</v>
      </c>
      <c r="N691" s="34" t="str">
        <f>"Démandé si pour question " &amp;D688&amp; ", Réponse = 2. Oui, les prix augmenteront."</f>
        <v>Démandé si pour question B.UUID.576, Réponse = 2. Oui, les prix augmenteront.</v>
      </c>
      <c r="O691" s="29" t="s">
        <v>150</v>
      </c>
      <c r="P691" s="29" t="s">
        <v>161</v>
      </c>
      <c r="Q691" s="29" t="s">
        <v>150</v>
      </c>
      <c r="R691" s="29" t="s">
        <v>151</v>
      </c>
      <c r="S691" s="39" t="s">
        <v>152</v>
      </c>
      <c r="T691" s="39" t="s">
        <v>756</v>
      </c>
      <c r="V691" s="118" t="s">
        <v>756</v>
      </c>
      <c r="W691" s="119" t="s">
        <v>756</v>
      </c>
      <c r="X691" s="119" t="s">
        <v>756</v>
      </c>
      <c r="Y691" s="119" t="s">
        <v>756</v>
      </c>
      <c r="Z691" s="119" t="s">
        <v>756</v>
      </c>
      <c r="AA691" s="119" t="s">
        <v>756</v>
      </c>
      <c r="AB691" s="119" t="s">
        <v>756</v>
      </c>
      <c r="AC691" s="119" t="s">
        <v>756</v>
      </c>
      <c r="AD691" s="120" t="s">
        <v>756</v>
      </c>
    </row>
    <row r="692" spans="1:30" ht="20" customHeight="1" thickBot="1" x14ac:dyDescent="0.4">
      <c r="A692" s="15"/>
      <c r="B692" s="25">
        <f t="shared" si="179"/>
        <v>580</v>
      </c>
      <c r="C692" s="15"/>
      <c r="D692" s="135" t="str">
        <f t="shared" si="178"/>
        <v>B.UUID.580</v>
      </c>
      <c r="E692" s="27" t="s">
        <v>1596</v>
      </c>
      <c r="F692" s="27" t="s">
        <v>20</v>
      </c>
      <c r="G692" s="27" t="s">
        <v>466</v>
      </c>
      <c r="H692" s="27" t="s">
        <v>467</v>
      </c>
      <c r="I692" s="33" t="s">
        <v>181</v>
      </c>
      <c r="J692" s="29" t="s">
        <v>20</v>
      </c>
      <c r="K692" s="33" t="s">
        <v>20</v>
      </c>
      <c r="L692" s="29" t="s">
        <v>184</v>
      </c>
      <c r="M692" s="29" t="s">
        <v>150</v>
      </c>
      <c r="N692" s="34" t="str">
        <f>"Démandé si pour question " &amp;D691&amp; ", Réponse = 12.Autre."</f>
        <v>Démandé si pour question B.UUID.579, Réponse = 12.Autre.</v>
      </c>
      <c r="O692" s="29" t="s">
        <v>150</v>
      </c>
      <c r="P692" s="29" t="s">
        <v>161</v>
      </c>
      <c r="Q692" s="29" t="s">
        <v>150</v>
      </c>
      <c r="R692" s="29" t="s">
        <v>151</v>
      </c>
      <c r="S692" s="39" t="s">
        <v>152</v>
      </c>
      <c r="T692" s="39" t="s">
        <v>756</v>
      </c>
      <c r="V692" s="118" t="s">
        <v>756</v>
      </c>
      <c r="W692" s="119" t="s">
        <v>756</v>
      </c>
      <c r="X692" s="119" t="s">
        <v>756</v>
      </c>
      <c r="Y692" s="119" t="s">
        <v>756</v>
      </c>
      <c r="Z692" s="119" t="s">
        <v>756</v>
      </c>
      <c r="AA692" s="119" t="s">
        <v>756</v>
      </c>
      <c r="AB692" s="119" t="s">
        <v>756</v>
      </c>
      <c r="AC692" s="119" t="s">
        <v>756</v>
      </c>
      <c r="AD692" s="120" t="s">
        <v>756</v>
      </c>
    </row>
    <row r="693" spans="1:30" ht="20" customHeight="1" thickBot="1" x14ac:dyDescent="0.4">
      <c r="A693" s="15"/>
      <c r="B693" s="25"/>
      <c r="C693" s="15"/>
      <c r="D693" s="56" t="s">
        <v>309</v>
      </c>
      <c r="E693" s="52"/>
      <c r="F693" s="52"/>
      <c r="G693" s="52"/>
      <c r="H693" s="52"/>
      <c r="I693" s="53"/>
      <c r="J693" s="54"/>
      <c r="K693" s="54"/>
      <c r="L693" s="52"/>
      <c r="M693" s="52"/>
      <c r="N693" s="54"/>
      <c r="O693" s="52"/>
      <c r="P693" s="52"/>
      <c r="Q693" s="52"/>
      <c r="R693" s="52"/>
      <c r="S693" s="55"/>
      <c r="T693" s="55"/>
      <c r="V693" s="121"/>
      <c r="W693" s="122"/>
      <c r="X693" s="122"/>
      <c r="Y693" s="122"/>
      <c r="Z693" s="122"/>
      <c r="AA693" s="122"/>
      <c r="AB693" s="122"/>
      <c r="AC693" s="122"/>
      <c r="AD693" s="123"/>
    </row>
    <row r="694" spans="1:30" ht="20" customHeight="1" x14ac:dyDescent="0.35">
      <c r="A694" s="15"/>
      <c r="B694" s="25">
        <f>B692+1</f>
        <v>581</v>
      </c>
      <c r="C694" s="15"/>
      <c r="D694" s="78" t="str">
        <f t="shared" ref="D694:D707" si="180">CONCATENATE(LEFT($D$33,2),"UUID.",B694)</f>
        <v>B.UUID.581</v>
      </c>
      <c r="E694" s="27" t="s">
        <v>1243</v>
      </c>
      <c r="F694" s="27" t="s">
        <v>421</v>
      </c>
      <c r="G694" s="27" t="s">
        <v>465</v>
      </c>
      <c r="H694" s="27" t="s">
        <v>464</v>
      </c>
      <c r="I694" s="33" t="s">
        <v>313</v>
      </c>
      <c r="J694" s="29" t="s">
        <v>17</v>
      </c>
      <c r="K694" s="33" t="s">
        <v>207</v>
      </c>
      <c r="L694" s="29" t="s">
        <v>342</v>
      </c>
      <c r="M694" s="29" t="s">
        <v>150</v>
      </c>
      <c r="N694" s="34" t="str">
        <f>N688</f>
        <v xml:space="preserve">Démandé si pour question B.UUID.537, Réponse = 1.Oui, OU si pour question B.UUID.547, Réponse = 1.Oui, OU si pour question B.UUID.557, Réponse = 1.Oui, OU si pour question B.UUID.567, Réponse = 1.Oui      </v>
      </c>
      <c r="O694" s="29" t="s">
        <v>150</v>
      </c>
      <c r="P694" s="29" t="s">
        <v>161</v>
      </c>
      <c r="Q694" s="29" t="s">
        <v>150</v>
      </c>
      <c r="R694" s="29" t="s">
        <v>151</v>
      </c>
      <c r="S694" s="39" t="s">
        <v>152</v>
      </c>
      <c r="T694" s="39" t="s">
        <v>150</v>
      </c>
      <c r="V694" s="118" t="s">
        <v>150</v>
      </c>
      <c r="W694" s="119" t="s">
        <v>150</v>
      </c>
      <c r="X694" s="119" t="s">
        <v>150</v>
      </c>
      <c r="Y694" s="119" t="s">
        <v>150</v>
      </c>
      <c r="Z694" s="119" t="s">
        <v>150</v>
      </c>
      <c r="AA694" s="119" t="s">
        <v>150</v>
      </c>
      <c r="AB694" s="119" t="s">
        <v>150</v>
      </c>
      <c r="AC694" s="119" t="s">
        <v>150</v>
      </c>
      <c r="AD694" s="120" t="s">
        <v>150</v>
      </c>
    </row>
    <row r="695" spans="1:30" ht="20" customHeight="1" x14ac:dyDescent="0.35">
      <c r="A695" s="15"/>
      <c r="B695" s="25">
        <f t="shared" ref="B695:B707" si="181">B694+1</f>
        <v>582</v>
      </c>
      <c r="C695" s="15"/>
      <c r="D695" s="78" t="str">
        <f t="shared" si="180"/>
        <v>B.UUID.582</v>
      </c>
      <c r="E695" s="27" t="s">
        <v>1597</v>
      </c>
      <c r="F695" s="27" t="s">
        <v>20</v>
      </c>
      <c r="G695" s="27" t="s">
        <v>465</v>
      </c>
      <c r="H695" s="27" t="s">
        <v>464</v>
      </c>
      <c r="I695" s="33" t="s">
        <v>181</v>
      </c>
      <c r="J695" s="29" t="s">
        <v>20</v>
      </c>
      <c r="K695" s="33" t="s">
        <v>20</v>
      </c>
      <c r="L695" s="29" t="s">
        <v>342</v>
      </c>
      <c r="M695" s="29" t="s">
        <v>150</v>
      </c>
      <c r="N695" s="34" t="str">
        <f>"Démandé si pour question " &amp;D694&amp; ", Réponse = 3.Autre."</f>
        <v>Démandé si pour question B.UUID.581, Réponse = 3.Autre.</v>
      </c>
      <c r="O695" s="29" t="s">
        <v>150</v>
      </c>
      <c r="P695" s="29" t="s">
        <v>161</v>
      </c>
      <c r="Q695" s="29" t="s">
        <v>150</v>
      </c>
      <c r="R695" s="29" t="s">
        <v>151</v>
      </c>
      <c r="S695" s="39" t="s">
        <v>152</v>
      </c>
      <c r="T695" s="39" t="s">
        <v>150</v>
      </c>
      <c r="V695" s="118" t="s">
        <v>150</v>
      </c>
      <c r="W695" s="119" t="s">
        <v>150</v>
      </c>
      <c r="X695" s="119" t="s">
        <v>150</v>
      </c>
      <c r="Y695" s="119" t="s">
        <v>150</v>
      </c>
      <c r="Z695" s="119" t="s">
        <v>150</v>
      </c>
      <c r="AA695" s="119" t="s">
        <v>150</v>
      </c>
      <c r="AB695" s="119" t="s">
        <v>150</v>
      </c>
      <c r="AC695" s="119" t="s">
        <v>150</v>
      </c>
      <c r="AD695" s="120" t="s">
        <v>150</v>
      </c>
    </row>
    <row r="696" spans="1:30" ht="20" customHeight="1" x14ac:dyDescent="0.35">
      <c r="A696" s="15"/>
      <c r="B696" s="25">
        <f t="shared" si="181"/>
        <v>583</v>
      </c>
      <c r="C696" s="15"/>
      <c r="D696" s="78" t="str">
        <f t="shared" si="180"/>
        <v>B.UUID.583</v>
      </c>
      <c r="E696" s="27" t="s">
        <v>1244</v>
      </c>
      <c r="F696" s="27" t="s">
        <v>866</v>
      </c>
      <c r="G696" s="27" t="s">
        <v>465</v>
      </c>
      <c r="H696" s="27" t="s">
        <v>464</v>
      </c>
      <c r="I696" s="33" t="s">
        <v>1240</v>
      </c>
      <c r="J696" s="29" t="s">
        <v>17</v>
      </c>
      <c r="K696" s="33" t="s">
        <v>865</v>
      </c>
      <c r="L696" s="29" t="s">
        <v>342</v>
      </c>
      <c r="M696" s="29" t="s">
        <v>150</v>
      </c>
      <c r="N696" s="34" t="str">
        <f>"Démandé si pour question " &amp;D694&amp; ", Réponse = 1.Oui."</f>
        <v>Démandé si pour question B.UUID.581, Réponse = 1.Oui.</v>
      </c>
      <c r="O696" s="29" t="s">
        <v>150</v>
      </c>
      <c r="P696" s="29" t="s">
        <v>161</v>
      </c>
      <c r="Q696" s="29" t="s">
        <v>150</v>
      </c>
      <c r="R696" s="29" t="s">
        <v>151</v>
      </c>
      <c r="S696" s="39" t="s">
        <v>152</v>
      </c>
      <c r="T696" s="39" t="s">
        <v>150</v>
      </c>
      <c r="V696" s="118" t="s">
        <v>150</v>
      </c>
      <c r="W696" s="119" t="s">
        <v>150</v>
      </c>
      <c r="X696" s="119" t="s">
        <v>150</v>
      </c>
      <c r="Y696" s="119" t="s">
        <v>150</v>
      </c>
      <c r="Z696" s="119" t="s">
        <v>150</v>
      </c>
      <c r="AA696" s="119" t="s">
        <v>150</v>
      </c>
      <c r="AB696" s="119" t="s">
        <v>150</v>
      </c>
      <c r="AC696" s="119" t="s">
        <v>150</v>
      </c>
      <c r="AD696" s="120" t="s">
        <v>150</v>
      </c>
    </row>
    <row r="697" spans="1:30" ht="20" customHeight="1" x14ac:dyDescent="0.35">
      <c r="A697" s="15"/>
      <c r="B697" s="25">
        <f t="shared" si="181"/>
        <v>584</v>
      </c>
      <c r="C697" s="15"/>
      <c r="D697" s="78" t="str">
        <f t="shared" si="180"/>
        <v>B.UUID.584</v>
      </c>
      <c r="E697" s="27" t="s">
        <v>1603</v>
      </c>
      <c r="F697" s="27" t="s">
        <v>20</v>
      </c>
      <c r="G697" s="27" t="s">
        <v>465</v>
      </c>
      <c r="H697" s="27" t="s">
        <v>464</v>
      </c>
      <c r="I697" s="33" t="s">
        <v>181</v>
      </c>
      <c r="J697" s="29" t="s">
        <v>20</v>
      </c>
      <c r="K697" s="33" t="s">
        <v>20</v>
      </c>
      <c r="L697" s="29" t="s">
        <v>342</v>
      </c>
      <c r="M697" s="29" t="s">
        <v>150</v>
      </c>
      <c r="N697" s="34" t="str">
        <f>"Démandé si pour question " &amp;D696&amp; ", Réponse = Autre."</f>
        <v>Démandé si pour question B.UUID.583, Réponse = Autre.</v>
      </c>
      <c r="O697" s="29" t="s">
        <v>150</v>
      </c>
      <c r="P697" s="29" t="s">
        <v>161</v>
      </c>
      <c r="Q697" s="29" t="s">
        <v>150</v>
      </c>
      <c r="R697" s="29" t="s">
        <v>151</v>
      </c>
      <c r="S697" s="39" t="s">
        <v>152</v>
      </c>
      <c r="T697" s="39" t="s">
        <v>150</v>
      </c>
      <c r="V697" s="118" t="s">
        <v>150</v>
      </c>
      <c r="W697" s="119" t="s">
        <v>150</v>
      </c>
      <c r="X697" s="119" t="s">
        <v>150</v>
      </c>
      <c r="Y697" s="119" t="s">
        <v>150</v>
      </c>
      <c r="Z697" s="119" t="s">
        <v>150</v>
      </c>
      <c r="AA697" s="119" t="s">
        <v>150</v>
      </c>
      <c r="AB697" s="119" t="s">
        <v>150</v>
      </c>
      <c r="AC697" s="119" t="s">
        <v>150</v>
      </c>
      <c r="AD697" s="120" t="s">
        <v>150</v>
      </c>
    </row>
    <row r="698" spans="1:30" ht="20" customHeight="1" x14ac:dyDescent="0.35">
      <c r="A698" s="15"/>
      <c r="B698" s="25">
        <f t="shared" si="181"/>
        <v>585</v>
      </c>
      <c r="C698" s="15"/>
      <c r="D698" s="78" t="str">
        <f t="shared" si="180"/>
        <v>B.UUID.585</v>
      </c>
      <c r="E698" s="27" t="s">
        <v>1245</v>
      </c>
      <c r="F698" s="27" t="s">
        <v>866</v>
      </c>
      <c r="G698" s="27" t="s">
        <v>465</v>
      </c>
      <c r="H698" s="27" t="s">
        <v>464</v>
      </c>
      <c r="I698" s="33" t="s">
        <v>314</v>
      </c>
      <c r="J698" s="29" t="s">
        <v>17</v>
      </c>
      <c r="K698" s="33" t="s">
        <v>208</v>
      </c>
      <c r="L698" s="29" t="s">
        <v>342</v>
      </c>
      <c r="M698" s="29" t="s">
        <v>150</v>
      </c>
      <c r="N698" s="34" t="str">
        <f>"Démandé si pour question " &amp;D694&amp; ", Réponse = 2.Non."</f>
        <v>Démandé si pour question B.UUID.581, Réponse = 2.Non.</v>
      </c>
      <c r="O698" s="29" t="s">
        <v>150</v>
      </c>
      <c r="P698" s="29" t="s">
        <v>161</v>
      </c>
      <c r="Q698" s="29" t="s">
        <v>150</v>
      </c>
      <c r="R698" s="29" t="s">
        <v>151</v>
      </c>
      <c r="S698" s="39" t="s">
        <v>152</v>
      </c>
      <c r="T698" s="39" t="s">
        <v>150</v>
      </c>
      <c r="V698" s="118" t="s">
        <v>150</v>
      </c>
      <c r="W698" s="119" t="s">
        <v>150</v>
      </c>
      <c r="X698" s="119" t="s">
        <v>150</v>
      </c>
      <c r="Y698" s="119" t="s">
        <v>150</v>
      </c>
      <c r="Z698" s="119" t="s">
        <v>150</v>
      </c>
      <c r="AA698" s="119" t="s">
        <v>150</v>
      </c>
      <c r="AB698" s="119" t="s">
        <v>150</v>
      </c>
      <c r="AC698" s="119" t="s">
        <v>150</v>
      </c>
      <c r="AD698" s="120" t="s">
        <v>150</v>
      </c>
    </row>
    <row r="699" spans="1:30" ht="20" customHeight="1" x14ac:dyDescent="0.35">
      <c r="A699" s="15"/>
      <c r="B699" s="25">
        <f t="shared" si="181"/>
        <v>586</v>
      </c>
      <c r="C699" s="15"/>
      <c r="D699" s="78" t="str">
        <f t="shared" si="180"/>
        <v>B.UUID.586</v>
      </c>
      <c r="E699" s="27" t="s">
        <v>1598</v>
      </c>
      <c r="F699" s="27" t="s">
        <v>20</v>
      </c>
      <c r="G699" s="27" t="s">
        <v>465</v>
      </c>
      <c r="H699" s="27" t="s">
        <v>464</v>
      </c>
      <c r="I699" s="33" t="s">
        <v>181</v>
      </c>
      <c r="J699" s="29" t="s">
        <v>20</v>
      </c>
      <c r="K699" s="71" t="s">
        <v>20</v>
      </c>
      <c r="L699" s="29" t="s">
        <v>342</v>
      </c>
      <c r="M699" s="29" t="s">
        <v>150</v>
      </c>
      <c r="N699" s="34" t="str">
        <f>"Démandé si pour question " &amp;D698&amp; ", Réponse = Autre."</f>
        <v>Démandé si pour question B.UUID.585, Réponse = Autre.</v>
      </c>
      <c r="O699" s="29" t="s">
        <v>150</v>
      </c>
      <c r="P699" s="29" t="s">
        <v>161</v>
      </c>
      <c r="Q699" s="29" t="s">
        <v>150</v>
      </c>
      <c r="R699" s="29" t="s">
        <v>151</v>
      </c>
      <c r="S699" s="39" t="s">
        <v>152</v>
      </c>
      <c r="T699" s="39" t="s">
        <v>150</v>
      </c>
      <c r="V699" s="118" t="s">
        <v>150</v>
      </c>
      <c r="W699" s="119" t="s">
        <v>150</v>
      </c>
      <c r="X699" s="119" t="s">
        <v>150</v>
      </c>
      <c r="Y699" s="119" t="s">
        <v>150</v>
      </c>
      <c r="Z699" s="119" t="s">
        <v>150</v>
      </c>
      <c r="AA699" s="119" t="s">
        <v>150</v>
      </c>
      <c r="AB699" s="119" t="s">
        <v>150</v>
      </c>
      <c r="AC699" s="119" t="s">
        <v>150</v>
      </c>
      <c r="AD699" s="120" t="s">
        <v>150</v>
      </c>
    </row>
    <row r="700" spans="1:30" ht="20" customHeight="1" x14ac:dyDescent="0.35">
      <c r="A700" s="15"/>
      <c r="B700" s="25">
        <f t="shared" si="181"/>
        <v>587</v>
      </c>
      <c r="C700" s="15"/>
      <c r="D700" s="78" t="str">
        <f t="shared" si="180"/>
        <v>B.UUID.587</v>
      </c>
      <c r="E700" s="27" t="s">
        <v>1322</v>
      </c>
      <c r="F700" s="27" t="s">
        <v>421</v>
      </c>
      <c r="G700" s="27" t="s">
        <v>465</v>
      </c>
      <c r="H700" s="27" t="s">
        <v>464</v>
      </c>
      <c r="I700" s="33" t="s">
        <v>1241</v>
      </c>
      <c r="J700" s="29" t="s">
        <v>17</v>
      </c>
      <c r="K700" s="71" t="s">
        <v>207</v>
      </c>
      <c r="L700" s="29" t="s">
        <v>342</v>
      </c>
      <c r="M700" s="29" t="s">
        <v>150</v>
      </c>
      <c r="N700" s="34" t="str">
        <f>N688</f>
        <v xml:space="preserve">Démandé si pour question B.UUID.537, Réponse = 1.Oui, OU si pour question B.UUID.547, Réponse = 1.Oui, OU si pour question B.UUID.557, Réponse = 1.Oui, OU si pour question B.UUID.567, Réponse = 1.Oui      </v>
      </c>
      <c r="O700" s="29" t="s">
        <v>150</v>
      </c>
      <c r="P700" s="29" t="s">
        <v>161</v>
      </c>
      <c r="Q700" s="29" t="s">
        <v>150</v>
      </c>
      <c r="R700" s="29" t="s">
        <v>151</v>
      </c>
      <c r="S700" s="39" t="s">
        <v>152</v>
      </c>
      <c r="T700" s="39" t="s">
        <v>150</v>
      </c>
      <c r="V700" s="118" t="s">
        <v>150</v>
      </c>
      <c r="W700" s="119" t="s">
        <v>150</v>
      </c>
      <c r="X700" s="119" t="s">
        <v>150</v>
      </c>
      <c r="Y700" s="119" t="s">
        <v>150</v>
      </c>
      <c r="Z700" s="119" t="s">
        <v>150</v>
      </c>
      <c r="AA700" s="119" t="s">
        <v>150</v>
      </c>
      <c r="AB700" s="119" t="s">
        <v>150</v>
      </c>
      <c r="AC700" s="119" t="s">
        <v>150</v>
      </c>
      <c r="AD700" s="120" t="s">
        <v>150</v>
      </c>
    </row>
    <row r="701" spans="1:30" ht="20" customHeight="1" x14ac:dyDescent="0.35">
      <c r="A701" s="15"/>
      <c r="B701" s="25">
        <f t="shared" si="181"/>
        <v>588</v>
      </c>
      <c r="C701" s="15"/>
      <c r="D701" s="78" t="str">
        <f t="shared" si="180"/>
        <v>B.UUID.588</v>
      </c>
      <c r="E701" s="27" t="s">
        <v>1599</v>
      </c>
      <c r="F701" s="27" t="s">
        <v>487</v>
      </c>
      <c r="G701" s="27" t="s">
        <v>465</v>
      </c>
      <c r="H701" s="27" t="s">
        <v>464</v>
      </c>
      <c r="I701" s="33" t="s">
        <v>833</v>
      </c>
      <c r="J701" s="29" t="s">
        <v>37</v>
      </c>
      <c r="K701" s="71" t="s">
        <v>505</v>
      </c>
      <c r="L701" s="29" t="s">
        <v>342</v>
      </c>
      <c r="M701" s="29" t="s">
        <v>209</v>
      </c>
      <c r="N701" s="29" t="s">
        <v>160</v>
      </c>
      <c r="O701" s="29" t="s">
        <v>150</v>
      </c>
      <c r="P701" s="29" t="s">
        <v>161</v>
      </c>
      <c r="Q701" s="29" t="s">
        <v>150</v>
      </c>
      <c r="R701" s="29" t="s">
        <v>151</v>
      </c>
      <c r="S701" s="39" t="s">
        <v>152</v>
      </c>
      <c r="T701" s="39" t="s">
        <v>150</v>
      </c>
      <c r="V701" s="118" t="s">
        <v>150</v>
      </c>
      <c r="W701" s="119" t="s">
        <v>150</v>
      </c>
      <c r="X701" s="119" t="s">
        <v>150</v>
      </c>
      <c r="Y701" s="119" t="s">
        <v>150</v>
      </c>
      <c r="Z701" s="119" t="s">
        <v>150</v>
      </c>
      <c r="AA701" s="119" t="s">
        <v>150</v>
      </c>
      <c r="AB701" s="119" t="s">
        <v>150</v>
      </c>
      <c r="AC701" s="119" t="s">
        <v>150</v>
      </c>
      <c r="AD701" s="120" t="s">
        <v>150</v>
      </c>
    </row>
    <row r="702" spans="1:30" ht="20" customHeight="1" x14ac:dyDescent="0.35">
      <c r="A702" s="15"/>
      <c r="B702" s="25">
        <f t="shared" si="181"/>
        <v>589</v>
      </c>
      <c r="C702" s="15"/>
      <c r="D702" s="78" t="str">
        <f t="shared" si="180"/>
        <v>B.UUID.589</v>
      </c>
      <c r="E702" s="27" t="s">
        <v>1600</v>
      </c>
      <c r="F702" s="27" t="s">
        <v>487</v>
      </c>
      <c r="G702" s="27" t="s">
        <v>465</v>
      </c>
      <c r="H702" s="27" t="s">
        <v>464</v>
      </c>
      <c r="I702" s="33" t="s">
        <v>834</v>
      </c>
      <c r="J702" s="29" t="s">
        <v>37</v>
      </c>
      <c r="K702" s="71" t="s">
        <v>505</v>
      </c>
      <c r="L702" s="29" t="s">
        <v>342</v>
      </c>
      <c r="M702" s="29" t="s">
        <v>209</v>
      </c>
      <c r="N702" s="29" t="s">
        <v>160</v>
      </c>
      <c r="O702" s="29" t="s">
        <v>150</v>
      </c>
      <c r="P702" s="29" t="s">
        <v>161</v>
      </c>
      <c r="Q702" s="29" t="s">
        <v>150</v>
      </c>
      <c r="R702" s="29" t="s">
        <v>151</v>
      </c>
      <c r="S702" s="39" t="s">
        <v>152</v>
      </c>
      <c r="T702" s="39" t="s">
        <v>150</v>
      </c>
      <c r="V702" s="118" t="s">
        <v>150</v>
      </c>
      <c r="W702" s="119" t="s">
        <v>150</v>
      </c>
      <c r="X702" s="119" t="s">
        <v>150</v>
      </c>
      <c r="Y702" s="119" t="s">
        <v>150</v>
      </c>
      <c r="Z702" s="119" t="s">
        <v>150</v>
      </c>
      <c r="AA702" s="119" t="s">
        <v>150</v>
      </c>
      <c r="AB702" s="119" t="s">
        <v>150</v>
      </c>
      <c r="AC702" s="119" t="s">
        <v>150</v>
      </c>
      <c r="AD702" s="120" t="s">
        <v>150</v>
      </c>
    </row>
    <row r="703" spans="1:30" ht="20" customHeight="1" x14ac:dyDescent="0.35">
      <c r="A703" s="15"/>
      <c r="B703" s="25">
        <f t="shared" si="181"/>
        <v>590</v>
      </c>
      <c r="C703" s="15"/>
      <c r="D703" s="78" t="str">
        <f t="shared" si="180"/>
        <v>B.UUID.590</v>
      </c>
      <c r="E703" s="27" t="s">
        <v>1246</v>
      </c>
      <c r="F703" s="27" t="s">
        <v>401</v>
      </c>
      <c r="G703" s="27" t="s">
        <v>465</v>
      </c>
      <c r="H703" s="27" t="s">
        <v>464</v>
      </c>
      <c r="I703" s="33" t="s">
        <v>204</v>
      </c>
      <c r="J703" s="29" t="s">
        <v>17</v>
      </c>
      <c r="K703" s="71" t="s">
        <v>505</v>
      </c>
      <c r="L703" s="29" t="s">
        <v>342</v>
      </c>
      <c r="M703" s="29" t="s">
        <v>150</v>
      </c>
      <c r="N703" s="29" t="s">
        <v>160</v>
      </c>
      <c r="O703" s="29" t="s">
        <v>150</v>
      </c>
      <c r="P703" s="29" t="s">
        <v>161</v>
      </c>
      <c r="Q703" s="29" t="s">
        <v>150</v>
      </c>
      <c r="R703" s="29" t="s">
        <v>151</v>
      </c>
      <c r="S703" s="39" t="s">
        <v>152</v>
      </c>
      <c r="T703" s="39" t="s">
        <v>150</v>
      </c>
      <c r="V703" s="118" t="s">
        <v>150</v>
      </c>
      <c r="W703" s="119" t="s">
        <v>150</v>
      </c>
      <c r="X703" s="119" t="s">
        <v>150</v>
      </c>
      <c r="Y703" s="119" t="s">
        <v>150</v>
      </c>
      <c r="Z703" s="119" t="s">
        <v>150</v>
      </c>
      <c r="AA703" s="119" t="s">
        <v>150</v>
      </c>
      <c r="AB703" s="119" t="s">
        <v>150</v>
      </c>
      <c r="AC703" s="119" t="s">
        <v>150</v>
      </c>
      <c r="AD703" s="120" t="s">
        <v>150</v>
      </c>
    </row>
    <row r="704" spans="1:30" ht="20" customHeight="1" x14ac:dyDescent="0.35">
      <c r="A704" s="15"/>
      <c r="B704" s="25">
        <f t="shared" si="181"/>
        <v>591</v>
      </c>
      <c r="C704" s="15"/>
      <c r="D704" s="78" t="str">
        <f t="shared" si="180"/>
        <v>B.UUID.591</v>
      </c>
      <c r="E704" s="27" t="s">
        <v>1247</v>
      </c>
      <c r="F704" s="27" t="s">
        <v>487</v>
      </c>
      <c r="G704" s="27" t="s">
        <v>465</v>
      </c>
      <c r="H704" s="27" t="s">
        <v>464</v>
      </c>
      <c r="I704" s="33" t="s">
        <v>205</v>
      </c>
      <c r="J704" s="29" t="s">
        <v>37</v>
      </c>
      <c r="K704" s="71" t="s">
        <v>503</v>
      </c>
      <c r="L704" s="29" t="s">
        <v>342</v>
      </c>
      <c r="M704" s="29" t="s">
        <v>209</v>
      </c>
      <c r="N704" s="34" t="str">
        <f>"Démandé si pour question " &amp;D703&amp; ", Réponse = 1.Oui."</f>
        <v>Démandé si pour question B.UUID.590, Réponse = 1.Oui.</v>
      </c>
      <c r="O704" s="29" t="s">
        <v>150</v>
      </c>
      <c r="P704" s="29" t="s">
        <v>161</v>
      </c>
      <c r="Q704" s="29" t="s">
        <v>150</v>
      </c>
      <c r="R704" s="29" t="s">
        <v>151</v>
      </c>
      <c r="S704" s="39" t="s">
        <v>152</v>
      </c>
      <c r="T704" s="39" t="s">
        <v>150</v>
      </c>
      <c r="V704" s="118" t="s">
        <v>150</v>
      </c>
      <c r="W704" s="119" t="s">
        <v>150</v>
      </c>
      <c r="X704" s="119" t="s">
        <v>150</v>
      </c>
      <c r="Y704" s="119" t="s">
        <v>150</v>
      </c>
      <c r="Z704" s="119" t="s">
        <v>150</v>
      </c>
      <c r="AA704" s="119" t="s">
        <v>150</v>
      </c>
      <c r="AB704" s="119" t="s">
        <v>150</v>
      </c>
      <c r="AC704" s="119" t="s">
        <v>150</v>
      </c>
      <c r="AD704" s="120" t="s">
        <v>150</v>
      </c>
    </row>
    <row r="705" spans="1:30" ht="20" customHeight="1" x14ac:dyDescent="0.35">
      <c r="A705" s="15"/>
      <c r="B705" s="25">
        <f t="shared" si="181"/>
        <v>592</v>
      </c>
      <c r="C705" s="15"/>
      <c r="D705" s="78" t="str">
        <f t="shared" si="180"/>
        <v>B.UUID.592</v>
      </c>
      <c r="E705" s="27" t="s">
        <v>1601</v>
      </c>
      <c r="F705" s="27" t="s">
        <v>20</v>
      </c>
      <c r="G705" s="27" t="s">
        <v>465</v>
      </c>
      <c r="H705" s="27" t="s">
        <v>464</v>
      </c>
      <c r="I705" s="33" t="s">
        <v>181</v>
      </c>
      <c r="J705" s="29" t="s">
        <v>20</v>
      </c>
      <c r="K705" s="71" t="s">
        <v>20</v>
      </c>
      <c r="L705" s="29" t="s">
        <v>342</v>
      </c>
      <c r="M705" s="29" t="s">
        <v>150</v>
      </c>
      <c r="N705" s="34" t="str">
        <f>"Démandé si pour question " &amp;D704&amp; ", Réponse = 5.Autre."</f>
        <v>Démandé si pour question B.UUID.591, Réponse = 5.Autre.</v>
      </c>
      <c r="O705" s="29" t="s">
        <v>150</v>
      </c>
      <c r="P705" s="29" t="s">
        <v>161</v>
      </c>
      <c r="Q705" s="29" t="s">
        <v>150</v>
      </c>
      <c r="R705" s="29" t="s">
        <v>151</v>
      </c>
      <c r="S705" s="39" t="s">
        <v>152</v>
      </c>
      <c r="T705" s="39" t="s">
        <v>150</v>
      </c>
      <c r="V705" s="118" t="s">
        <v>150</v>
      </c>
      <c r="W705" s="119" t="s">
        <v>150</v>
      </c>
      <c r="X705" s="119" t="s">
        <v>150</v>
      </c>
      <c r="Y705" s="119" t="s">
        <v>150</v>
      </c>
      <c r="Z705" s="119" t="s">
        <v>150</v>
      </c>
      <c r="AA705" s="119" t="s">
        <v>150</v>
      </c>
      <c r="AB705" s="119" t="s">
        <v>150</v>
      </c>
      <c r="AC705" s="119" t="s">
        <v>150</v>
      </c>
      <c r="AD705" s="120" t="s">
        <v>150</v>
      </c>
    </row>
    <row r="706" spans="1:30" ht="20" customHeight="1" x14ac:dyDescent="0.35">
      <c r="A706" s="15"/>
      <c r="B706" s="25">
        <f t="shared" si="181"/>
        <v>593</v>
      </c>
      <c r="C706" s="15"/>
      <c r="D706" s="78" t="str">
        <f t="shared" si="180"/>
        <v>B.UUID.593</v>
      </c>
      <c r="E706" s="27" t="s">
        <v>1248</v>
      </c>
      <c r="F706" s="27" t="s">
        <v>462</v>
      </c>
      <c r="G706" s="27" t="s">
        <v>465</v>
      </c>
      <c r="H706" s="27" t="s">
        <v>464</v>
      </c>
      <c r="I706" s="33" t="s">
        <v>206</v>
      </c>
      <c r="J706" s="29" t="s">
        <v>37</v>
      </c>
      <c r="K706" s="33" t="s">
        <v>211</v>
      </c>
      <c r="L706" s="29" t="s">
        <v>342</v>
      </c>
      <c r="M706" s="29" t="s">
        <v>150</v>
      </c>
      <c r="N706" s="34" t="str">
        <f>"Démandé si pour question " &amp;D703&amp; ", Réponse = 1.Oui."</f>
        <v>Démandé si pour question B.UUID.590, Réponse = 1.Oui.</v>
      </c>
      <c r="O706" s="29" t="s">
        <v>150</v>
      </c>
      <c r="P706" s="29" t="s">
        <v>161</v>
      </c>
      <c r="Q706" s="29" t="s">
        <v>150</v>
      </c>
      <c r="R706" s="29" t="s">
        <v>151</v>
      </c>
      <c r="S706" s="39" t="s">
        <v>152</v>
      </c>
      <c r="T706" s="39" t="s">
        <v>150</v>
      </c>
      <c r="V706" s="118" t="s">
        <v>150</v>
      </c>
      <c r="W706" s="119" t="s">
        <v>150</v>
      </c>
      <c r="X706" s="119" t="s">
        <v>150</v>
      </c>
      <c r="Y706" s="119" t="s">
        <v>150</v>
      </c>
      <c r="Z706" s="119" t="s">
        <v>150</v>
      </c>
      <c r="AA706" s="119" t="s">
        <v>150</v>
      </c>
      <c r="AB706" s="119" t="s">
        <v>150</v>
      </c>
      <c r="AC706" s="119" t="s">
        <v>150</v>
      </c>
      <c r="AD706" s="120" t="s">
        <v>150</v>
      </c>
    </row>
    <row r="707" spans="1:30" ht="20" customHeight="1" thickBot="1" x14ac:dyDescent="0.4">
      <c r="A707" s="15"/>
      <c r="B707" s="25">
        <f t="shared" si="181"/>
        <v>594</v>
      </c>
      <c r="C707" s="15"/>
      <c r="D707" s="78" t="str">
        <f t="shared" si="180"/>
        <v>B.UUID.594</v>
      </c>
      <c r="E707" s="27" t="s">
        <v>1602</v>
      </c>
      <c r="F707" s="27" t="s">
        <v>20</v>
      </c>
      <c r="G707" s="27" t="s">
        <v>465</v>
      </c>
      <c r="H707" s="27" t="s">
        <v>464</v>
      </c>
      <c r="I707" s="33" t="s">
        <v>181</v>
      </c>
      <c r="J707" s="29" t="s">
        <v>20</v>
      </c>
      <c r="K707" s="33" t="s">
        <v>20</v>
      </c>
      <c r="L707" s="29" t="s">
        <v>342</v>
      </c>
      <c r="M707" s="29" t="s">
        <v>150</v>
      </c>
      <c r="N707" s="34" t="str">
        <f>"Démandé si pour question " &amp;D706&amp; ", Réponse = 9.Autre."</f>
        <v>Démandé si pour question B.UUID.593, Réponse = 9.Autre.</v>
      </c>
      <c r="O707" s="29" t="s">
        <v>150</v>
      </c>
      <c r="P707" s="29" t="s">
        <v>161</v>
      </c>
      <c r="Q707" s="29" t="s">
        <v>150</v>
      </c>
      <c r="R707" s="29" t="s">
        <v>151</v>
      </c>
      <c r="S707" s="39" t="s">
        <v>152</v>
      </c>
      <c r="T707" s="39" t="s">
        <v>150</v>
      </c>
      <c r="V707" s="118" t="s">
        <v>150</v>
      </c>
      <c r="W707" s="119" t="s">
        <v>150</v>
      </c>
      <c r="X707" s="119" t="s">
        <v>150</v>
      </c>
      <c r="Y707" s="119" t="s">
        <v>150</v>
      </c>
      <c r="Z707" s="119" t="s">
        <v>150</v>
      </c>
      <c r="AA707" s="119" t="s">
        <v>150</v>
      </c>
      <c r="AB707" s="119" t="s">
        <v>150</v>
      </c>
      <c r="AC707" s="119" t="s">
        <v>150</v>
      </c>
      <c r="AD707" s="120" t="s">
        <v>150</v>
      </c>
    </row>
    <row r="708" spans="1:30" ht="20" customHeight="1" thickBot="1" x14ac:dyDescent="0.4">
      <c r="A708" s="15"/>
      <c r="B708" s="25"/>
      <c r="C708" s="15"/>
      <c r="D708" s="46" t="s">
        <v>488</v>
      </c>
      <c r="E708" s="35"/>
      <c r="F708" s="35"/>
      <c r="G708" s="35"/>
      <c r="H708" s="35"/>
      <c r="I708" s="36"/>
      <c r="J708" s="37"/>
      <c r="K708" s="37"/>
      <c r="L708" s="35"/>
      <c r="M708" s="35"/>
      <c r="N708" s="37"/>
      <c r="O708" s="35"/>
      <c r="P708" s="35"/>
      <c r="Q708" s="35"/>
      <c r="R708" s="35"/>
      <c r="S708" s="38"/>
      <c r="T708" s="38"/>
      <c r="V708" s="112"/>
      <c r="W708" s="113"/>
      <c r="X708" s="113"/>
      <c r="Y708" s="113"/>
      <c r="Z708" s="113"/>
      <c r="AA708" s="113"/>
      <c r="AB708" s="113"/>
      <c r="AC708" s="113"/>
      <c r="AD708" s="114"/>
    </row>
    <row r="709" spans="1:30" ht="20" customHeight="1" thickBot="1" x14ac:dyDescent="0.4">
      <c r="A709" s="15"/>
      <c r="B709" s="25"/>
      <c r="C709" s="15"/>
      <c r="D709" s="51" t="s">
        <v>798</v>
      </c>
      <c r="E709" s="47"/>
      <c r="F709" s="47"/>
      <c r="G709" s="47"/>
      <c r="H709" s="47"/>
      <c r="I709" s="48"/>
      <c r="J709" s="49"/>
      <c r="K709" s="49"/>
      <c r="L709" s="47"/>
      <c r="M709" s="47"/>
      <c r="N709" s="49"/>
      <c r="O709" s="47"/>
      <c r="P709" s="47"/>
      <c r="Q709" s="47"/>
      <c r="R709" s="47"/>
      <c r="S709" s="50"/>
      <c r="T709" s="50"/>
      <c r="V709" s="115"/>
      <c r="W709" s="116"/>
      <c r="X709" s="116"/>
      <c r="Y709" s="116"/>
      <c r="Z709" s="116"/>
      <c r="AA709" s="116"/>
      <c r="AB709" s="116"/>
      <c r="AC709" s="116"/>
      <c r="AD709" s="117"/>
    </row>
    <row r="710" spans="1:30" ht="20" customHeight="1" x14ac:dyDescent="0.35">
      <c r="A710" s="15"/>
      <c r="B710" s="25">
        <f>B707+1</f>
        <v>595</v>
      </c>
      <c r="C710" s="15"/>
      <c r="D710" s="26" t="str">
        <f t="shared" ref="D710:D718" si="182">CONCATENATE(LEFT($D$33,2),"UUID.",B710)</f>
        <v>B.UUID.595</v>
      </c>
      <c r="E710" s="71" t="s">
        <v>1744</v>
      </c>
      <c r="F710" s="27" t="s">
        <v>417</v>
      </c>
      <c r="G710" s="27" t="s">
        <v>466</v>
      </c>
      <c r="H710" s="27" t="s">
        <v>467</v>
      </c>
      <c r="I710" s="71" t="s">
        <v>1662</v>
      </c>
      <c r="J710" s="29" t="s">
        <v>17</v>
      </c>
      <c r="K710" s="33" t="s">
        <v>191</v>
      </c>
      <c r="L710" s="29" t="s">
        <v>488</v>
      </c>
      <c r="M710" s="29" t="s">
        <v>150</v>
      </c>
      <c r="N710" s="34" t="s">
        <v>160</v>
      </c>
      <c r="O710" s="29" t="s">
        <v>150</v>
      </c>
      <c r="P710" s="29" t="s">
        <v>161</v>
      </c>
      <c r="Q710" s="29" t="s">
        <v>150</v>
      </c>
      <c r="R710" s="29" t="s">
        <v>151</v>
      </c>
      <c r="S710" s="39" t="s">
        <v>152</v>
      </c>
      <c r="T710" s="39" t="str">
        <f t="shared" ref="T710:T718" si="183">IF(OR(V710="Yes",W710="Yes",X710="Yes",Y710="Yes",Z710="Yes",AA710="Yes",AB710="Yes",AC710="Yes",AD710="Yes"),"Yes","No")</f>
        <v>Yes</v>
      </c>
      <c r="V710" s="118" t="s">
        <v>749</v>
      </c>
      <c r="W710" s="119" t="s">
        <v>749</v>
      </c>
      <c r="X710" s="119" t="s">
        <v>749</v>
      </c>
      <c r="Y710" s="119" t="s">
        <v>749</v>
      </c>
      <c r="Z710" s="119" t="s">
        <v>749</v>
      </c>
      <c r="AA710" s="119" t="s">
        <v>749</v>
      </c>
      <c r="AB710" s="119" t="s">
        <v>749</v>
      </c>
      <c r="AC710" s="119" t="s">
        <v>749</v>
      </c>
      <c r="AD710" s="120" t="s">
        <v>749</v>
      </c>
    </row>
    <row r="711" spans="1:30" ht="20" customHeight="1" x14ac:dyDescent="0.35">
      <c r="A711" s="15"/>
      <c r="B711" s="25">
        <f t="shared" ref="B711:B718" si="184">B710+1</f>
        <v>596</v>
      </c>
      <c r="C711" s="15"/>
      <c r="D711" s="26" t="str">
        <f t="shared" si="182"/>
        <v>B.UUID.596</v>
      </c>
      <c r="E711" s="27" t="s">
        <v>1745</v>
      </c>
      <c r="F711" s="27" t="s">
        <v>413</v>
      </c>
      <c r="G711" s="27" t="s">
        <v>466</v>
      </c>
      <c r="H711" s="27" t="s">
        <v>467</v>
      </c>
      <c r="I711" s="71" t="s">
        <v>1658</v>
      </c>
      <c r="J711" s="29" t="s">
        <v>17</v>
      </c>
      <c r="K711" s="33" t="s">
        <v>170</v>
      </c>
      <c r="L711" s="29" t="s">
        <v>488</v>
      </c>
      <c r="M711" s="29" t="s">
        <v>150</v>
      </c>
      <c r="N711" s="34" t="str">
        <f>"Démandé si pour question " &amp;D710&amp; ", Réponse =/= 3. Totalement indisponible"</f>
        <v>Démandé si pour question B.UUID.595, Réponse =/= 3. Totalement indisponible</v>
      </c>
      <c r="O711" s="29" t="s">
        <v>150</v>
      </c>
      <c r="P711" s="29" t="s">
        <v>161</v>
      </c>
      <c r="Q711" s="29" t="s">
        <v>150</v>
      </c>
      <c r="R711" s="29" t="s">
        <v>151</v>
      </c>
      <c r="S711" s="39" t="s">
        <v>152</v>
      </c>
      <c r="T711" s="39" t="str">
        <f t="shared" si="183"/>
        <v>Yes</v>
      </c>
      <c r="V711" s="118" t="s">
        <v>749</v>
      </c>
      <c r="W711" s="119" t="s">
        <v>749</v>
      </c>
      <c r="X711" s="119" t="s">
        <v>749</v>
      </c>
      <c r="Y711" s="119" t="s">
        <v>749</v>
      </c>
      <c r="Z711" s="119" t="s">
        <v>749</v>
      </c>
      <c r="AA711" s="119" t="s">
        <v>749</v>
      </c>
      <c r="AB711" s="119" t="s">
        <v>749</v>
      </c>
      <c r="AC711" s="119" t="s">
        <v>749</v>
      </c>
      <c r="AD711" s="120" t="s">
        <v>749</v>
      </c>
    </row>
    <row r="712" spans="1:30" ht="20" customHeight="1" x14ac:dyDescent="0.35">
      <c r="A712" s="15"/>
      <c r="B712" s="25">
        <f t="shared" si="184"/>
        <v>597</v>
      </c>
      <c r="C712" s="15"/>
      <c r="D712" s="26" t="str">
        <f t="shared" si="182"/>
        <v>B.UUID.597</v>
      </c>
      <c r="E712" s="27" t="s">
        <v>1746</v>
      </c>
      <c r="F712" s="27" t="s">
        <v>413</v>
      </c>
      <c r="G712" s="27" t="s">
        <v>466</v>
      </c>
      <c r="H712" s="27" t="s">
        <v>467</v>
      </c>
      <c r="I712" s="71" t="s">
        <v>1659</v>
      </c>
      <c r="J712" s="29" t="s">
        <v>17</v>
      </c>
      <c r="K712" s="33" t="s">
        <v>170</v>
      </c>
      <c r="L712" s="29" t="s">
        <v>488</v>
      </c>
      <c r="M712" s="29" t="s">
        <v>150</v>
      </c>
      <c r="N712" s="34" t="str">
        <f>"Démandé si pour question " &amp;D711&amp; ", Réponse = 1.Oui."</f>
        <v>Démandé si pour question B.UUID.596, Réponse = 1.Oui.</v>
      </c>
      <c r="O712" s="29" t="s">
        <v>150</v>
      </c>
      <c r="P712" s="29" t="s">
        <v>161</v>
      </c>
      <c r="Q712" s="29" t="s">
        <v>150</v>
      </c>
      <c r="R712" s="29" t="s">
        <v>151</v>
      </c>
      <c r="S712" s="39" t="s">
        <v>152</v>
      </c>
      <c r="T712" s="39" t="str">
        <f t="shared" si="183"/>
        <v>Yes</v>
      </c>
      <c r="V712" s="118" t="s">
        <v>749</v>
      </c>
      <c r="W712" s="119" t="s">
        <v>749</v>
      </c>
      <c r="X712" s="119" t="s">
        <v>749</v>
      </c>
      <c r="Y712" s="119" t="s">
        <v>749</v>
      </c>
      <c r="Z712" s="119" t="s">
        <v>749</v>
      </c>
      <c r="AA712" s="119" t="s">
        <v>749</v>
      </c>
      <c r="AB712" s="119" t="s">
        <v>749</v>
      </c>
      <c r="AC712" s="119" t="s">
        <v>749</v>
      </c>
      <c r="AD712" s="120" t="s">
        <v>749</v>
      </c>
    </row>
    <row r="713" spans="1:30" ht="20" customHeight="1" x14ac:dyDescent="0.35">
      <c r="A713" s="15"/>
      <c r="B713" s="25">
        <f t="shared" si="184"/>
        <v>598</v>
      </c>
      <c r="C713" s="15"/>
      <c r="D713" s="135" t="str">
        <f t="shared" si="182"/>
        <v>B.UUID.598</v>
      </c>
      <c r="E713" s="27" t="s">
        <v>1747</v>
      </c>
      <c r="F713" s="27" t="s">
        <v>64</v>
      </c>
      <c r="G713" s="27" t="s">
        <v>466</v>
      </c>
      <c r="H713" s="27" t="s">
        <v>467</v>
      </c>
      <c r="I713" s="71" t="s">
        <v>1813</v>
      </c>
      <c r="J713" s="29" t="s">
        <v>64</v>
      </c>
      <c r="K713" s="33" t="s">
        <v>194</v>
      </c>
      <c r="L713" s="29" t="s">
        <v>488</v>
      </c>
      <c r="M713" s="29" t="s">
        <v>150</v>
      </c>
      <c r="N713" s="34" t="str">
        <f>"Démandé si pour question " &amp;D711&amp; ", Réponse = 1.Oui."</f>
        <v>Démandé si pour question B.UUID.596, Réponse = 1.Oui.</v>
      </c>
      <c r="O713" s="29" t="s">
        <v>150</v>
      </c>
      <c r="P713" s="29" t="s">
        <v>161</v>
      </c>
      <c r="Q713" s="29" t="s">
        <v>150</v>
      </c>
      <c r="R713" s="29" t="s">
        <v>151</v>
      </c>
      <c r="S713" s="39" t="s">
        <v>152</v>
      </c>
      <c r="T713" s="39" t="str">
        <f t="shared" si="183"/>
        <v>Yes</v>
      </c>
      <c r="V713" s="118" t="s">
        <v>749</v>
      </c>
      <c r="W713" s="119" t="s">
        <v>749</v>
      </c>
      <c r="X713" s="119" t="s">
        <v>749</v>
      </c>
      <c r="Y713" s="119" t="s">
        <v>749</v>
      </c>
      <c r="Z713" s="119" t="s">
        <v>749</v>
      </c>
      <c r="AA713" s="119" t="s">
        <v>749</v>
      </c>
      <c r="AB713" s="119" t="s">
        <v>749</v>
      </c>
      <c r="AC713" s="119" t="s">
        <v>749</v>
      </c>
      <c r="AD713" s="120" t="s">
        <v>749</v>
      </c>
    </row>
    <row r="714" spans="1:30" ht="20" customHeight="1" x14ac:dyDescent="0.35">
      <c r="A714" s="15"/>
      <c r="B714" s="25">
        <f t="shared" si="184"/>
        <v>599</v>
      </c>
      <c r="C714" s="15"/>
      <c r="D714" s="135" t="str">
        <f t="shared" si="182"/>
        <v>B.UUID.599</v>
      </c>
      <c r="E714" s="151" t="s">
        <v>1765</v>
      </c>
      <c r="F714" s="27" t="s">
        <v>803</v>
      </c>
      <c r="G714" s="27" t="s">
        <v>466</v>
      </c>
      <c r="H714" s="27" t="s">
        <v>467</v>
      </c>
      <c r="I714" s="71" t="s">
        <v>1761</v>
      </c>
      <c r="J714" s="29" t="s">
        <v>803</v>
      </c>
      <c r="K714" s="33"/>
      <c r="L714" s="29" t="s">
        <v>488</v>
      </c>
      <c r="M714" s="29" t="s">
        <v>150</v>
      </c>
      <c r="N714" s="34"/>
      <c r="O714" s="29" t="s">
        <v>150</v>
      </c>
      <c r="P714" s="29" t="s">
        <v>150</v>
      </c>
      <c r="Q714" s="29" t="s">
        <v>150</v>
      </c>
      <c r="R714" s="29" t="s">
        <v>151</v>
      </c>
      <c r="S714" s="39" t="s">
        <v>152</v>
      </c>
      <c r="T714" s="39" t="s">
        <v>150</v>
      </c>
      <c r="V714" s="118" t="s">
        <v>150</v>
      </c>
      <c r="W714" s="119" t="s">
        <v>150</v>
      </c>
      <c r="X714" s="119" t="s">
        <v>150</v>
      </c>
      <c r="Y714" s="119" t="s">
        <v>150</v>
      </c>
      <c r="Z714" s="119" t="s">
        <v>150</v>
      </c>
      <c r="AA714" s="119" t="s">
        <v>150</v>
      </c>
      <c r="AB714" s="119" t="s">
        <v>150</v>
      </c>
      <c r="AC714" s="119" t="s">
        <v>150</v>
      </c>
      <c r="AD714" s="120" t="s">
        <v>150</v>
      </c>
    </row>
    <row r="715" spans="1:30" ht="20" customHeight="1" x14ac:dyDescent="0.35">
      <c r="A715" s="15"/>
      <c r="B715" s="25">
        <f t="shared" si="184"/>
        <v>600</v>
      </c>
      <c r="C715" s="15"/>
      <c r="D715" s="78" t="str">
        <f t="shared" si="182"/>
        <v>B.UUID.600</v>
      </c>
      <c r="E715" s="71" t="s">
        <v>1748</v>
      </c>
      <c r="F715" s="27" t="s">
        <v>803</v>
      </c>
      <c r="G715" s="27" t="s">
        <v>465</v>
      </c>
      <c r="H715" s="27" t="s">
        <v>464</v>
      </c>
      <c r="I715" s="71" t="s">
        <v>839</v>
      </c>
      <c r="J715" s="29" t="s">
        <v>803</v>
      </c>
      <c r="K715" s="33"/>
      <c r="L715" s="29" t="s">
        <v>488</v>
      </c>
      <c r="M715" s="29" t="s">
        <v>150</v>
      </c>
      <c r="N715" s="34"/>
      <c r="O715" s="29" t="s">
        <v>150</v>
      </c>
      <c r="P715" s="29" t="s">
        <v>150</v>
      </c>
      <c r="Q715" s="29" t="s">
        <v>150</v>
      </c>
      <c r="R715" s="29" t="s">
        <v>151</v>
      </c>
      <c r="S715" s="39" t="s">
        <v>152</v>
      </c>
      <c r="T715" s="39" t="s">
        <v>150</v>
      </c>
      <c r="V715" s="118" t="s">
        <v>150</v>
      </c>
      <c r="W715" s="119" t="s">
        <v>150</v>
      </c>
      <c r="X715" s="119" t="s">
        <v>150</v>
      </c>
      <c r="Y715" s="119" t="s">
        <v>150</v>
      </c>
      <c r="Z715" s="119" t="s">
        <v>150</v>
      </c>
      <c r="AA715" s="119" t="s">
        <v>150</v>
      </c>
      <c r="AB715" s="119" t="s">
        <v>150</v>
      </c>
      <c r="AC715" s="119" t="s">
        <v>150</v>
      </c>
      <c r="AD715" s="120" t="s">
        <v>150</v>
      </c>
    </row>
    <row r="716" spans="1:30" ht="20" customHeight="1" x14ac:dyDescent="0.35">
      <c r="A716" s="15"/>
      <c r="B716" s="25">
        <f t="shared" si="184"/>
        <v>601</v>
      </c>
      <c r="C716" s="15"/>
      <c r="D716" s="78" t="str">
        <f t="shared" si="182"/>
        <v>B.UUID.601</v>
      </c>
      <c r="E716" s="27" t="s">
        <v>1749</v>
      </c>
      <c r="F716" s="27" t="s">
        <v>803</v>
      </c>
      <c r="G716" s="27" t="s">
        <v>465</v>
      </c>
      <c r="H716" s="27" t="s">
        <v>464</v>
      </c>
      <c r="I716" s="71" t="s">
        <v>838</v>
      </c>
      <c r="J716" s="29" t="s">
        <v>803</v>
      </c>
      <c r="K716" s="33"/>
      <c r="L716" s="29" t="s">
        <v>488</v>
      </c>
      <c r="M716" s="29" t="s">
        <v>150</v>
      </c>
      <c r="N716" s="34"/>
      <c r="O716" s="29" t="s">
        <v>150</v>
      </c>
      <c r="P716" s="29" t="s">
        <v>150</v>
      </c>
      <c r="Q716" s="29" t="s">
        <v>150</v>
      </c>
      <c r="R716" s="29" t="s">
        <v>151</v>
      </c>
      <c r="S716" s="39" t="s">
        <v>152</v>
      </c>
      <c r="T716" s="39" t="s">
        <v>150</v>
      </c>
      <c r="V716" s="118" t="s">
        <v>150</v>
      </c>
      <c r="W716" s="119" t="s">
        <v>150</v>
      </c>
      <c r="X716" s="119" t="s">
        <v>150</v>
      </c>
      <c r="Y716" s="119" t="s">
        <v>150</v>
      </c>
      <c r="Z716" s="119" t="s">
        <v>150</v>
      </c>
      <c r="AA716" s="119" t="s">
        <v>150</v>
      </c>
      <c r="AB716" s="119" t="s">
        <v>150</v>
      </c>
      <c r="AC716" s="119" t="s">
        <v>150</v>
      </c>
      <c r="AD716" s="120" t="s">
        <v>150</v>
      </c>
    </row>
    <row r="717" spans="1:30" ht="20" customHeight="1" x14ac:dyDescent="0.35">
      <c r="A717" s="15"/>
      <c r="B717" s="25">
        <f t="shared" si="184"/>
        <v>602</v>
      </c>
      <c r="C717" s="15"/>
      <c r="D717" s="135" t="str">
        <f t="shared" si="182"/>
        <v>B.UUID.602</v>
      </c>
      <c r="E717" s="27" t="s">
        <v>1750</v>
      </c>
      <c r="F717" s="27" t="s">
        <v>64</v>
      </c>
      <c r="G717" s="27" t="s">
        <v>466</v>
      </c>
      <c r="H717" s="27" t="s">
        <v>467</v>
      </c>
      <c r="I717" s="71" t="s">
        <v>1660</v>
      </c>
      <c r="J717" s="29" t="s">
        <v>64</v>
      </c>
      <c r="K717" s="33" t="s">
        <v>194</v>
      </c>
      <c r="L717" s="29" t="s">
        <v>488</v>
      </c>
      <c r="M717" s="29" t="s">
        <v>150</v>
      </c>
      <c r="N717" s="34" t="str">
        <f>"Démandé si pour question " &amp;D711&amp; ", Réponse = 1.Oui."</f>
        <v>Démandé si pour question B.UUID.596, Réponse = 1.Oui.</v>
      </c>
      <c r="O717" s="29" t="s">
        <v>150</v>
      </c>
      <c r="P717" s="29" t="s">
        <v>161</v>
      </c>
      <c r="Q717" s="29" t="s">
        <v>150</v>
      </c>
      <c r="R717" s="29" t="s">
        <v>151</v>
      </c>
      <c r="S717" s="39" t="s">
        <v>152</v>
      </c>
      <c r="T717" s="39" t="str">
        <f t="shared" si="183"/>
        <v>Yes</v>
      </c>
      <c r="V717" s="118" t="s">
        <v>749</v>
      </c>
      <c r="W717" s="119" t="s">
        <v>749</v>
      </c>
      <c r="X717" s="119" t="s">
        <v>749</v>
      </c>
      <c r="Y717" s="119" t="s">
        <v>749</v>
      </c>
      <c r="Z717" s="119" t="s">
        <v>749</v>
      </c>
      <c r="AA717" s="119" t="s">
        <v>749</v>
      </c>
      <c r="AB717" s="119" t="s">
        <v>749</v>
      </c>
      <c r="AC717" s="119" t="s">
        <v>749</v>
      </c>
      <c r="AD717" s="120" t="s">
        <v>749</v>
      </c>
    </row>
    <row r="718" spans="1:30" ht="20" customHeight="1" thickBot="1" x14ac:dyDescent="0.4">
      <c r="A718" s="15"/>
      <c r="B718" s="25">
        <f t="shared" si="184"/>
        <v>603</v>
      </c>
      <c r="C718" s="15"/>
      <c r="D718" s="135" t="str">
        <f t="shared" si="182"/>
        <v>B.UUID.603</v>
      </c>
      <c r="E718" s="27" t="s">
        <v>1751</v>
      </c>
      <c r="F718" s="27" t="s">
        <v>64</v>
      </c>
      <c r="G718" s="27" t="s">
        <v>466</v>
      </c>
      <c r="H718" s="27" t="s">
        <v>467</v>
      </c>
      <c r="I718" s="71" t="s">
        <v>1661</v>
      </c>
      <c r="J718" s="29" t="s">
        <v>64</v>
      </c>
      <c r="K718" s="33" t="s">
        <v>194</v>
      </c>
      <c r="L718" s="29" t="s">
        <v>488</v>
      </c>
      <c r="M718" s="29" t="s">
        <v>150</v>
      </c>
      <c r="N718" s="34" t="str">
        <f>"Démandé si pour question " &amp;D711&amp; ", Réponse = 1.Oui."</f>
        <v>Démandé si pour question B.UUID.596, Réponse = 1.Oui.</v>
      </c>
      <c r="O718" s="29" t="s">
        <v>150</v>
      </c>
      <c r="P718" s="29" t="s">
        <v>161</v>
      </c>
      <c r="Q718" s="29" t="s">
        <v>150</v>
      </c>
      <c r="R718" s="29" t="s">
        <v>151</v>
      </c>
      <c r="S718" s="39" t="s">
        <v>152</v>
      </c>
      <c r="T718" s="39" t="str">
        <f t="shared" si="183"/>
        <v>Yes</v>
      </c>
      <c r="V718" s="118" t="s">
        <v>749</v>
      </c>
      <c r="W718" s="119" t="s">
        <v>749</v>
      </c>
      <c r="X718" s="119" t="s">
        <v>749</v>
      </c>
      <c r="Y718" s="119" t="s">
        <v>749</v>
      </c>
      <c r="Z718" s="119" t="s">
        <v>749</v>
      </c>
      <c r="AA718" s="119" t="s">
        <v>749</v>
      </c>
      <c r="AB718" s="119" t="s">
        <v>749</v>
      </c>
      <c r="AC718" s="119" t="s">
        <v>749</v>
      </c>
      <c r="AD718" s="120" t="s">
        <v>749</v>
      </c>
    </row>
    <row r="719" spans="1:30" ht="20" customHeight="1" thickBot="1" x14ac:dyDescent="0.4">
      <c r="A719" s="15"/>
      <c r="B719" s="25"/>
      <c r="C719" s="15"/>
      <c r="D719" s="51" t="s">
        <v>735</v>
      </c>
      <c r="E719" s="75"/>
      <c r="F719" s="47"/>
      <c r="G719" s="47"/>
      <c r="H719" s="47"/>
      <c r="I719" s="48"/>
      <c r="J719" s="49"/>
      <c r="K719" s="49"/>
      <c r="L719" s="47"/>
      <c r="M719" s="47"/>
      <c r="N719" s="49"/>
      <c r="O719" s="47"/>
      <c r="P719" s="47"/>
      <c r="Q719" s="47"/>
      <c r="R719" s="47"/>
      <c r="S719" s="50"/>
      <c r="T719" s="50"/>
      <c r="V719" s="115"/>
      <c r="W719" s="116"/>
      <c r="X719" s="116"/>
      <c r="Y719" s="116"/>
      <c r="Z719" s="116"/>
      <c r="AA719" s="116"/>
      <c r="AB719" s="116"/>
      <c r="AC719" s="116"/>
      <c r="AD719" s="117"/>
    </row>
    <row r="720" spans="1:30" ht="20" customHeight="1" x14ac:dyDescent="0.35">
      <c r="A720" s="15"/>
      <c r="B720" s="25">
        <f>B718+1</f>
        <v>604</v>
      </c>
      <c r="C720" s="15"/>
      <c r="D720" s="135" t="str">
        <f t="shared" ref="D720:D728" si="185">CONCATENATE(LEFT($D$33,2),"UUID.",B720)</f>
        <v>B.UUID.604</v>
      </c>
      <c r="E720" s="71" t="s">
        <v>1249</v>
      </c>
      <c r="F720" s="27" t="s">
        <v>417</v>
      </c>
      <c r="G720" s="27" t="s">
        <v>466</v>
      </c>
      <c r="H720" s="27" t="s">
        <v>467</v>
      </c>
      <c r="I720" s="71" t="s">
        <v>1663</v>
      </c>
      <c r="J720" s="29" t="s">
        <v>17</v>
      </c>
      <c r="K720" s="33" t="s">
        <v>191</v>
      </c>
      <c r="L720" s="29" t="s">
        <v>488</v>
      </c>
      <c r="M720" s="29" t="s">
        <v>150</v>
      </c>
      <c r="N720" s="34" t="s">
        <v>160</v>
      </c>
      <c r="O720" s="29" t="s">
        <v>150</v>
      </c>
      <c r="P720" s="29" t="s">
        <v>161</v>
      </c>
      <c r="Q720" s="29" t="s">
        <v>150</v>
      </c>
      <c r="R720" s="29" t="s">
        <v>151</v>
      </c>
      <c r="S720" s="39" t="s">
        <v>152</v>
      </c>
      <c r="T720" s="39" t="str">
        <f t="shared" ref="T720:T728" si="186">IF(OR(V720="Yes",W720="Yes",X720="Yes",Y720="Yes",Z720="Yes",AA720="Yes",AB720="Yes",AC720="Yes",AD720="Yes"),"Yes","No")</f>
        <v>Yes</v>
      </c>
      <c r="V720" s="118" t="s">
        <v>749</v>
      </c>
      <c r="W720" s="119" t="s">
        <v>749</v>
      </c>
      <c r="X720" s="119" t="s">
        <v>749</v>
      </c>
      <c r="Y720" s="119" t="s">
        <v>749</v>
      </c>
      <c r="Z720" s="119" t="s">
        <v>749</v>
      </c>
      <c r="AA720" s="119" t="s">
        <v>749</v>
      </c>
      <c r="AB720" s="119" t="s">
        <v>749</v>
      </c>
      <c r="AC720" s="119" t="s">
        <v>749</v>
      </c>
      <c r="AD720" s="120" t="s">
        <v>749</v>
      </c>
    </row>
    <row r="721" spans="1:30" ht="20" customHeight="1" x14ac:dyDescent="0.35">
      <c r="A721" s="15"/>
      <c r="B721" s="25">
        <f t="shared" ref="B721:B728" si="187">B720+1</f>
        <v>605</v>
      </c>
      <c r="C721" s="15"/>
      <c r="D721" s="135" t="str">
        <f t="shared" si="185"/>
        <v>B.UUID.605</v>
      </c>
      <c r="E721" s="27" t="s">
        <v>1250</v>
      </c>
      <c r="F721" s="27" t="s">
        <v>413</v>
      </c>
      <c r="G721" s="27" t="s">
        <v>466</v>
      </c>
      <c r="H721" s="27" t="s">
        <v>467</v>
      </c>
      <c r="I721" s="71" t="s">
        <v>1664</v>
      </c>
      <c r="J721" s="29" t="s">
        <v>17</v>
      </c>
      <c r="K721" s="33" t="s">
        <v>170</v>
      </c>
      <c r="L721" s="29" t="s">
        <v>488</v>
      </c>
      <c r="M721" s="29" t="s">
        <v>150</v>
      </c>
      <c r="N721" s="34" t="str">
        <f>"Démandé si pour question " &amp;D720&amp; ", Réponse =/= 3. Totalement indisponible"</f>
        <v>Démandé si pour question B.UUID.604, Réponse =/= 3. Totalement indisponible</v>
      </c>
      <c r="O721" s="29" t="s">
        <v>150</v>
      </c>
      <c r="P721" s="29" t="s">
        <v>161</v>
      </c>
      <c r="Q721" s="29" t="s">
        <v>150</v>
      </c>
      <c r="R721" s="29" t="s">
        <v>151</v>
      </c>
      <c r="S721" s="39" t="s">
        <v>152</v>
      </c>
      <c r="T721" s="39" t="str">
        <f t="shared" si="186"/>
        <v>Yes</v>
      </c>
      <c r="V721" s="118" t="s">
        <v>749</v>
      </c>
      <c r="W721" s="119" t="s">
        <v>749</v>
      </c>
      <c r="X721" s="119" t="s">
        <v>749</v>
      </c>
      <c r="Y721" s="119" t="s">
        <v>749</v>
      </c>
      <c r="Z721" s="119" t="s">
        <v>749</v>
      </c>
      <c r="AA721" s="119" t="s">
        <v>749</v>
      </c>
      <c r="AB721" s="119" t="s">
        <v>749</v>
      </c>
      <c r="AC721" s="119" t="s">
        <v>749</v>
      </c>
      <c r="AD721" s="120" t="s">
        <v>749</v>
      </c>
    </row>
    <row r="722" spans="1:30" ht="20" customHeight="1" x14ac:dyDescent="0.35">
      <c r="A722" s="15"/>
      <c r="B722" s="25">
        <f t="shared" si="187"/>
        <v>606</v>
      </c>
      <c r="C722" s="15"/>
      <c r="D722" s="135" t="str">
        <f t="shared" si="185"/>
        <v>B.UUID.606</v>
      </c>
      <c r="E722" s="27" t="s">
        <v>1605</v>
      </c>
      <c r="F722" s="27" t="s">
        <v>413</v>
      </c>
      <c r="G722" s="27" t="s">
        <v>466</v>
      </c>
      <c r="H722" s="27" t="s">
        <v>467</v>
      </c>
      <c r="I722" s="71" t="s">
        <v>1665</v>
      </c>
      <c r="J722" s="29" t="s">
        <v>17</v>
      </c>
      <c r="K722" s="33" t="s">
        <v>170</v>
      </c>
      <c r="L722" s="29" t="s">
        <v>488</v>
      </c>
      <c r="M722" s="29" t="s">
        <v>150</v>
      </c>
      <c r="N722" s="34" t="str">
        <f>"Démandé si pour question " &amp;D721&amp; ", Réponse = 1.Oui."</f>
        <v>Démandé si pour question B.UUID.605, Réponse = 1.Oui.</v>
      </c>
      <c r="O722" s="29" t="s">
        <v>150</v>
      </c>
      <c r="P722" s="29" t="s">
        <v>161</v>
      </c>
      <c r="Q722" s="29" t="s">
        <v>150</v>
      </c>
      <c r="R722" s="29" t="s">
        <v>151</v>
      </c>
      <c r="S722" s="39" t="s">
        <v>152</v>
      </c>
      <c r="T722" s="39" t="str">
        <f t="shared" si="186"/>
        <v>Yes</v>
      </c>
      <c r="V722" s="118" t="s">
        <v>749</v>
      </c>
      <c r="W722" s="119" t="s">
        <v>749</v>
      </c>
      <c r="X722" s="119" t="s">
        <v>749</v>
      </c>
      <c r="Y722" s="119" t="s">
        <v>749</v>
      </c>
      <c r="Z722" s="119" t="s">
        <v>749</v>
      </c>
      <c r="AA722" s="119" t="s">
        <v>749</v>
      </c>
      <c r="AB722" s="119" t="s">
        <v>749</v>
      </c>
      <c r="AC722" s="119" t="s">
        <v>749</v>
      </c>
      <c r="AD722" s="120" t="s">
        <v>749</v>
      </c>
    </row>
    <row r="723" spans="1:30" ht="20" customHeight="1" x14ac:dyDescent="0.35">
      <c r="A723" s="15"/>
      <c r="B723" s="25">
        <f t="shared" si="187"/>
        <v>607</v>
      </c>
      <c r="C723" s="15"/>
      <c r="D723" s="135" t="str">
        <f t="shared" si="185"/>
        <v>B.UUID.607</v>
      </c>
      <c r="E723" s="27" t="s">
        <v>1251</v>
      </c>
      <c r="F723" s="27" t="s">
        <v>64</v>
      </c>
      <c r="G723" s="27" t="s">
        <v>466</v>
      </c>
      <c r="H723" s="27" t="s">
        <v>467</v>
      </c>
      <c r="I723" s="71" t="s">
        <v>1814</v>
      </c>
      <c r="J723" s="29" t="s">
        <v>64</v>
      </c>
      <c r="K723" s="33" t="s">
        <v>194</v>
      </c>
      <c r="L723" s="29" t="s">
        <v>488</v>
      </c>
      <c r="M723" s="29" t="s">
        <v>150</v>
      </c>
      <c r="N723" s="34" t="str">
        <f>"Démandé si pour question " &amp;D721&amp; ", Réponse = 1.Oui."</f>
        <v>Démandé si pour question B.UUID.605, Réponse = 1.Oui.</v>
      </c>
      <c r="O723" s="29" t="s">
        <v>150</v>
      </c>
      <c r="P723" s="29" t="s">
        <v>161</v>
      </c>
      <c r="Q723" s="29" t="s">
        <v>150</v>
      </c>
      <c r="R723" s="29" t="s">
        <v>151</v>
      </c>
      <c r="S723" s="39" t="s">
        <v>152</v>
      </c>
      <c r="T723" s="39" t="str">
        <f t="shared" si="186"/>
        <v>Yes</v>
      </c>
      <c r="V723" s="118" t="s">
        <v>749</v>
      </c>
      <c r="W723" s="119" t="s">
        <v>749</v>
      </c>
      <c r="X723" s="119" t="s">
        <v>749</v>
      </c>
      <c r="Y723" s="119" t="s">
        <v>749</v>
      </c>
      <c r="Z723" s="119" t="s">
        <v>749</v>
      </c>
      <c r="AA723" s="119" t="s">
        <v>749</v>
      </c>
      <c r="AB723" s="119" t="s">
        <v>749</v>
      </c>
      <c r="AC723" s="119" t="s">
        <v>749</v>
      </c>
      <c r="AD723" s="120" t="s">
        <v>749</v>
      </c>
    </row>
    <row r="724" spans="1:30" ht="20" customHeight="1" x14ac:dyDescent="0.35">
      <c r="A724" s="15"/>
      <c r="B724" s="25">
        <f t="shared" si="187"/>
        <v>608</v>
      </c>
      <c r="C724" s="15"/>
      <c r="D724" s="135" t="str">
        <f t="shared" si="185"/>
        <v>B.UUID.608</v>
      </c>
      <c r="E724" s="151" t="s">
        <v>1764</v>
      </c>
      <c r="F724" s="27" t="s">
        <v>803</v>
      </c>
      <c r="G724" s="27" t="s">
        <v>466</v>
      </c>
      <c r="H724" s="27" t="s">
        <v>467</v>
      </c>
      <c r="I724" s="71" t="s">
        <v>1760</v>
      </c>
      <c r="J724" s="29" t="s">
        <v>803</v>
      </c>
      <c r="K724" s="33"/>
      <c r="L724" s="29" t="s">
        <v>488</v>
      </c>
      <c r="M724" s="29" t="s">
        <v>150</v>
      </c>
      <c r="N724" s="34"/>
      <c r="O724" s="29" t="s">
        <v>150</v>
      </c>
      <c r="P724" s="29" t="s">
        <v>150</v>
      </c>
      <c r="Q724" s="29" t="s">
        <v>150</v>
      </c>
      <c r="R724" s="29" t="s">
        <v>151</v>
      </c>
      <c r="S724" s="39" t="s">
        <v>152</v>
      </c>
      <c r="T724" s="39" t="s">
        <v>150</v>
      </c>
      <c r="V724" s="118" t="s">
        <v>150</v>
      </c>
      <c r="W724" s="119" t="s">
        <v>150</v>
      </c>
      <c r="X724" s="119" t="s">
        <v>150</v>
      </c>
      <c r="Y724" s="119" t="s">
        <v>150</v>
      </c>
      <c r="Z724" s="119" t="s">
        <v>150</v>
      </c>
      <c r="AA724" s="119" t="s">
        <v>150</v>
      </c>
      <c r="AB724" s="119" t="s">
        <v>150</v>
      </c>
      <c r="AC724" s="119" t="s">
        <v>150</v>
      </c>
      <c r="AD724" s="120" t="s">
        <v>150</v>
      </c>
    </row>
    <row r="725" spans="1:30" ht="20" customHeight="1" x14ac:dyDescent="0.35">
      <c r="A725" s="15"/>
      <c r="B725" s="25">
        <f t="shared" si="187"/>
        <v>609</v>
      </c>
      <c r="C725" s="15"/>
      <c r="D725" s="78" t="str">
        <f t="shared" si="185"/>
        <v>B.UUID.609</v>
      </c>
      <c r="E725" s="71" t="s">
        <v>1252</v>
      </c>
      <c r="F725" s="27" t="s">
        <v>803</v>
      </c>
      <c r="G725" s="27" t="s">
        <v>465</v>
      </c>
      <c r="H725" s="27" t="s">
        <v>464</v>
      </c>
      <c r="I725" s="71" t="s">
        <v>839</v>
      </c>
      <c r="J725" s="29" t="s">
        <v>803</v>
      </c>
      <c r="K725" s="33"/>
      <c r="L725" s="29" t="s">
        <v>488</v>
      </c>
      <c r="M725" s="29" t="s">
        <v>150</v>
      </c>
      <c r="N725" s="34"/>
      <c r="O725" s="29" t="s">
        <v>150</v>
      </c>
      <c r="P725" s="29" t="s">
        <v>150</v>
      </c>
      <c r="Q725" s="29" t="s">
        <v>150</v>
      </c>
      <c r="R725" s="29" t="s">
        <v>151</v>
      </c>
      <c r="S725" s="39" t="s">
        <v>152</v>
      </c>
      <c r="T725" s="39" t="s">
        <v>150</v>
      </c>
      <c r="V725" s="118" t="s">
        <v>150</v>
      </c>
      <c r="W725" s="119" t="s">
        <v>150</v>
      </c>
      <c r="X725" s="119" t="s">
        <v>150</v>
      </c>
      <c r="Y725" s="119" t="s">
        <v>150</v>
      </c>
      <c r="Z725" s="119" t="s">
        <v>150</v>
      </c>
      <c r="AA725" s="119" t="s">
        <v>150</v>
      </c>
      <c r="AB725" s="119" t="s">
        <v>150</v>
      </c>
      <c r="AC725" s="119" t="s">
        <v>150</v>
      </c>
      <c r="AD725" s="120" t="s">
        <v>150</v>
      </c>
    </row>
    <row r="726" spans="1:30" ht="20" customHeight="1" x14ac:dyDescent="0.35">
      <c r="A726" s="15"/>
      <c r="B726" s="25">
        <f t="shared" si="187"/>
        <v>610</v>
      </c>
      <c r="C726" s="15"/>
      <c r="D726" s="78" t="str">
        <f t="shared" si="185"/>
        <v>B.UUID.610</v>
      </c>
      <c r="E726" s="27" t="s">
        <v>1604</v>
      </c>
      <c r="F726" s="27" t="s">
        <v>803</v>
      </c>
      <c r="G726" s="27" t="s">
        <v>465</v>
      </c>
      <c r="H726" s="27" t="s">
        <v>464</v>
      </c>
      <c r="I726" s="71" t="s">
        <v>838</v>
      </c>
      <c r="J726" s="29" t="s">
        <v>803</v>
      </c>
      <c r="K726" s="33"/>
      <c r="L726" s="29" t="s">
        <v>488</v>
      </c>
      <c r="M726" s="29" t="s">
        <v>150</v>
      </c>
      <c r="N726" s="34"/>
      <c r="O726" s="29" t="s">
        <v>150</v>
      </c>
      <c r="P726" s="29" t="s">
        <v>150</v>
      </c>
      <c r="Q726" s="29" t="s">
        <v>150</v>
      </c>
      <c r="R726" s="29" t="s">
        <v>151</v>
      </c>
      <c r="S726" s="39" t="s">
        <v>152</v>
      </c>
      <c r="T726" s="39" t="s">
        <v>150</v>
      </c>
      <c r="V726" s="118" t="s">
        <v>150</v>
      </c>
      <c r="W726" s="119" t="s">
        <v>150</v>
      </c>
      <c r="X726" s="119" t="s">
        <v>150</v>
      </c>
      <c r="Y726" s="119" t="s">
        <v>150</v>
      </c>
      <c r="Z726" s="119" t="s">
        <v>150</v>
      </c>
      <c r="AA726" s="119" t="s">
        <v>150</v>
      </c>
      <c r="AB726" s="119" t="s">
        <v>150</v>
      </c>
      <c r="AC726" s="119" t="s">
        <v>150</v>
      </c>
      <c r="AD726" s="120" t="s">
        <v>150</v>
      </c>
    </row>
    <row r="727" spans="1:30" ht="20" customHeight="1" x14ac:dyDescent="0.35">
      <c r="A727" s="15"/>
      <c r="B727" s="25">
        <f t="shared" si="187"/>
        <v>611</v>
      </c>
      <c r="C727" s="15"/>
      <c r="D727" s="135" t="str">
        <f t="shared" si="185"/>
        <v>B.UUID.611</v>
      </c>
      <c r="E727" s="27" t="s">
        <v>1253</v>
      </c>
      <c r="F727" s="27" t="s">
        <v>64</v>
      </c>
      <c r="G727" s="27" t="s">
        <v>466</v>
      </c>
      <c r="H727" s="27" t="s">
        <v>467</v>
      </c>
      <c r="I727" s="71" t="s">
        <v>1666</v>
      </c>
      <c r="J727" s="29" t="s">
        <v>64</v>
      </c>
      <c r="K727" s="33" t="s">
        <v>194</v>
      </c>
      <c r="L727" s="29" t="s">
        <v>488</v>
      </c>
      <c r="M727" s="29" t="s">
        <v>150</v>
      </c>
      <c r="N727" s="34" t="str">
        <f>"Démandé si pour question " &amp;D721&amp; ", Réponse = 1.Oui."</f>
        <v>Démandé si pour question B.UUID.605, Réponse = 1.Oui.</v>
      </c>
      <c r="O727" s="29" t="s">
        <v>150</v>
      </c>
      <c r="P727" s="29" t="s">
        <v>161</v>
      </c>
      <c r="Q727" s="29" t="s">
        <v>150</v>
      </c>
      <c r="R727" s="29" t="s">
        <v>151</v>
      </c>
      <c r="S727" s="39" t="s">
        <v>152</v>
      </c>
      <c r="T727" s="39" t="str">
        <f t="shared" si="186"/>
        <v>Yes</v>
      </c>
      <c r="V727" s="118" t="s">
        <v>749</v>
      </c>
      <c r="W727" s="119" t="s">
        <v>749</v>
      </c>
      <c r="X727" s="119" t="s">
        <v>749</v>
      </c>
      <c r="Y727" s="119" t="s">
        <v>749</v>
      </c>
      <c r="Z727" s="119" t="s">
        <v>749</v>
      </c>
      <c r="AA727" s="119" t="s">
        <v>749</v>
      </c>
      <c r="AB727" s="119" t="s">
        <v>749</v>
      </c>
      <c r="AC727" s="119" t="s">
        <v>749</v>
      </c>
      <c r="AD727" s="120" t="s">
        <v>749</v>
      </c>
    </row>
    <row r="728" spans="1:30" ht="20" customHeight="1" thickBot="1" x14ac:dyDescent="0.4">
      <c r="A728" s="15"/>
      <c r="B728" s="25">
        <f t="shared" si="187"/>
        <v>612</v>
      </c>
      <c r="C728" s="15"/>
      <c r="D728" s="135" t="str">
        <f t="shared" si="185"/>
        <v>B.UUID.612</v>
      </c>
      <c r="E728" s="27" t="s">
        <v>1254</v>
      </c>
      <c r="F728" s="27" t="s">
        <v>64</v>
      </c>
      <c r="G728" s="27" t="s">
        <v>466</v>
      </c>
      <c r="H728" s="27" t="s">
        <v>467</v>
      </c>
      <c r="I728" s="71" t="s">
        <v>1667</v>
      </c>
      <c r="J728" s="29" t="s">
        <v>64</v>
      </c>
      <c r="K728" s="33" t="s">
        <v>194</v>
      </c>
      <c r="L728" s="29" t="s">
        <v>488</v>
      </c>
      <c r="M728" s="29" t="s">
        <v>150</v>
      </c>
      <c r="N728" s="34" t="str">
        <f>"Démandé si pour question " &amp;D721&amp; ", Réponse = 1.Oui."</f>
        <v>Démandé si pour question B.UUID.605, Réponse = 1.Oui.</v>
      </c>
      <c r="O728" s="29" t="s">
        <v>150</v>
      </c>
      <c r="P728" s="29" t="s">
        <v>161</v>
      </c>
      <c r="Q728" s="29" t="s">
        <v>150</v>
      </c>
      <c r="R728" s="29" t="s">
        <v>151</v>
      </c>
      <c r="S728" s="39" t="s">
        <v>152</v>
      </c>
      <c r="T728" s="39" t="str">
        <f t="shared" si="186"/>
        <v>Yes</v>
      </c>
      <c r="V728" s="118" t="s">
        <v>749</v>
      </c>
      <c r="W728" s="119" t="s">
        <v>749</v>
      </c>
      <c r="X728" s="119" t="s">
        <v>749</v>
      </c>
      <c r="Y728" s="119" t="s">
        <v>749</v>
      </c>
      <c r="Z728" s="119" t="s">
        <v>749</v>
      </c>
      <c r="AA728" s="119" t="s">
        <v>749</v>
      </c>
      <c r="AB728" s="119" t="s">
        <v>749</v>
      </c>
      <c r="AC728" s="119" t="s">
        <v>749</v>
      </c>
      <c r="AD728" s="120" t="s">
        <v>749</v>
      </c>
    </row>
    <row r="729" spans="1:30" ht="20" customHeight="1" thickBot="1" x14ac:dyDescent="0.4">
      <c r="A729" s="15"/>
      <c r="B729" s="25"/>
      <c r="C729" s="15"/>
      <c r="D729" s="56" t="s">
        <v>489</v>
      </c>
      <c r="E729" s="52"/>
      <c r="F729" s="52"/>
      <c r="G729" s="52"/>
      <c r="H729" s="52"/>
      <c r="I729" s="53"/>
      <c r="J729" s="54"/>
      <c r="K729" s="54"/>
      <c r="L729" s="52"/>
      <c r="M729" s="52"/>
      <c r="N729" s="54"/>
      <c r="O729" s="52"/>
      <c r="P729" s="52"/>
      <c r="Q729" s="52"/>
      <c r="R729" s="52"/>
      <c r="S729" s="55"/>
      <c r="T729" s="55"/>
      <c r="V729" s="121"/>
      <c r="W729" s="122"/>
      <c r="X729" s="122"/>
      <c r="Y729" s="122"/>
      <c r="Z729" s="122"/>
      <c r="AA729" s="122"/>
      <c r="AB729" s="122"/>
      <c r="AC729" s="122"/>
      <c r="AD729" s="123"/>
    </row>
    <row r="730" spans="1:30" ht="20" customHeight="1" x14ac:dyDescent="0.35">
      <c r="A730" s="15"/>
      <c r="B730" s="25">
        <f>B728+1</f>
        <v>613</v>
      </c>
      <c r="C730" s="15"/>
      <c r="D730" s="135" t="str">
        <f t="shared" ref="D730:D734" si="188">CONCATENATE(LEFT($D$33,2),"UUID.",B730)</f>
        <v>B.UUID.613</v>
      </c>
      <c r="E730" s="27" t="s">
        <v>1255</v>
      </c>
      <c r="F730" s="27" t="s">
        <v>418</v>
      </c>
      <c r="G730" s="27" t="s">
        <v>466</v>
      </c>
      <c r="H730" s="27" t="s">
        <v>467</v>
      </c>
      <c r="I730" s="33" t="s">
        <v>454</v>
      </c>
      <c r="J730" s="29" t="s">
        <v>17</v>
      </c>
      <c r="K730" s="33" t="s">
        <v>197</v>
      </c>
      <c r="L730" s="29" t="s">
        <v>488</v>
      </c>
      <c r="M730" s="29" t="s">
        <v>150</v>
      </c>
      <c r="N730" s="34" t="str">
        <f>"Démandé si pour question " &amp;D711&amp; ", Réponse = 1.Oui."</f>
        <v>Démandé si pour question B.UUID.596, Réponse = 1.Oui.</v>
      </c>
      <c r="O730" s="29" t="s">
        <v>150</v>
      </c>
      <c r="P730" s="29" t="s">
        <v>161</v>
      </c>
      <c r="Q730" s="29" t="s">
        <v>150</v>
      </c>
      <c r="R730" s="29" t="s">
        <v>151</v>
      </c>
      <c r="S730" s="39" t="s">
        <v>152</v>
      </c>
      <c r="T730" s="39" t="s">
        <v>756</v>
      </c>
      <c r="V730" s="118" t="s">
        <v>756</v>
      </c>
      <c r="W730" s="119" t="s">
        <v>756</v>
      </c>
      <c r="X730" s="119" t="s">
        <v>756</v>
      </c>
      <c r="Y730" s="119" t="s">
        <v>756</v>
      </c>
      <c r="Z730" s="119" t="s">
        <v>756</v>
      </c>
      <c r="AA730" s="119" t="s">
        <v>756</v>
      </c>
      <c r="AB730" s="119" t="s">
        <v>756</v>
      </c>
      <c r="AC730" s="119" t="s">
        <v>756</v>
      </c>
      <c r="AD730" s="120" t="s">
        <v>756</v>
      </c>
    </row>
    <row r="731" spans="1:30" ht="20" customHeight="1" x14ac:dyDescent="0.35">
      <c r="A731" s="15"/>
      <c r="B731" s="25">
        <f t="shared" ref="B731:B734" si="189">B730+1</f>
        <v>614</v>
      </c>
      <c r="C731" s="15"/>
      <c r="D731" s="135" t="str">
        <f t="shared" si="188"/>
        <v>B.UUID.614</v>
      </c>
      <c r="E731" s="27" t="s">
        <v>1256</v>
      </c>
      <c r="F731" s="27" t="s">
        <v>419</v>
      </c>
      <c r="G731" s="27" t="s">
        <v>466</v>
      </c>
      <c r="H731" s="27" t="s">
        <v>467</v>
      </c>
      <c r="I731" s="33" t="s">
        <v>455</v>
      </c>
      <c r="J731" s="29" t="s">
        <v>37</v>
      </c>
      <c r="K731" s="33" t="s">
        <v>198</v>
      </c>
      <c r="L731" s="29" t="s">
        <v>488</v>
      </c>
      <c r="M731" s="29" t="s">
        <v>150</v>
      </c>
      <c r="N731" s="34" t="str">
        <f>"Démandé si pour question " &amp;D730&amp; ", Réponse = 2. Oui, les prix augmenteront."</f>
        <v>Démandé si pour question B.UUID.613, Réponse = 2. Oui, les prix augmenteront.</v>
      </c>
      <c r="O731" s="29" t="s">
        <v>150</v>
      </c>
      <c r="P731" s="29" t="s">
        <v>161</v>
      </c>
      <c r="Q731" s="29" t="s">
        <v>150</v>
      </c>
      <c r="R731" s="29" t="s">
        <v>151</v>
      </c>
      <c r="S731" s="39" t="s">
        <v>152</v>
      </c>
      <c r="T731" s="39" t="s">
        <v>756</v>
      </c>
      <c r="V731" s="118" t="s">
        <v>756</v>
      </c>
      <c r="W731" s="119" t="s">
        <v>756</v>
      </c>
      <c r="X731" s="119" t="s">
        <v>756</v>
      </c>
      <c r="Y731" s="119" t="s">
        <v>756</v>
      </c>
      <c r="Z731" s="119" t="s">
        <v>756</v>
      </c>
      <c r="AA731" s="119" t="s">
        <v>756</v>
      </c>
      <c r="AB731" s="119" t="s">
        <v>756</v>
      </c>
      <c r="AC731" s="119" t="s">
        <v>756</v>
      </c>
      <c r="AD731" s="120" t="s">
        <v>756</v>
      </c>
    </row>
    <row r="732" spans="1:30" ht="20" customHeight="1" x14ac:dyDescent="0.35">
      <c r="A732" s="15"/>
      <c r="B732" s="25">
        <f t="shared" si="189"/>
        <v>615</v>
      </c>
      <c r="C732" s="15"/>
      <c r="D732" s="135" t="str">
        <f t="shared" si="188"/>
        <v>B.UUID.615</v>
      </c>
      <c r="E732" s="27" t="s">
        <v>1606</v>
      </c>
      <c r="F732" s="27" t="s">
        <v>20</v>
      </c>
      <c r="G732" s="27" t="s">
        <v>466</v>
      </c>
      <c r="H732" s="27" t="s">
        <v>467</v>
      </c>
      <c r="I732" s="33" t="s">
        <v>181</v>
      </c>
      <c r="J732" s="29" t="s">
        <v>20</v>
      </c>
      <c r="K732" s="33" t="s">
        <v>20</v>
      </c>
      <c r="L732" s="29" t="s">
        <v>488</v>
      </c>
      <c r="M732" s="29" t="s">
        <v>150</v>
      </c>
      <c r="N732" s="34" t="str">
        <f>"Démandé si pour question " &amp;D731&amp; ", Réponse = 11.Autre."</f>
        <v>Démandé si pour question B.UUID.614, Réponse = 11.Autre.</v>
      </c>
      <c r="O732" s="29" t="s">
        <v>150</v>
      </c>
      <c r="P732" s="29" t="s">
        <v>161</v>
      </c>
      <c r="Q732" s="29" t="s">
        <v>150</v>
      </c>
      <c r="R732" s="29" t="s">
        <v>151</v>
      </c>
      <c r="S732" s="39" t="s">
        <v>152</v>
      </c>
      <c r="T732" s="39" t="s">
        <v>756</v>
      </c>
      <c r="V732" s="118" t="s">
        <v>756</v>
      </c>
      <c r="W732" s="119" t="s">
        <v>756</v>
      </c>
      <c r="X732" s="119" t="s">
        <v>756</v>
      </c>
      <c r="Y732" s="119" t="s">
        <v>756</v>
      </c>
      <c r="Z732" s="119" t="s">
        <v>756</v>
      </c>
      <c r="AA732" s="119" t="s">
        <v>756</v>
      </c>
      <c r="AB732" s="119" t="s">
        <v>756</v>
      </c>
      <c r="AC732" s="119" t="s">
        <v>756</v>
      </c>
      <c r="AD732" s="120" t="s">
        <v>756</v>
      </c>
    </row>
    <row r="733" spans="1:30" ht="20" customHeight="1" x14ac:dyDescent="0.35">
      <c r="A733" s="15"/>
      <c r="B733" s="25">
        <f t="shared" si="189"/>
        <v>616</v>
      </c>
      <c r="C733" s="15"/>
      <c r="D733" s="135" t="str">
        <f t="shared" si="188"/>
        <v>B.UUID.616</v>
      </c>
      <c r="E733" s="27" t="s">
        <v>1257</v>
      </c>
      <c r="F733" s="27" t="s">
        <v>420</v>
      </c>
      <c r="G733" s="27" t="s">
        <v>466</v>
      </c>
      <c r="H733" s="27" t="s">
        <v>467</v>
      </c>
      <c r="I733" s="33" t="s">
        <v>456</v>
      </c>
      <c r="J733" s="29" t="s">
        <v>37</v>
      </c>
      <c r="K733" s="33" t="s">
        <v>199</v>
      </c>
      <c r="L733" s="29" t="s">
        <v>488</v>
      </c>
      <c r="M733" s="29" t="s">
        <v>150</v>
      </c>
      <c r="N733" s="34" t="str">
        <f>"Démandé si pour question " &amp;D730&amp; ", Réponse = 2. Oui, les prix augmenteront."</f>
        <v>Démandé si pour question B.UUID.613, Réponse = 2. Oui, les prix augmenteront.</v>
      </c>
      <c r="O733" s="29" t="s">
        <v>150</v>
      </c>
      <c r="P733" s="29" t="s">
        <v>161</v>
      </c>
      <c r="Q733" s="29" t="s">
        <v>150</v>
      </c>
      <c r="R733" s="29" t="s">
        <v>151</v>
      </c>
      <c r="S733" s="39" t="s">
        <v>152</v>
      </c>
      <c r="T733" s="39" t="s">
        <v>756</v>
      </c>
      <c r="V733" s="118" t="s">
        <v>756</v>
      </c>
      <c r="W733" s="119" t="s">
        <v>756</v>
      </c>
      <c r="X733" s="119" t="s">
        <v>756</v>
      </c>
      <c r="Y733" s="119" t="s">
        <v>756</v>
      </c>
      <c r="Z733" s="119" t="s">
        <v>756</v>
      </c>
      <c r="AA733" s="119" t="s">
        <v>756</v>
      </c>
      <c r="AB733" s="119" t="s">
        <v>756</v>
      </c>
      <c r="AC733" s="119" t="s">
        <v>756</v>
      </c>
      <c r="AD733" s="120" t="s">
        <v>756</v>
      </c>
    </row>
    <row r="734" spans="1:30" ht="20" customHeight="1" thickBot="1" x14ac:dyDescent="0.4">
      <c r="A734" s="15"/>
      <c r="B734" s="25">
        <f t="shared" si="189"/>
        <v>617</v>
      </c>
      <c r="C734" s="15"/>
      <c r="D734" s="135" t="str">
        <f t="shared" si="188"/>
        <v>B.UUID.617</v>
      </c>
      <c r="E734" s="27" t="s">
        <v>1607</v>
      </c>
      <c r="F734" s="27" t="s">
        <v>20</v>
      </c>
      <c r="G734" s="27" t="s">
        <v>466</v>
      </c>
      <c r="H734" s="27" t="s">
        <v>467</v>
      </c>
      <c r="I734" s="33" t="s">
        <v>181</v>
      </c>
      <c r="J734" s="29" t="s">
        <v>20</v>
      </c>
      <c r="K734" s="33" t="s">
        <v>20</v>
      </c>
      <c r="L734" s="29" t="s">
        <v>488</v>
      </c>
      <c r="M734" s="29" t="s">
        <v>150</v>
      </c>
      <c r="N734" s="34" t="str">
        <f>"Démandé si pour question " &amp;D733&amp; ", Réponse = 12.Autre."</f>
        <v>Démandé si pour question B.UUID.616, Réponse = 12.Autre.</v>
      </c>
      <c r="O734" s="29" t="s">
        <v>150</v>
      </c>
      <c r="P734" s="29" t="s">
        <v>161</v>
      </c>
      <c r="Q734" s="29" t="s">
        <v>150</v>
      </c>
      <c r="R734" s="29" t="s">
        <v>151</v>
      </c>
      <c r="S734" s="39" t="s">
        <v>152</v>
      </c>
      <c r="T734" s="39" t="s">
        <v>756</v>
      </c>
      <c r="V734" s="118" t="s">
        <v>756</v>
      </c>
      <c r="W734" s="119" t="s">
        <v>756</v>
      </c>
      <c r="X734" s="119" t="s">
        <v>756</v>
      </c>
      <c r="Y734" s="119" t="s">
        <v>756</v>
      </c>
      <c r="Z734" s="119" t="s">
        <v>756</v>
      </c>
      <c r="AA734" s="119" t="s">
        <v>756</v>
      </c>
      <c r="AB734" s="119" t="s">
        <v>756</v>
      </c>
      <c r="AC734" s="119" t="s">
        <v>756</v>
      </c>
      <c r="AD734" s="120" t="s">
        <v>756</v>
      </c>
    </row>
    <row r="735" spans="1:30" ht="20" customHeight="1" thickBot="1" x14ac:dyDescent="0.4">
      <c r="A735" s="15"/>
      <c r="B735" s="25"/>
      <c r="C735" s="15"/>
      <c r="D735" s="56" t="s">
        <v>490</v>
      </c>
      <c r="E735" s="52"/>
      <c r="F735" s="52"/>
      <c r="G735" s="52"/>
      <c r="H735" s="52"/>
      <c r="I735" s="53"/>
      <c r="J735" s="54"/>
      <c r="K735" s="54"/>
      <c r="L735" s="52"/>
      <c r="M735" s="52"/>
      <c r="N735" s="54"/>
      <c r="O735" s="52"/>
      <c r="P735" s="52"/>
      <c r="Q735" s="52"/>
      <c r="R735" s="52"/>
      <c r="S735" s="55"/>
      <c r="T735" s="55"/>
      <c r="V735" s="121"/>
      <c r="W735" s="122"/>
      <c r="X735" s="122"/>
      <c r="Y735" s="122"/>
      <c r="Z735" s="122"/>
      <c r="AA735" s="122"/>
      <c r="AB735" s="122"/>
      <c r="AC735" s="122"/>
      <c r="AD735" s="123"/>
    </row>
    <row r="736" spans="1:30" ht="20" customHeight="1" x14ac:dyDescent="0.35">
      <c r="A736" s="15"/>
      <c r="B736" s="25">
        <f>B734+1</f>
        <v>618</v>
      </c>
      <c r="C736" s="15"/>
      <c r="D736" s="78" t="str">
        <f t="shared" ref="D736:D749" si="190">CONCATENATE(LEFT($D$33,2),"UUID.",B736)</f>
        <v>B.UUID.618</v>
      </c>
      <c r="E736" s="27" t="s">
        <v>1260</v>
      </c>
      <c r="F736" s="27" t="s">
        <v>421</v>
      </c>
      <c r="G736" s="27" t="s">
        <v>465</v>
      </c>
      <c r="H736" s="27" t="s">
        <v>464</v>
      </c>
      <c r="I736" s="33" t="s">
        <v>337</v>
      </c>
      <c r="J736" s="29" t="s">
        <v>17</v>
      </c>
      <c r="K736" s="33" t="s">
        <v>207</v>
      </c>
      <c r="L736" s="29" t="s">
        <v>342</v>
      </c>
      <c r="M736" s="29" t="s">
        <v>150</v>
      </c>
      <c r="N736" s="34" t="str">
        <f>N730</f>
        <v>Démandé si pour question B.UUID.596, Réponse = 1.Oui.</v>
      </c>
      <c r="O736" s="29" t="s">
        <v>150</v>
      </c>
      <c r="P736" s="29" t="s">
        <v>161</v>
      </c>
      <c r="Q736" s="29" t="s">
        <v>150</v>
      </c>
      <c r="R736" s="29" t="s">
        <v>151</v>
      </c>
      <c r="S736" s="39" t="s">
        <v>152</v>
      </c>
      <c r="T736" s="39" t="s">
        <v>150</v>
      </c>
      <c r="V736" s="118" t="s">
        <v>150</v>
      </c>
      <c r="W736" s="119" t="s">
        <v>150</v>
      </c>
      <c r="X736" s="119" t="s">
        <v>150</v>
      </c>
      <c r="Y736" s="119" t="s">
        <v>150</v>
      </c>
      <c r="Z736" s="119" t="s">
        <v>150</v>
      </c>
      <c r="AA736" s="119" t="s">
        <v>150</v>
      </c>
      <c r="AB736" s="119" t="s">
        <v>150</v>
      </c>
      <c r="AC736" s="119" t="s">
        <v>150</v>
      </c>
      <c r="AD736" s="120" t="s">
        <v>150</v>
      </c>
    </row>
    <row r="737" spans="1:30" ht="20" customHeight="1" x14ac:dyDescent="0.35">
      <c r="A737" s="15"/>
      <c r="B737" s="25">
        <f t="shared" ref="B737:B749" si="191">B736+1</f>
        <v>619</v>
      </c>
      <c r="C737" s="15"/>
      <c r="D737" s="78" t="str">
        <f t="shared" si="190"/>
        <v>B.UUID.619</v>
      </c>
      <c r="E737" s="27" t="s">
        <v>1608</v>
      </c>
      <c r="F737" s="27" t="s">
        <v>20</v>
      </c>
      <c r="G737" s="27" t="s">
        <v>465</v>
      </c>
      <c r="H737" s="27" t="s">
        <v>464</v>
      </c>
      <c r="I737" s="33" t="s">
        <v>181</v>
      </c>
      <c r="J737" s="29" t="s">
        <v>20</v>
      </c>
      <c r="K737" s="33" t="s">
        <v>20</v>
      </c>
      <c r="L737" s="29" t="s">
        <v>342</v>
      </c>
      <c r="M737" s="29" t="s">
        <v>150</v>
      </c>
      <c r="N737" s="34" t="str">
        <f>"Démandé si pour question " &amp;D736&amp; ", Réponse = 3.Autre."</f>
        <v>Démandé si pour question B.UUID.618, Réponse = 3.Autre.</v>
      </c>
      <c r="O737" s="29" t="s">
        <v>150</v>
      </c>
      <c r="P737" s="29" t="s">
        <v>161</v>
      </c>
      <c r="Q737" s="29" t="s">
        <v>150</v>
      </c>
      <c r="R737" s="29" t="s">
        <v>151</v>
      </c>
      <c r="S737" s="39" t="s">
        <v>152</v>
      </c>
      <c r="T737" s="39" t="s">
        <v>150</v>
      </c>
      <c r="V737" s="118" t="s">
        <v>150</v>
      </c>
      <c r="W737" s="119" t="s">
        <v>150</v>
      </c>
      <c r="X737" s="119" t="s">
        <v>150</v>
      </c>
      <c r="Y737" s="119" t="s">
        <v>150</v>
      </c>
      <c r="Z737" s="119" t="s">
        <v>150</v>
      </c>
      <c r="AA737" s="119" t="s">
        <v>150</v>
      </c>
      <c r="AB737" s="119" t="s">
        <v>150</v>
      </c>
      <c r="AC737" s="119" t="s">
        <v>150</v>
      </c>
      <c r="AD737" s="120" t="s">
        <v>150</v>
      </c>
    </row>
    <row r="738" spans="1:30" ht="20" customHeight="1" x14ac:dyDescent="0.35">
      <c r="A738" s="15"/>
      <c r="B738" s="25">
        <f t="shared" si="191"/>
        <v>620</v>
      </c>
      <c r="C738" s="15"/>
      <c r="D738" s="78" t="str">
        <f t="shared" si="190"/>
        <v>B.UUID.620</v>
      </c>
      <c r="E738" s="27" t="s">
        <v>1261</v>
      </c>
      <c r="F738" s="27" t="s">
        <v>866</v>
      </c>
      <c r="G738" s="27" t="s">
        <v>465</v>
      </c>
      <c r="H738" s="27" t="s">
        <v>464</v>
      </c>
      <c r="I738" s="33" t="s">
        <v>1258</v>
      </c>
      <c r="J738" s="29" t="s">
        <v>17</v>
      </c>
      <c r="K738" s="33" t="s">
        <v>865</v>
      </c>
      <c r="L738" s="29" t="s">
        <v>342</v>
      </c>
      <c r="M738" s="29" t="s">
        <v>150</v>
      </c>
      <c r="N738" s="34" t="str">
        <f>"Démandé si pour question " &amp;D736&amp; ", Réponse = 1.Oui."</f>
        <v>Démandé si pour question B.UUID.618, Réponse = 1.Oui.</v>
      </c>
      <c r="O738" s="29" t="s">
        <v>150</v>
      </c>
      <c r="P738" s="29" t="s">
        <v>161</v>
      </c>
      <c r="Q738" s="29" t="s">
        <v>150</v>
      </c>
      <c r="R738" s="29" t="s">
        <v>151</v>
      </c>
      <c r="S738" s="39" t="s">
        <v>152</v>
      </c>
      <c r="T738" s="39" t="s">
        <v>150</v>
      </c>
      <c r="V738" s="118" t="s">
        <v>150</v>
      </c>
      <c r="W738" s="119" t="s">
        <v>150</v>
      </c>
      <c r="X738" s="119" t="s">
        <v>150</v>
      </c>
      <c r="Y738" s="119" t="s">
        <v>150</v>
      </c>
      <c r="Z738" s="119" t="s">
        <v>150</v>
      </c>
      <c r="AA738" s="119" t="s">
        <v>150</v>
      </c>
      <c r="AB738" s="119" t="s">
        <v>150</v>
      </c>
      <c r="AC738" s="119" t="s">
        <v>150</v>
      </c>
      <c r="AD738" s="120" t="s">
        <v>150</v>
      </c>
    </row>
    <row r="739" spans="1:30" ht="20" customHeight="1" x14ac:dyDescent="0.35">
      <c r="A739" s="15"/>
      <c r="B739" s="25">
        <f t="shared" si="191"/>
        <v>621</v>
      </c>
      <c r="C739" s="15"/>
      <c r="D739" s="78" t="str">
        <f t="shared" si="190"/>
        <v>B.UUID.621</v>
      </c>
      <c r="E739" s="27" t="s">
        <v>1614</v>
      </c>
      <c r="F739" s="27" t="s">
        <v>20</v>
      </c>
      <c r="G739" s="27" t="s">
        <v>465</v>
      </c>
      <c r="H739" s="27" t="s">
        <v>464</v>
      </c>
      <c r="I739" s="33" t="s">
        <v>181</v>
      </c>
      <c r="J739" s="29" t="s">
        <v>20</v>
      </c>
      <c r="K739" s="33" t="s">
        <v>20</v>
      </c>
      <c r="L739" s="29" t="s">
        <v>342</v>
      </c>
      <c r="M739" s="29" t="s">
        <v>150</v>
      </c>
      <c r="N739" s="34" t="str">
        <f>"Démandé si pour question " &amp;D738&amp; ", Réponse = Autre."</f>
        <v>Démandé si pour question B.UUID.620, Réponse = Autre.</v>
      </c>
      <c r="O739" s="29" t="s">
        <v>150</v>
      </c>
      <c r="P739" s="29" t="s">
        <v>161</v>
      </c>
      <c r="Q739" s="29" t="s">
        <v>150</v>
      </c>
      <c r="R739" s="29" t="s">
        <v>151</v>
      </c>
      <c r="S739" s="39" t="s">
        <v>152</v>
      </c>
      <c r="T739" s="39" t="s">
        <v>150</v>
      </c>
      <c r="V739" s="118" t="s">
        <v>150</v>
      </c>
      <c r="W739" s="119" t="s">
        <v>150</v>
      </c>
      <c r="X739" s="119" t="s">
        <v>150</v>
      </c>
      <c r="Y739" s="119" t="s">
        <v>150</v>
      </c>
      <c r="Z739" s="119" t="s">
        <v>150</v>
      </c>
      <c r="AA739" s="119" t="s">
        <v>150</v>
      </c>
      <c r="AB739" s="119" t="s">
        <v>150</v>
      </c>
      <c r="AC739" s="119" t="s">
        <v>150</v>
      </c>
      <c r="AD739" s="120" t="s">
        <v>150</v>
      </c>
    </row>
    <row r="740" spans="1:30" ht="20" customHeight="1" x14ac:dyDescent="0.35">
      <c r="A740" s="15"/>
      <c r="B740" s="25">
        <f t="shared" si="191"/>
        <v>622</v>
      </c>
      <c r="C740" s="15"/>
      <c r="D740" s="78" t="str">
        <f t="shared" si="190"/>
        <v>B.UUID.622</v>
      </c>
      <c r="E740" s="27" t="s">
        <v>1262</v>
      </c>
      <c r="F740" s="27" t="s">
        <v>866</v>
      </c>
      <c r="G740" s="27" t="s">
        <v>465</v>
      </c>
      <c r="H740" s="27" t="s">
        <v>464</v>
      </c>
      <c r="I740" s="33" t="s">
        <v>338</v>
      </c>
      <c r="J740" s="29" t="s">
        <v>17</v>
      </c>
      <c r="K740" s="33" t="s">
        <v>208</v>
      </c>
      <c r="L740" s="29" t="s">
        <v>342</v>
      </c>
      <c r="M740" s="29" t="s">
        <v>150</v>
      </c>
      <c r="N740" s="34" t="str">
        <f>"Démandé si pour question " &amp;D736&amp; ", Réponse = 2.Non."</f>
        <v>Démandé si pour question B.UUID.618, Réponse = 2.Non.</v>
      </c>
      <c r="O740" s="29" t="s">
        <v>150</v>
      </c>
      <c r="P740" s="29" t="s">
        <v>161</v>
      </c>
      <c r="Q740" s="29" t="s">
        <v>150</v>
      </c>
      <c r="R740" s="29" t="s">
        <v>151</v>
      </c>
      <c r="S740" s="39" t="s">
        <v>152</v>
      </c>
      <c r="T740" s="39" t="s">
        <v>150</v>
      </c>
      <c r="V740" s="118" t="s">
        <v>150</v>
      </c>
      <c r="W740" s="119" t="s">
        <v>150</v>
      </c>
      <c r="X740" s="119" t="s">
        <v>150</v>
      </c>
      <c r="Y740" s="119" t="s">
        <v>150</v>
      </c>
      <c r="Z740" s="119" t="s">
        <v>150</v>
      </c>
      <c r="AA740" s="119" t="s">
        <v>150</v>
      </c>
      <c r="AB740" s="119" t="s">
        <v>150</v>
      </c>
      <c r="AC740" s="119" t="s">
        <v>150</v>
      </c>
      <c r="AD740" s="120" t="s">
        <v>150</v>
      </c>
    </row>
    <row r="741" spans="1:30" ht="20" customHeight="1" x14ac:dyDescent="0.35">
      <c r="A741" s="15"/>
      <c r="B741" s="25">
        <f t="shared" si="191"/>
        <v>623</v>
      </c>
      <c r="C741" s="15"/>
      <c r="D741" s="78" t="str">
        <f t="shared" si="190"/>
        <v>B.UUID.623</v>
      </c>
      <c r="E741" s="27" t="s">
        <v>1609</v>
      </c>
      <c r="F741" s="27" t="s">
        <v>20</v>
      </c>
      <c r="G741" s="27" t="s">
        <v>465</v>
      </c>
      <c r="H741" s="27" t="s">
        <v>464</v>
      </c>
      <c r="I741" s="33" t="s">
        <v>181</v>
      </c>
      <c r="J741" s="29" t="s">
        <v>20</v>
      </c>
      <c r="K741" s="71" t="s">
        <v>20</v>
      </c>
      <c r="L741" s="29" t="s">
        <v>342</v>
      </c>
      <c r="M741" s="29" t="s">
        <v>150</v>
      </c>
      <c r="N741" s="34" t="str">
        <f>"Démandé si pour question " &amp;D740&amp; ", Réponse = Autre."</f>
        <v>Démandé si pour question B.UUID.622, Réponse = Autre.</v>
      </c>
      <c r="O741" s="29" t="s">
        <v>150</v>
      </c>
      <c r="P741" s="29" t="s">
        <v>161</v>
      </c>
      <c r="Q741" s="29" t="s">
        <v>150</v>
      </c>
      <c r="R741" s="29" t="s">
        <v>151</v>
      </c>
      <c r="S741" s="39" t="s">
        <v>152</v>
      </c>
      <c r="T741" s="39" t="s">
        <v>150</v>
      </c>
      <c r="V741" s="118" t="s">
        <v>150</v>
      </c>
      <c r="W741" s="119" t="s">
        <v>150</v>
      </c>
      <c r="X741" s="119" t="s">
        <v>150</v>
      </c>
      <c r="Y741" s="119" t="s">
        <v>150</v>
      </c>
      <c r="Z741" s="119" t="s">
        <v>150</v>
      </c>
      <c r="AA741" s="119" t="s">
        <v>150</v>
      </c>
      <c r="AB741" s="119" t="s">
        <v>150</v>
      </c>
      <c r="AC741" s="119" t="s">
        <v>150</v>
      </c>
      <c r="AD741" s="120" t="s">
        <v>150</v>
      </c>
    </row>
    <row r="742" spans="1:30" ht="20" customHeight="1" x14ac:dyDescent="0.35">
      <c r="A742" s="15"/>
      <c r="B742" s="25">
        <f t="shared" si="191"/>
        <v>624</v>
      </c>
      <c r="C742" s="15"/>
      <c r="D742" s="78" t="str">
        <f t="shared" si="190"/>
        <v>B.UUID.624</v>
      </c>
      <c r="E742" s="27" t="s">
        <v>1323</v>
      </c>
      <c r="F742" s="27" t="s">
        <v>421</v>
      </c>
      <c r="G742" s="27" t="s">
        <v>465</v>
      </c>
      <c r="H742" s="27" t="s">
        <v>464</v>
      </c>
      <c r="I742" s="33" t="s">
        <v>1259</v>
      </c>
      <c r="J742" s="29" t="s">
        <v>17</v>
      </c>
      <c r="K742" s="71" t="s">
        <v>207</v>
      </c>
      <c r="L742" s="29" t="s">
        <v>342</v>
      </c>
      <c r="M742" s="29" t="s">
        <v>150</v>
      </c>
      <c r="N742" s="34" t="str">
        <f>N730</f>
        <v>Démandé si pour question B.UUID.596, Réponse = 1.Oui.</v>
      </c>
      <c r="O742" s="29" t="s">
        <v>150</v>
      </c>
      <c r="P742" s="29" t="s">
        <v>161</v>
      </c>
      <c r="Q742" s="29" t="s">
        <v>150</v>
      </c>
      <c r="R742" s="29" t="s">
        <v>151</v>
      </c>
      <c r="S742" s="39" t="s">
        <v>152</v>
      </c>
      <c r="T742" s="39" t="s">
        <v>150</v>
      </c>
      <c r="V742" s="118" t="s">
        <v>150</v>
      </c>
      <c r="W742" s="119" t="s">
        <v>150</v>
      </c>
      <c r="X742" s="119" t="s">
        <v>150</v>
      </c>
      <c r="Y742" s="119" t="s">
        <v>150</v>
      </c>
      <c r="Z742" s="119" t="s">
        <v>150</v>
      </c>
      <c r="AA742" s="119" t="s">
        <v>150</v>
      </c>
      <c r="AB742" s="119" t="s">
        <v>150</v>
      </c>
      <c r="AC742" s="119" t="s">
        <v>150</v>
      </c>
      <c r="AD742" s="120" t="s">
        <v>150</v>
      </c>
    </row>
    <row r="743" spans="1:30" ht="20" customHeight="1" x14ac:dyDescent="0.35">
      <c r="A743" s="15"/>
      <c r="B743" s="25">
        <f t="shared" si="191"/>
        <v>625</v>
      </c>
      <c r="C743" s="15"/>
      <c r="D743" s="78" t="str">
        <f t="shared" si="190"/>
        <v>B.UUID.625</v>
      </c>
      <c r="E743" s="27" t="s">
        <v>1610</v>
      </c>
      <c r="F743" s="27" t="s">
        <v>491</v>
      </c>
      <c r="G743" s="27" t="s">
        <v>465</v>
      </c>
      <c r="H743" s="27" t="s">
        <v>464</v>
      </c>
      <c r="I743" s="33" t="s">
        <v>833</v>
      </c>
      <c r="J743" s="29" t="s">
        <v>37</v>
      </c>
      <c r="K743" s="71" t="s">
        <v>506</v>
      </c>
      <c r="L743" s="29" t="s">
        <v>342</v>
      </c>
      <c r="M743" s="29" t="s">
        <v>209</v>
      </c>
      <c r="N743" s="29" t="s">
        <v>160</v>
      </c>
      <c r="O743" s="29" t="s">
        <v>150</v>
      </c>
      <c r="P743" s="29" t="s">
        <v>161</v>
      </c>
      <c r="Q743" s="29" t="s">
        <v>150</v>
      </c>
      <c r="R743" s="29" t="s">
        <v>151</v>
      </c>
      <c r="S743" s="39" t="s">
        <v>152</v>
      </c>
      <c r="T743" s="39" t="s">
        <v>150</v>
      </c>
      <c r="V743" s="118" t="s">
        <v>150</v>
      </c>
      <c r="W743" s="119" t="s">
        <v>150</v>
      </c>
      <c r="X743" s="119" t="s">
        <v>150</v>
      </c>
      <c r="Y743" s="119" t="s">
        <v>150</v>
      </c>
      <c r="Z743" s="119" t="s">
        <v>150</v>
      </c>
      <c r="AA743" s="119" t="s">
        <v>150</v>
      </c>
      <c r="AB743" s="119" t="s">
        <v>150</v>
      </c>
      <c r="AC743" s="119" t="s">
        <v>150</v>
      </c>
      <c r="AD743" s="120" t="s">
        <v>150</v>
      </c>
    </row>
    <row r="744" spans="1:30" ht="20" customHeight="1" x14ac:dyDescent="0.35">
      <c r="A744" s="15"/>
      <c r="B744" s="25">
        <f t="shared" si="191"/>
        <v>626</v>
      </c>
      <c r="C744" s="15"/>
      <c r="D744" s="78" t="str">
        <f t="shared" si="190"/>
        <v>B.UUID.626</v>
      </c>
      <c r="E744" s="27" t="s">
        <v>1611</v>
      </c>
      <c r="F744" s="27" t="s">
        <v>491</v>
      </c>
      <c r="G744" s="27" t="s">
        <v>465</v>
      </c>
      <c r="H744" s="27" t="s">
        <v>464</v>
      </c>
      <c r="I744" s="33" t="s">
        <v>834</v>
      </c>
      <c r="J744" s="29" t="s">
        <v>37</v>
      </c>
      <c r="K744" s="71" t="s">
        <v>506</v>
      </c>
      <c r="L744" s="29" t="s">
        <v>342</v>
      </c>
      <c r="M744" s="29" t="s">
        <v>209</v>
      </c>
      <c r="N744" s="29" t="s">
        <v>160</v>
      </c>
      <c r="O744" s="29" t="s">
        <v>150</v>
      </c>
      <c r="P744" s="29" t="s">
        <v>161</v>
      </c>
      <c r="Q744" s="29" t="s">
        <v>150</v>
      </c>
      <c r="R744" s="29" t="s">
        <v>151</v>
      </c>
      <c r="S744" s="39" t="s">
        <v>152</v>
      </c>
      <c r="T744" s="39" t="s">
        <v>150</v>
      </c>
      <c r="V744" s="118" t="s">
        <v>150</v>
      </c>
      <c r="W744" s="119" t="s">
        <v>150</v>
      </c>
      <c r="X744" s="119" t="s">
        <v>150</v>
      </c>
      <c r="Y744" s="119" t="s">
        <v>150</v>
      </c>
      <c r="Z744" s="119" t="s">
        <v>150</v>
      </c>
      <c r="AA744" s="119" t="s">
        <v>150</v>
      </c>
      <c r="AB744" s="119" t="s">
        <v>150</v>
      </c>
      <c r="AC744" s="119" t="s">
        <v>150</v>
      </c>
      <c r="AD744" s="120" t="s">
        <v>150</v>
      </c>
    </row>
    <row r="745" spans="1:30" ht="20" customHeight="1" x14ac:dyDescent="0.35">
      <c r="A745" s="15"/>
      <c r="B745" s="25">
        <f t="shared" si="191"/>
        <v>627</v>
      </c>
      <c r="C745" s="15"/>
      <c r="D745" s="78" t="str">
        <f t="shared" si="190"/>
        <v>B.UUID.627</v>
      </c>
      <c r="E745" s="27" t="s">
        <v>1263</v>
      </c>
      <c r="F745" s="27" t="s">
        <v>401</v>
      </c>
      <c r="G745" s="27" t="s">
        <v>465</v>
      </c>
      <c r="H745" s="27" t="s">
        <v>464</v>
      </c>
      <c r="I745" s="33" t="s">
        <v>204</v>
      </c>
      <c r="J745" s="29" t="s">
        <v>17</v>
      </c>
      <c r="K745" s="71" t="s">
        <v>210</v>
      </c>
      <c r="L745" s="29" t="s">
        <v>342</v>
      </c>
      <c r="M745" s="29" t="s">
        <v>150</v>
      </c>
      <c r="N745" s="29" t="s">
        <v>160</v>
      </c>
      <c r="O745" s="29" t="s">
        <v>150</v>
      </c>
      <c r="P745" s="29" t="s">
        <v>161</v>
      </c>
      <c r="Q745" s="29" t="s">
        <v>150</v>
      </c>
      <c r="R745" s="29" t="s">
        <v>151</v>
      </c>
      <c r="S745" s="39" t="s">
        <v>152</v>
      </c>
      <c r="T745" s="39" t="s">
        <v>150</v>
      </c>
      <c r="V745" s="118" t="s">
        <v>150</v>
      </c>
      <c r="W745" s="119" t="s">
        <v>150</v>
      </c>
      <c r="X745" s="119" t="s">
        <v>150</v>
      </c>
      <c r="Y745" s="119" t="s">
        <v>150</v>
      </c>
      <c r="Z745" s="119" t="s">
        <v>150</v>
      </c>
      <c r="AA745" s="119" t="s">
        <v>150</v>
      </c>
      <c r="AB745" s="119" t="s">
        <v>150</v>
      </c>
      <c r="AC745" s="119" t="s">
        <v>150</v>
      </c>
      <c r="AD745" s="120" t="s">
        <v>150</v>
      </c>
    </row>
    <row r="746" spans="1:30" ht="20" customHeight="1" x14ac:dyDescent="0.35">
      <c r="A746" s="15"/>
      <c r="B746" s="25">
        <f t="shared" si="191"/>
        <v>628</v>
      </c>
      <c r="C746" s="15"/>
      <c r="D746" s="78" t="str">
        <f t="shared" si="190"/>
        <v>B.UUID.628</v>
      </c>
      <c r="E746" s="27" t="s">
        <v>1264</v>
      </c>
      <c r="F746" s="27" t="s">
        <v>491</v>
      </c>
      <c r="G746" s="27" t="s">
        <v>465</v>
      </c>
      <c r="H746" s="27" t="s">
        <v>464</v>
      </c>
      <c r="I746" s="33" t="s">
        <v>205</v>
      </c>
      <c r="J746" s="29" t="s">
        <v>37</v>
      </c>
      <c r="K746" s="71" t="s">
        <v>506</v>
      </c>
      <c r="L746" s="29" t="s">
        <v>342</v>
      </c>
      <c r="M746" s="29" t="s">
        <v>209</v>
      </c>
      <c r="N746" s="34" t="str">
        <f>"Démandé si pour question " &amp;D745&amp; ", Réponse = 1.Oui."</f>
        <v>Démandé si pour question B.UUID.627, Réponse = 1.Oui.</v>
      </c>
      <c r="O746" s="29" t="s">
        <v>150</v>
      </c>
      <c r="P746" s="29" t="s">
        <v>161</v>
      </c>
      <c r="Q746" s="29" t="s">
        <v>150</v>
      </c>
      <c r="R746" s="29" t="s">
        <v>151</v>
      </c>
      <c r="S746" s="39" t="s">
        <v>152</v>
      </c>
      <c r="T746" s="39" t="s">
        <v>150</v>
      </c>
      <c r="V746" s="118" t="s">
        <v>150</v>
      </c>
      <c r="W746" s="119" t="s">
        <v>150</v>
      </c>
      <c r="X746" s="119" t="s">
        <v>150</v>
      </c>
      <c r="Y746" s="119" t="s">
        <v>150</v>
      </c>
      <c r="Z746" s="119" t="s">
        <v>150</v>
      </c>
      <c r="AA746" s="119" t="s">
        <v>150</v>
      </c>
      <c r="AB746" s="119" t="s">
        <v>150</v>
      </c>
      <c r="AC746" s="119" t="s">
        <v>150</v>
      </c>
      <c r="AD746" s="120" t="s">
        <v>150</v>
      </c>
    </row>
    <row r="747" spans="1:30" ht="20" customHeight="1" x14ac:dyDescent="0.35">
      <c r="A747" s="15"/>
      <c r="B747" s="25">
        <f t="shared" si="191"/>
        <v>629</v>
      </c>
      <c r="C747" s="15"/>
      <c r="D747" s="78" t="str">
        <f t="shared" si="190"/>
        <v>B.UUID.629</v>
      </c>
      <c r="E747" s="27" t="s">
        <v>1612</v>
      </c>
      <c r="F747" s="27" t="s">
        <v>20</v>
      </c>
      <c r="G747" s="27" t="s">
        <v>465</v>
      </c>
      <c r="H747" s="27" t="s">
        <v>464</v>
      </c>
      <c r="I747" s="33" t="s">
        <v>181</v>
      </c>
      <c r="J747" s="29" t="s">
        <v>20</v>
      </c>
      <c r="K747" s="71" t="s">
        <v>20</v>
      </c>
      <c r="L747" s="29" t="s">
        <v>342</v>
      </c>
      <c r="M747" s="29" t="s">
        <v>150</v>
      </c>
      <c r="N747" s="34" t="str">
        <f>"Démandé si pour question " &amp;D746&amp; ", Réponse = 4.Autre."</f>
        <v>Démandé si pour question B.UUID.628, Réponse = 4.Autre.</v>
      </c>
      <c r="O747" s="29" t="s">
        <v>150</v>
      </c>
      <c r="P747" s="29" t="s">
        <v>161</v>
      </c>
      <c r="Q747" s="29" t="s">
        <v>150</v>
      </c>
      <c r="R747" s="29" t="s">
        <v>151</v>
      </c>
      <c r="S747" s="39" t="s">
        <v>152</v>
      </c>
      <c r="T747" s="39" t="s">
        <v>150</v>
      </c>
      <c r="V747" s="118" t="s">
        <v>150</v>
      </c>
      <c r="W747" s="119" t="s">
        <v>150</v>
      </c>
      <c r="X747" s="119" t="s">
        <v>150</v>
      </c>
      <c r="Y747" s="119" t="s">
        <v>150</v>
      </c>
      <c r="Z747" s="119" t="s">
        <v>150</v>
      </c>
      <c r="AA747" s="119" t="s">
        <v>150</v>
      </c>
      <c r="AB747" s="119" t="s">
        <v>150</v>
      </c>
      <c r="AC747" s="119" t="s">
        <v>150</v>
      </c>
      <c r="AD747" s="120" t="s">
        <v>150</v>
      </c>
    </row>
    <row r="748" spans="1:30" ht="20" customHeight="1" x14ac:dyDescent="0.35">
      <c r="A748" s="15"/>
      <c r="B748" s="25">
        <f t="shared" si="191"/>
        <v>630</v>
      </c>
      <c r="C748" s="15"/>
      <c r="D748" s="78" t="str">
        <f t="shared" si="190"/>
        <v>B.UUID.630</v>
      </c>
      <c r="E748" s="27" t="s">
        <v>1265</v>
      </c>
      <c r="F748" s="27" t="s">
        <v>462</v>
      </c>
      <c r="G748" s="27" t="s">
        <v>465</v>
      </c>
      <c r="H748" s="27" t="s">
        <v>464</v>
      </c>
      <c r="I748" s="33" t="s">
        <v>206</v>
      </c>
      <c r="J748" s="29" t="s">
        <v>37</v>
      </c>
      <c r="K748" s="71" t="s">
        <v>211</v>
      </c>
      <c r="L748" s="29" t="s">
        <v>342</v>
      </c>
      <c r="M748" s="29" t="s">
        <v>150</v>
      </c>
      <c r="N748" s="34" t="str">
        <f>"Démandé si pour question " &amp;D745&amp; ", Réponse = 1.Oui."</f>
        <v>Démandé si pour question B.UUID.627, Réponse = 1.Oui.</v>
      </c>
      <c r="O748" s="29" t="s">
        <v>150</v>
      </c>
      <c r="P748" s="29" t="s">
        <v>161</v>
      </c>
      <c r="Q748" s="29" t="s">
        <v>150</v>
      </c>
      <c r="R748" s="29" t="s">
        <v>151</v>
      </c>
      <c r="S748" s="39" t="s">
        <v>152</v>
      </c>
      <c r="T748" s="39" t="s">
        <v>150</v>
      </c>
      <c r="V748" s="118" t="s">
        <v>150</v>
      </c>
      <c r="W748" s="119" t="s">
        <v>150</v>
      </c>
      <c r="X748" s="119" t="s">
        <v>150</v>
      </c>
      <c r="Y748" s="119" t="s">
        <v>150</v>
      </c>
      <c r="Z748" s="119" t="s">
        <v>150</v>
      </c>
      <c r="AA748" s="119" t="s">
        <v>150</v>
      </c>
      <c r="AB748" s="119" t="s">
        <v>150</v>
      </c>
      <c r="AC748" s="119" t="s">
        <v>150</v>
      </c>
      <c r="AD748" s="120" t="s">
        <v>150</v>
      </c>
    </row>
    <row r="749" spans="1:30" ht="20" customHeight="1" thickBot="1" x14ac:dyDescent="0.4">
      <c r="A749" s="15"/>
      <c r="B749" s="25">
        <f t="shared" si="191"/>
        <v>631</v>
      </c>
      <c r="C749" s="15"/>
      <c r="D749" s="78" t="str">
        <f t="shared" si="190"/>
        <v>B.UUID.631</v>
      </c>
      <c r="E749" s="27" t="s">
        <v>1613</v>
      </c>
      <c r="F749" s="27" t="s">
        <v>20</v>
      </c>
      <c r="G749" s="27" t="s">
        <v>465</v>
      </c>
      <c r="H749" s="27" t="s">
        <v>464</v>
      </c>
      <c r="I749" s="33" t="s">
        <v>181</v>
      </c>
      <c r="J749" s="29" t="s">
        <v>20</v>
      </c>
      <c r="K749" s="33" t="s">
        <v>20</v>
      </c>
      <c r="L749" s="29" t="s">
        <v>342</v>
      </c>
      <c r="M749" s="29" t="s">
        <v>150</v>
      </c>
      <c r="N749" s="34" t="str">
        <f>"Démandé si pour question " &amp;D748&amp; ", Réponse = 9.Autre."</f>
        <v>Démandé si pour question B.UUID.630, Réponse = 9.Autre.</v>
      </c>
      <c r="O749" s="29" t="s">
        <v>150</v>
      </c>
      <c r="P749" s="29" t="s">
        <v>161</v>
      </c>
      <c r="Q749" s="29" t="s">
        <v>150</v>
      </c>
      <c r="R749" s="29" t="s">
        <v>151</v>
      </c>
      <c r="S749" s="39" t="s">
        <v>152</v>
      </c>
      <c r="T749" s="39" t="s">
        <v>150</v>
      </c>
      <c r="V749" s="118" t="s">
        <v>150</v>
      </c>
      <c r="W749" s="119" t="s">
        <v>150</v>
      </c>
      <c r="X749" s="119" t="s">
        <v>150</v>
      </c>
      <c r="Y749" s="119" t="s">
        <v>150</v>
      </c>
      <c r="Z749" s="119" t="s">
        <v>150</v>
      </c>
      <c r="AA749" s="119" t="s">
        <v>150</v>
      </c>
      <c r="AB749" s="119" t="s">
        <v>150</v>
      </c>
      <c r="AC749" s="119" t="s">
        <v>150</v>
      </c>
      <c r="AD749" s="120" t="s">
        <v>150</v>
      </c>
    </row>
    <row r="750" spans="1:30" ht="20" customHeight="1" thickBot="1" x14ac:dyDescent="0.4">
      <c r="A750" s="15"/>
      <c r="B750" s="25"/>
      <c r="C750" s="15"/>
      <c r="D750" s="46" t="s">
        <v>351</v>
      </c>
      <c r="E750" s="35"/>
      <c r="F750" s="35"/>
      <c r="G750" s="35"/>
      <c r="H750" s="35"/>
      <c r="I750" s="36"/>
      <c r="J750" s="37"/>
      <c r="K750" s="37"/>
      <c r="L750" s="35"/>
      <c r="M750" s="35"/>
      <c r="N750" s="37"/>
      <c r="O750" s="35"/>
      <c r="P750" s="35"/>
      <c r="Q750" s="35"/>
      <c r="R750" s="35"/>
      <c r="S750" s="38"/>
      <c r="T750" s="38"/>
      <c r="V750" s="112"/>
      <c r="W750" s="113"/>
      <c r="X750" s="113"/>
      <c r="Y750" s="113"/>
      <c r="Z750" s="113"/>
      <c r="AA750" s="113"/>
      <c r="AB750" s="113"/>
      <c r="AC750" s="113"/>
      <c r="AD750" s="114"/>
    </row>
    <row r="751" spans="1:30" ht="20" customHeight="1" thickBot="1" x14ac:dyDescent="0.4">
      <c r="A751" s="15"/>
      <c r="B751" s="25"/>
      <c r="C751" s="15"/>
      <c r="D751" s="51" t="s">
        <v>350</v>
      </c>
      <c r="E751" s="47"/>
      <c r="F751" s="47"/>
      <c r="G751" s="47"/>
      <c r="H751" s="47"/>
      <c r="I751" s="48"/>
      <c r="J751" s="49"/>
      <c r="K751" s="49"/>
      <c r="L751" s="47"/>
      <c r="M751" s="47"/>
      <c r="N751" s="49"/>
      <c r="O751" s="47"/>
      <c r="P751" s="47"/>
      <c r="Q751" s="47"/>
      <c r="R751" s="47"/>
      <c r="S751" s="50"/>
      <c r="T751" s="50"/>
      <c r="V751" s="115"/>
      <c r="W751" s="116"/>
      <c r="X751" s="116"/>
      <c r="Y751" s="116"/>
      <c r="Z751" s="116"/>
      <c r="AA751" s="116"/>
      <c r="AB751" s="116"/>
      <c r="AC751" s="116"/>
      <c r="AD751" s="117"/>
    </row>
    <row r="752" spans="1:30" ht="20" customHeight="1" x14ac:dyDescent="0.35">
      <c r="A752" s="15"/>
      <c r="B752" s="25">
        <f>B749+1</f>
        <v>632</v>
      </c>
      <c r="C752" s="15"/>
      <c r="D752" s="26" t="str">
        <f t="shared" ref="D752:D760" si="192">CONCATENATE(LEFT($D$33,2),"UUID.",B752)</f>
        <v>B.UUID.632</v>
      </c>
      <c r="E752" s="71" t="s">
        <v>1615</v>
      </c>
      <c r="F752" s="27" t="s">
        <v>417</v>
      </c>
      <c r="G752" s="27" t="s">
        <v>466</v>
      </c>
      <c r="H752" s="27" t="s">
        <v>467</v>
      </c>
      <c r="I752" s="33" t="s">
        <v>358</v>
      </c>
      <c r="J752" s="29" t="s">
        <v>17</v>
      </c>
      <c r="K752" s="33" t="s">
        <v>191</v>
      </c>
      <c r="L752" s="29" t="s">
        <v>493</v>
      </c>
      <c r="M752" s="29" t="s">
        <v>150</v>
      </c>
      <c r="N752" s="34" t="s">
        <v>160</v>
      </c>
      <c r="O752" s="29" t="s">
        <v>150</v>
      </c>
      <c r="P752" s="29" t="s">
        <v>161</v>
      </c>
      <c r="Q752" s="29" t="s">
        <v>150</v>
      </c>
      <c r="R752" s="29" t="s">
        <v>151</v>
      </c>
      <c r="S752" s="39" t="s">
        <v>152</v>
      </c>
      <c r="T752" s="39" t="str">
        <f t="shared" ref="T752:T760" si="193">IF(OR(V752="Yes",W752="Yes",X752="Yes",Y752="Yes",Z752="Yes",AA752="Yes",AB752="Yes",AC752="Yes",AD752="Yes"),"Yes","No")</f>
        <v>Yes</v>
      </c>
      <c r="V752" s="118" t="s">
        <v>749</v>
      </c>
      <c r="W752" s="119" t="s">
        <v>749</v>
      </c>
      <c r="X752" s="119" t="s">
        <v>749</v>
      </c>
      <c r="Y752" s="119" t="s">
        <v>749</v>
      </c>
      <c r="Z752" s="119" t="s">
        <v>749</v>
      </c>
      <c r="AA752" s="119" t="s">
        <v>749</v>
      </c>
      <c r="AB752" s="119" t="s">
        <v>749</v>
      </c>
      <c r="AC752" s="119" t="s">
        <v>749</v>
      </c>
      <c r="AD752" s="120" t="s">
        <v>749</v>
      </c>
    </row>
    <row r="753" spans="1:30" ht="20" customHeight="1" x14ac:dyDescent="0.35">
      <c r="A753" s="15"/>
      <c r="B753" s="25">
        <f t="shared" ref="B753:B760" si="194">B752+1</f>
        <v>633</v>
      </c>
      <c r="C753" s="15"/>
      <c r="D753" s="26" t="str">
        <f t="shared" si="192"/>
        <v>B.UUID.633</v>
      </c>
      <c r="E753" s="27" t="s">
        <v>1616</v>
      </c>
      <c r="F753" s="27" t="s">
        <v>413</v>
      </c>
      <c r="G753" s="27" t="s">
        <v>466</v>
      </c>
      <c r="H753" s="27" t="s">
        <v>467</v>
      </c>
      <c r="I753" s="33" t="s">
        <v>359</v>
      </c>
      <c r="J753" s="29" t="s">
        <v>17</v>
      </c>
      <c r="K753" s="33" t="s">
        <v>170</v>
      </c>
      <c r="L753" s="29" t="s">
        <v>493</v>
      </c>
      <c r="M753" s="29" t="s">
        <v>150</v>
      </c>
      <c r="N753" s="34" t="str">
        <f>"Démandé si pour question " &amp;D752&amp; ", Réponse =/= 3. Totalement indisponible"</f>
        <v>Démandé si pour question B.UUID.632, Réponse =/= 3. Totalement indisponible</v>
      </c>
      <c r="O753" s="29" t="s">
        <v>150</v>
      </c>
      <c r="P753" s="29" t="s">
        <v>161</v>
      </c>
      <c r="Q753" s="29" t="s">
        <v>150</v>
      </c>
      <c r="R753" s="29" t="s">
        <v>151</v>
      </c>
      <c r="S753" s="39" t="s">
        <v>152</v>
      </c>
      <c r="T753" s="39" t="str">
        <f t="shared" si="193"/>
        <v>Yes</v>
      </c>
      <c r="V753" s="118" t="s">
        <v>749</v>
      </c>
      <c r="W753" s="119" t="s">
        <v>749</v>
      </c>
      <c r="X753" s="119" t="s">
        <v>749</v>
      </c>
      <c r="Y753" s="119" t="s">
        <v>749</v>
      </c>
      <c r="Z753" s="119" t="s">
        <v>749</v>
      </c>
      <c r="AA753" s="119" t="s">
        <v>749</v>
      </c>
      <c r="AB753" s="119" t="s">
        <v>749</v>
      </c>
      <c r="AC753" s="119" t="s">
        <v>749</v>
      </c>
      <c r="AD753" s="120" t="s">
        <v>749</v>
      </c>
    </row>
    <row r="754" spans="1:30" ht="20" customHeight="1" x14ac:dyDescent="0.35">
      <c r="A754" s="15"/>
      <c r="B754" s="25">
        <f t="shared" si="194"/>
        <v>634</v>
      </c>
      <c r="C754" s="15"/>
      <c r="D754" s="26" t="str">
        <f t="shared" si="192"/>
        <v>B.UUID.634</v>
      </c>
      <c r="E754" s="27" t="s">
        <v>1617</v>
      </c>
      <c r="F754" s="27" t="s">
        <v>413</v>
      </c>
      <c r="G754" s="27" t="s">
        <v>466</v>
      </c>
      <c r="H754" s="27" t="s">
        <v>467</v>
      </c>
      <c r="I754" s="33" t="s">
        <v>793</v>
      </c>
      <c r="J754" s="29" t="s">
        <v>17</v>
      </c>
      <c r="K754" s="33" t="s">
        <v>170</v>
      </c>
      <c r="L754" s="29" t="s">
        <v>493</v>
      </c>
      <c r="M754" s="29" t="s">
        <v>150</v>
      </c>
      <c r="N754" s="34" t="str">
        <f>"Démandé si pour question " &amp;D753&amp; ", Réponse = 1.Oui."</f>
        <v>Démandé si pour question B.UUID.633, Réponse = 1.Oui.</v>
      </c>
      <c r="O754" s="29" t="s">
        <v>150</v>
      </c>
      <c r="P754" s="29" t="s">
        <v>161</v>
      </c>
      <c r="Q754" s="29" t="s">
        <v>150</v>
      </c>
      <c r="R754" s="29" t="s">
        <v>151</v>
      </c>
      <c r="S754" s="39" t="s">
        <v>152</v>
      </c>
      <c r="T754" s="39" t="str">
        <f t="shared" si="193"/>
        <v>Yes</v>
      </c>
      <c r="V754" s="118" t="s">
        <v>749</v>
      </c>
      <c r="W754" s="119" t="s">
        <v>749</v>
      </c>
      <c r="X754" s="119" t="s">
        <v>749</v>
      </c>
      <c r="Y754" s="119" t="s">
        <v>749</v>
      </c>
      <c r="Z754" s="119" t="s">
        <v>749</v>
      </c>
      <c r="AA754" s="119" t="s">
        <v>749</v>
      </c>
      <c r="AB754" s="119" t="s">
        <v>749</v>
      </c>
      <c r="AC754" s="119" t="s">
        <v>749</v>
      </c>
      <c r="AD754" s="120" t="s">
        <v>749</v>
      </c>
    </row>
    <row r="755" spans="1:30" ht="20" customHeight="1" x14ac:dyDescent="0.35">
      <c r="A755" s="15"/>
      <c r="B755" s="25">
        <f t="shared" si="194"/>
        <v>635</v>
      </c>
      <c r="C755" s="15"/>
      <c r="D755" s="135" t="str">
        <f t="shared" si="192"/>
        <v>B.UUID.635</v>
      </c>
      <c r="E755" s="27" t="s">
        <v>1618</v>
      </c>
      <c r="F755" s="27" t="s">
        <v>64</v>
      </c>
      <c r="G755" s="27" t="s">
        <v>466</v>
      </c>
      <c r="H755" s="27" t="s">
        <v>467</v>
      </c>
      <c r="I755" s="33" t="s">
        <v>360</v>
      </c>
      <c r="J755" s="29" t="s">
        <v>64</v>
      </c>
      <c r="K755" s="33" t="s">
        <v>194</v>
      </c>
      <c r="L755" s="29" t="s">
        <v>493</v>
      </c>
      <c r="M755" s="29" t="s">
        <v>150</v>
      </c>
      <c r="N755" s="34" t="str">
        <f>"Démandé si pour question " &amp;D754&amp; ", Réponse = 2.Non."</f>
        <v>Démandé si pour question B.UUID.634, Réponse = 2.Non.</v>
      </c>
      <c r="O755" s="29" t="s">
        <v>150</v>
      </c>
      <c r="P755" s="29" t="s">
        <v>161</v>
      </c>
      <c r="Q755" s="29" t="s">
        <v>150</v>
      </c>
      <c r="R755" s="29" t="s">
        <v>151</v>
      </c>
      <c r="S755" s="39" t="s">
        <v>152</v>
      </c>
      <c r="T755" s="39" t="str">
        <f t="shared" si="193"/>
        <v>Yes</v>
      </c>
      <c r="V755" s="118" t="s">
        <v>749</v>
      </c>
      <c r="W755" s="119" t="s">
        <v>749</v>
      </c>
      <c r="X755" s="119" t="s">
        <v>749</v>
      </c>
      <c r="Y755" s="119" t="s">
        <v>749</v>
      </c>
      <c r="Z755" s="119" t="s">
        <v>749</v>
      </c>
      <c r="AA755" s="119" t="s">
        <v>749</v>
      </c>
      <c r="AB755" s="119" t="s">
        <v>749</v>
      </c>
      <c r="AC755" s="119" t="s">
        <v>749</v>
      </c>
      <c r="AD755" s="120" t="s">
        <v>749</v>
      </c>
    </row>
    <row r="756" spans="1:30" ht="20" customHeight="1" x14ac:dyDescent="0.35">
      <c r="A756" s="15"/>
      <c r="B756" s="25">
        <f t="shared" si="194"/>
        <v>636</v>
      </c>
      <c r="C756" s="15"/>
      <c r="D756" s="135" t="str">
        <f t="shared" si="192"/>
        <v>B.UUID.636</v>
      </c>
      <c r="E756" s="27" t="s">
        <v>1619</v>
      </c>
      <c r="F756" s="27" t="s">
        <v>64</v>
      </c>
      <c r="G756" s="27" t="s">
        <v>466</v>
      </c>
      <c r="H756" s="27" t="s">
        <v>467</v>
      </c>
      <c r="I756" s="33" t="s">
        <v>361</v>
      </c>
      <c r="J756" s="29" t="s">
        <v>64</v>
      </c>
      <c r="K756" s="33" t="s">
        <v>194</v>
      </c>
      <c r="L756" s="29" t="s">
        <v>493</v>
      </c>
      <c r="M756" s="29" t="s">
        <v>150</v>
      </c>
      <c r="N756" s="34" t="str">
        <f>"Démandé si pour question " &amp;D753&amp; ", Réponse = 1.Oui."</f>
        <v>Démandé si pour question B.UUID.633, Réponse = 1.Oui.</v>
      </c>
      <c r="O756" s="29" t="s">
        <v>150</v>
      </c>
      <c r="P756" s="29" t="s">
        <v>161</v>
      </c>
      <c r="Q756" s="29" t="s">
        <v>150</v>
      </c>
      <c r="R756" s="29" t="s">
        <v>151</v>
      </c>
      <c r="S756" s="39" t="s">
        <v>152</v>
      </c>
      <c r="T756" s="39" t="str">
        <f t="shared" si="193"/>
        <v>Yes</v>
      </c>
      <c r="V756" s="118" t="s">
        <v>749</v>
      </c>
      <c r="W756" s="119" t="s">
        <v>749</v>
      </c>
      <c r="X756" s="119" t="s">
        <v>749</v>
      </c>
      <c r="Y756" s="119" t="s">
        <v>749</v>
      </c>
      <c r="Z756" s="119" t="s">
        <v>749</v>
      </c>
      <c r="AA756" s="119" t="s">
        <v>749</v>
      </c>
      <c r="AB756" s="119" t="s">
        <v>749</v>
      </c>
      <c r="AC756" s="119" t="s">
        <v>749</v>
      </c>
      <c r="AD756" s="120" t="s">
        <v>749</v>
      </c>
    </row>
    <row r="757" spans="1:30" ht="20" customHeight="1" x14ac:dyDescent="0.35">
      <c r="A757" s="15"/>
      <c r="B757" s="25">
        <f t="shared" si="194"/>
        <v>637</v>
      </c>
      <c r="C757" s="15"/>
      <c r="D757" s="78" t="str">
        <f t="shared" si="192"/>
        <v>B.UUID.637</v>
      </c>
      <c r="E757" s="71" t="s">
        <v>1620</v>
      </c>
      <c r="F757" s="27" t="s">
        <v>803</v>
      </c>
      <c r="G757" s="27" t="s">
        <v>465</v>
      </c>
      <c r="H757" s="27" t="s">
        <v>464</v>
      </c>
      <c r="I757" s="33" t="s">
        <v>839</v>
      </c>
      <c r="J757" s="29" t="s">
        <v>803</v>
      </c>
      <c r="K757" s="33"/>
      <c r="L757" s="29" t="s">
        <v>493</v>
      </c>
      <c r="M757" s="29" t="s">
        <v>150</v>
      </c>
      <c r="N757" s="34"/>
      <c r="O757" s="29" t="s">
        <v>150</v>
      </c>
      <c r="P757" s="29" t="s">
        <v>150</v>
      </c>
      <c r="Q757" s="29" t="s">
        <v>150</v>
      </c>
      <c r="R757" s="29" t="s">
        <v>151</v>
      </c>
      <c r="S757" s="39" t="s">
        <v>152</v>
      </c>
      <c r="T757" s="39" t="s">
        <v>150</v>
      </c>
      <c r="V757" s="118" t="s">
        <v>150</v>
      </c>
      <c r="W757" s="119" t="s">
        <v>150</v>
      </c>
      <c r="X757" s="119" t="s">
        <v>150</v>
      </c>
      <c r="Y757" s="119" t="s">
        <v>150</v>
      </c>
      <c r="Z757" s="119" t="s">
        <v>150</v>
      </c>
      <c r="AA757" s="119" t="s">
        <v>150</v>
      </c>
      <c r="AB757" s="119" t="s">
        <v>150</v>
      </c>
      <c r="AC757" s="119" t="s">
        <v>150</v>
      </c>
      <c r="AD757" s="120" t="s">
        <v>150</v>
      </c>
    </row>
    <row r="758" spans="1:30" ht="20" customHeight="1" x14ac:dyDescent="0.35">
      <c r="A758" s="15"/>
      <c r="B758" s="25">
        <f t="shared" si="194"/>
        <v>638</v>
      </c>
      <c r="C758" s="15"/>
      <c r="D758" s="78" t="str">
        <f t="shared" si="192"/>
        <v>B.UUID.638</v>
      </c>
      <c r="E758" s="27" t="s">
        <v>1626</v>
      </c>
      <c r="F758" s="27" t="s">
        <v>803</v>
      </c>
      <c r="G758" s="27" t="s">
        <v>465</v>
      </c>
      <c r="H758" s="27" t="s">
        <v>464</v>
      </c>
      <c r="I758" s="33" t="s">
        <v>838</v>
      </c>
      <c r="J758" s="29" t="s">
        <v>803</v>
      </c>
      <c r="K758" s="33"/>
      <c r="L758" s="29" t="s">
        <v>493</v>
      </c>
      <c r="M758" s="29" t="s">
        <v>150</v>
      </c>
      <c r="N758" s="34"/>
      <c r="O758" s="29" t="s">
        <v>150</v>
      </c>
      <c r="P758" s="29" t="s">
        <v>150</v>
      </c>
      <c r="Q758" s="29" t="s">
        <v>150</v>
      </c>
      <c r="R758" s="29" t="s">
        <v>151</v>
      </c>
      <c r="S758" s="39" t="s">
        <v>152</v>
      </c>
      <c r="T758" s="39" t="s">
        <v>150</v>
      </c>
      <c r="V758" s="118" t="s">
        <v>150</v>
      </c>
      <c r="W758" s="119" t="s">
        <v>150</v>
      </c>
      <c r="X758" s="119" t="s">
        <v>150</v>
      </c>
      <c r="Y758" s="119" t="s">
        <v>150</v>
      </c>
      <c r="Z758" s="119" t="s">
        <v>150</v>
      </c>
      <c r="AA758" s="119" t="s">
        <v>150</v>
      </c>
      <c r="AB758" s="119" t="s">
        <v>150</v>
      </c>
      <c r="AC758" s="119" t="s">
        <v>150</v>
      </c>
      <c r="AD758" s="120" t="s">
        <v>150</v>
      </c>
    </row>
    <row r="759" spans="1:30" ht="20" customHeight="1" x14ac:dyDescent="0.35">
      <c r="A759" s="15"/>
      <c r="B759" s="25">
        <f t="shared" si="194"/>
        <v>639</v>
      </c>
      <c r="C759" s="15"/>
      <c r="D759" s="135" t="str">
        <f t="shared" si="192"/>
        <v>B.UUID.639</v>
      </c>
      <c r="E759" s="27" t="s">
        <v>1621</v>
      </c>
      <c r="F759" s="27" t="s">
        <v>64</v>
      </c>
      <c r="G759" s="27" t="s">
        <v>466</v>
      </c>
      <c r="H759" s="27" t="s">
        <v>467</v>
      </c>
      <c r="I759" s="33" t="s">
        <v>362</v>
      </c>
      <c r="J759" s="29" t="s">
        <v>64</v>
      </c>
      <c r="K759" s="33" t="s">
        <v>194</v>
      </c>
      <c r="L759" s="29" t="s">
        <v>493</v>
      </c>
      <c r="M759" s="29" t="s">
        <v>150</v>
      </c>
      <c r="N759" s="34" t="str">
        <f>"Démandé si pour question " &amp;D753&amp; ", Réponse = 1.Oui."</f>
        <v>Démandé si pour question B.UUID.633, Réponse = 1.Oui.</v>
      </c>
      <c r="O759" s="29" t="s">
        <v>150</v>
      </c>
      <c r="P759" s="29" t="s">
        <v>161</v>
      </c>
      <c r="Q759" s="29" t="s">
        <v>150</v>
      </c>
      <c r="R759" s="29" t="s">
        <v>151</v>
      </c>
      <c r="S759" s="39" t="s">
        <v>152</v>
      </c>
      <c r="T759" s="39" t="str">
        <f t="shared" si="193"/>
        <v>Yes</v>
      </c>
      <c r="V759" s="118" t="s">
        <v>749</v>
      </c>
      <c r="W759" s="119" t="s">
        <v>749</v>
      </c>
      <c r="X759" s="119" t="s">
        <v>749</v>
      </c>
      <c r="Y759" s="119" t="s">
        <v>749</v>
      </c>
      <c r="Z759" s="119" t="s">
        <v>749</v>
      </c>
      <c r="AA759" s="119" t="s">
        <v>749</v>
      </c>
      <c r="AB759" s="119" t="s">
        <v>749</v>
      </c>
      <c r="AC759" s="119" t="s">
        <v>749</v>
      </c>
      <c r="AD759" s="120" t="s">
        <v>749</v>
      </c>
    </row>
    <row r="760" spans="1:30" ht="20" customHeight="1" thickBot="1" x14ac:dyDescent="0.4">
      <c r="A760" s="15"/>
      <c r="B760" s="25">
        <f t="shared" si="194"/>
        <v>640</v>
      </c>
      <c r="C760" s="15"/>
      <c r="D760" s="26" t="str">
        <f t="shared" si="192"/>
        <v>B.UUID.640</v>
      </c>
      <c r="E760" s="27" t="s">
        <v>1622</v>
      </c>
      <c r="F760" s="27" t="s">
        <v>64</v>
      </c>
      <c r="G760" s="27" t="s">
        <v>466</v>
      </c>
      <c r="H760" s="27" t="s">
        <v>467</v>
      </c>
      <c r="I760" s="33" t="s">
        <v>363</v>
      </c>
      <c r="J760" s="29" t="s">
        <v>64</v>
      </c>
      <c r="K760" s="33" t="s">
        <v>194</v>
      </c>
      <c r="L760" s="29" t="s">
        <v>493</v>
      </c>
      <c r="M760" s="29" t="s">
        <v>150</v>
      </c>
      <c r="N760" s="34" t="str">
        <f>"Démandé si pour question " &amp;D753&amp; ", Réponse = 1.Oui."</f>
        <v>Démandé si pour question B.UUID.633, Réponse = 1.Oui.</v>
      </c>
      <c r="O760" s="29" t="s">
        <v>150</v>
      </c>
      <c r="P760" s="29" t="s">
        <v>161</v>
      </c>
      <c r="Q760" s="29" t="s">
        <v>150</v>
      </c>
      <c r="R760" s="29" t="s">
        <v>151</v>
      </c>
      <c r="S760" s="39" t="s">
        <v>152</v>
      </c>
      <c r="T760" s="39" t="str">
        <f t="shared" si="193"/>
        <v>Yes</v>
      </c>
      <c r="V760" s="118" t="s">
        <v>749</v>
      </c>
      <c r="W760" s="119" t="s">
        <v>749</v>
      </c>
      <c r="X760" s="119" t="s">
        <v>749</v>
      </c>
      <c r="Y760" s="119" t="s">
        <v>749</v>
      </c>
      <c r="Z760" s="119" t="s">
        <v>749</v>
      </c>
      <c r="AA760" s="119" t="s">
        <v>749</v>
      </c>
      <c r="AB760" s="119" t="s">
        <v>749</v>
      </c>
      <c r="AC760" s="119" t="s">
        <v>749</v>
      </c>
      <c r="AD760" s="120" t="s">
        <v>749</v>
      </c>
    </row>
    <row r="761" spans="1:30" ht="20" customHeight="1" thickBot="1" x14ac:dyDescent="0.4">
      <c r="A761" s="15"/>
      <c r="B761" s="25"/>
      <c r="C761" s="15"/>
      <c r="D761" s="51" t="s">
        <v>763</v>
      </c>
      <c r="E761" s="47"/>
      <c r="F761" s="47"/>
      <c r="G761" s="47"/>
      <c r="H761" s="47"/>
      <c r="I761" s="48"/>
      <c r="J761" s="49"/>
      <c r="K761" s="49"/>
      <c r="L761" s="47"/>
      <c r="M761" s="47"/>
      <c r="N761" s="49"/>
      <c r="O761" s="47"/>
      <c r="P761" s="47"/>
      <c r="Q761" s="47"/>
      <c r="R761" s="47"/>
      <c r="S761" s="50"/>
      <c r="T761" s="50"/>
      <c r="V761" s="115"/>
      <c r="W761" s="116"/>
      <c r="X761" s="116"/>
      <c r="Y761" s="116"/>
      <c r="Z761" s="116"/>
      <c r="AA761" s="116"/>
      <c r="AB761" s="116"/>
      <c r="AC761" s="116"/>
      <c r="AD761" s="117"/>
    </row>
    <row r="762" spans="1:30" ht="20" customHeight="1" x14ac:dyDescent="0.35">
      <c r="A762" s="15"/>
      <c r="B762" s="25">
        <f>B760+1</f>
        <v>641</v>
      </c>
      <c r="C762" s="15"/>
      <c r="D762" s="26" t="str">
        <f t="shared" ref="D762:D770" si="195">CONCATENATE(LEFT($D$33,2),"UUID.",B762)</f>
        <v>B.UUID.641</v>
      </c>
      <c r="E762" s="71" t="s">
        <v>1630</v>
      </c>
      <c r="F762" s="27" t="s">
        <v>417</v>
      </c>
      <c r="G762" s="27" t="s">
        <v>466</v>
      </c>
      <c r="H762" s="27" t="s">
        <v>467</v>
      </c>
      <c r="I762" s="33" t="s">
        <v>757</v>
      </c>
      <c r="J762" s="29" t="s">
        <v>17</v>
      </c>
      <c r="K762" s="33" t="s">
        <v>191</v>
      </c>
      <c r="L762" s="29" t="s">
        <v>493</v>
      </c>
      <c r="M762" s="29" t="s">
        <v>150</v>
      </c>
      <c r="N762" s="34" t="s">
        <v>160</v>
      </c>
      <c r="O762" s="29" t="s">
        <v>150</v>
      </c>
      <c r="P762" s="29" t="s">
        <v>161</v>
      </c>
      <c r="Q762" s="29" t="s">
        <v>150</v>
      </c>
      <c r="R762" s="29" t="s">
        <v>151</v>
      </c>
      <c r="S762" s="39" t="s">
        <v>152</v>
      </c>
      <c r="T762" s="39" t="str">
        <f t="shared" ref="T762:T770" si="196">IF(OR(V762="Yes",W762="Yes",X762="Yes",Y762="Yes",Z762="Yes",AA762="Yes",AB762="Yes",AC762="Yes",AD762="Yes"),"Yes","No")</f>
        <v>Yes</v>
      </c>
      <c r="V762" s="118" t="s">
        <v>749</v>
      </c>
      <c r="W762" s="119" t="s">
        <v>749</v>
      </c>
      <c r="X762" s="119" t="s">
        <v>749</v>
      </c>
      <c r="Y762" s="119" t="s">
        <v>749</v>
      </c>
      <c r="Z762" s="119" t="s">
        <v>749</v>
      </c>
      <c r="AA762" s="119" t="s">
        <v>749</v>
      </c>
      <c r="AB762" s="119" t="s">
        <v>749</v>
      </c>
      <c r="AC762" s="119" t="s">
        <v>749</v>
      </c>
      <c r="AD762" s="120" t="s">
        <v>749</v>
      </c>
    </row>
    <row r="763" spans="1:30" ht="20" customHeight="1" x14ac:dyDescent="0.35">
      <c r="A763" s="15"/>
      <c r="B763" s="25">
        <f t="shared" ref="B763:B770" si="197">B762+1</f>
        <v>642</v>
      </c>
      <c r="C763" s="15"/>
      <c r="D763" s="26" t="str">
        <f t="shared" si="195"/>
        <v>B.UUID.642</v>
      </c>
      <c r="E763" s="27" t="s">
        <v>1631</v>
      </c>
      <c r="F763" s="27" t="s">
        <v>413</v>
      </c>
      <c r="G763" s="27" t="s">
        <v>466</v>
      </c>
      <c r="H763" s="27" t="s">
        <v>467</v>
      </c>
      <c r="I763" s="33" t="s">
        <v>758</v>
      </c>
      <c r="J763" s="29" t="s">
        <v>17</v>
      </c>
      <c r="K763" s="33" t="s">
        <v>170</v>
      </c>
      <c r="L763" s="29" t="s">
        <v>493</v>
      </c>
      <c r="M763" s="29" t="s">
        <v>150</v>
      </c>
      <c r="N763" s="34" t="str">
        <f>"Démandé si pour question " &amp;D762&amp; ", Réponse =/= 3. Totalement indisponible"</f>
        <v>Démandé si pour question B.UUID.641, Réponse =/= 3. Totalement indisponible</v>
      </c>
      <c r="O763" s="29" t="s">
        <v>150</v>
      </c>
      <c r="P763" s="29" t="s">
        <v>161</v>
      </c>
      <c r="Q763" s="29" t="s">
        <v>150</v>
      </c>
      <c r="R763" s="29" t="s">
        <v>151</v>
      </c>
      <c r="S763" s="39" t="s">
        <v>152</v>
      </c>
      <c r="T763" s="39" t="str">
        <f t="shared" si="196"/>
        <v>Yes</v>
      </c>
      <c r="V763" s="118" t="s">
        <v>749</v>
      </c>
      <c r="W763" s="119" t="s">
        <v>749</v>
      </c>
      <c r="X763" s="119" t="s">
        <v>749</v>
      </c>
      <c r="Y763" s="119" t="s">
        <v>749</v>
      </c>
      <c r="Z763" s="119" t="s">
        <v>749</v>
      </c>
      <c r="AA763" s="119" t="s">
        <v>749</v>
      </c>
      <c r="AB763" s="119" t="s">
        <v>749</v>
      </c>
      <c r="AC763" s="119" t="s">
        <v>749</v>
      </c>
      <c r="AD763" s="120" t="s">
        <v>749</v>
      </c>
    </row>
    <row r="764" spans="1:30" ht="20" customHeight="1" x14ac:dyDescent="0.35">
      <c r="A764" s="15"/>
      <c r="B764" s="25">
        <f t="shared" si="197"/>
        <v>643</v>
      </c>
      <c r="C764" s="15"/>
      <c r="D764" s="26" t="str">
        <f t="shared" si="195"/>
        <v>B.UUID.643</v>
      </c>
      <c r="E764" s="27" t="s">
        <v>1632</v>
      </c>
      <c r="F764" s="27" t="s">
        <v>413</v>
      </c>
      <c r="G764" s="27" t="s">
        <v>466</v>
      </c>
      <c r="H764" s="27" t="s">
        <v>467</v>
      </c>
      <c r="I764" s="33" t="s">
        <v>794</v>
      </c>
      <c r="J764" s="29" t="s">
        <v>17</v>
      </c>
      <c r="K764" s="33" t="s">
        <v>170</v>
      </c>
      <c r="L764" s="29" t="s">
        <v>493</v>
      </c>
      <c r="M764" s="29" t="s">
        <v>150</v>
      </c>
      <c r="N764" s="34" t="str">
        <f>"Démandé si pour question " &amp;D763&amp; ", Réponse = 1.Oui."</f>
        <v>Démandé si pour question B.UUID.642, Réponse = 1.Oui.</v>
      </c>
      <c r="O764" s="29" t="s">
        <v>150</v>
      </c>
      <c r="P764" s="29" t="s">
        <v>161</v>
      </c>
      <c r="Q764" s="29" t="s">
        <v>150</v>
      </c>
      <c r="R764" s="29" t="s">
        <v>151</v>
      </c>
      <c r="S764" s="39" t="s">
        <v>152</v>
      </c>
      <c r="T764" s="39" t="str">
        <f t="shared" si="196"/>
        <v>Yes</v>
      </c>
      <c r="V764" s="118" t="s">
        <v>749</v>
      </c>
      <c r="W764" s="119" t="s">
        <v>749</v>
      </c>
      <c r="X764" s="119" t="s">
        <v>749</v>
      </c>
      <c r="Y764" s="119" t="s">
        <v>749</v>
      </c>
      <c r="Z764" s="119" t="s">
        <v>749</v>
      </c>
      <c r="AA764" s="119" t="s">
        <v>749</v>
      </c>
      <c r="AB764" s="119" t="s">
        <v>749</v>
      </c>
      <c r="AC764" s="119" t="s">
        <v>749</v>
      </c>
      <c r="AD764" s="120" t="s">
        <v>749</v>
      </c>
    </row>
    <row r="765" spans="1:30" ht="20" customHeight="1" x14ac:dyDescent="0.35">
      <c r="A765" s="15"/>
      <c r="B765" s="25">
        <f t="shared" si="197"/>
        <v>644</v>
      </c>
      <c r="C765" s="15"/>
      <c r="D765" s="135" t="str">
        <f t="shared" si="195"/>
        <v>B.UUID.644</v>
      </c>
      <c r="E765" s="27" t="s">
        <v>1633</v>
      </c>
      <c r="F765" s="27" t="s">
        <v>64</v>
      </c>
      <c r="G765" s="27" t="s">
        <v>466</v>
      </c>
      <c r="H765" s="27" t="s">
        <v>467</v>
      </c>
      <c r="I765" s="33" t="s">
        <v>759</v>
      </c>
      <c r="J765" s="29" t="s">
        <v>64</v>
      </c>
      <c r="K765" s="33" t="s">
        <v>194</v>
      </c>
      <c r="L765" s="29" t="s">
        <v>493</v>
      </c>
      <c r="M765" s="29" t="s">
        <v>150</v>
      </c>
      <c r="N765" s="34" t="str">
        <f>"Démandé si pour question " &amp;D764&amp; ", Réponse = 2.Non."</f>
        <v>Démandé si pour question B.UUID.643, Réponse = 2.Non.</v>
      </c>
      <c r="O765" s="29" t="s">
        <v>150</v>
      </c>
      <c r="P765" s="29" t="s">
        <v>161</v>
      </c>
      <c r="Q765" s="29" t="s">
        <v>150</v>
      </c>
      <c r="R765" s="29" t="s">
        <v>151</v>
      </c>
      <c r="S765" s="39" t="s">
        <v>152</v>
      </c>
      <c r="T765" s="39" t="str">
        <f t="shared" si="196"/>
        <v>Yes</v>
      </c>
      <c r="V765" s="118" t="s">
        <v>749</v>
      </c>
      <c r="W765" s="119" t="s">
        <v>749</v>
      </c>
      <c r="X765" s="119" t="s">
        <v>749</v>
      </c>
      <c r="Y765" s="119" t="s">
        <v>749</v>
      </c>
      <c r="Z765" s="119" t="s">
        <v>749</v>
      </c>
      <c r="AA765" s="119" t="s">
        <v>749</v>
      </c>
      <c r="AB765" s="119" t="s">
        <v>749</v>
      </c>
      <c r="AC765" s="119" t="s">
        <v>749</v>
      </c>
      <c r="AD765" s="120" t="s">
        <v>749</v>
      </c>
    </row>
    <row r="766" spans="1:30" ht="20" customHeight="1" x14ac:dyDescent="0.35">
      <c r="A766" s="15"/>
      <c r="B766" s="25">
        <f t="shared" si="197"/>
        <v>645</v>
      </c>
      <c r="C766" s="15"/>
      <c r="D766" s="135" t="str">
        <f t="shared" si="195"/>
        <v>B.UUID.645</v>
      </c>
      <c r="E766" s="27" t="s">
        <v>1634</v>
      </c>
      <c r="F766" s="27" t="s">
        <v>64</v>
      </c>
      <c r="G766" s="27" t="s">
        <v>466</v>
      </c>
      <c r="H766" s="27" t="s">
        <v>467</v>
      </c>
      <c r="I766" s="33" t="s">
        <v>760</v>
      </c>
      <c r="J766" s="29" t="s">
        <v>64</v>
      </c>
      <c r="K766" s="33" t="s">
        <v>194</v>
      </c>
      <c r="L766" s="29" t="s">
        <v>493</v>
      </c>
      <c r="M766" s="29" t="s">
        <v>150</v>
      </c>
      <c r="N766" s="34" t="str">
        <f>"Démandé si pour question " &amp;D763&amp; ", Réponse = 1.Oui."</f>
        <v>Démandé si pour question B.UUID.642, Réponse = 1.Oui.</v>
      </c>
      <c r="O766" s="29" t="s">
        <v>150</v>
      </c>
      <c r="P766" s="29" t="s">
        <v>161</v>
      </c>
      <c r="Q766" s="29" t="s">
        <v>150</v>
      </c>
      <c r="R766" s="29" t="s">
        <v>151</v>
      </c>
      <c r="S766" s="39" t="s">
        <v>152</v>
      </c>
      <c r="T766" s="39" t="str">
        <f t="shared" si="196"/>
        <v>Yes</v>
      </c>
      <c r="V766" s="118" t="s">
        <v>749</v>
      </c>
      <c r="W766" s="119" t="s">
        <v>749</v>
      </c>
      <c r="X766" s="119" t="s">
        <v>749</v>
      </c>
      <c r="Y766" s="119" t="s">
        <v>749</v>
      </c>
      <c r="Z766" s="119" t="s">
        <v>749</v>
      </c>
      <c r="AA766" s="119" t="s">
        <v>749</v>
      </c>
      <c r="AB766" s="119" t="s">
        <v>749</v>
      </c>
      <c r="AC766" s="119" t="s">
        <v>749</v>
      </c>
      <c r="AD766" s="120" t="s">
        <v>749</v>
      </c>
    </row>
    <row r="767" spans="1:30" ht="20" customHeight="1" x14ac:dyDescent="0.35">
      <c r="A767" s="15"/>
      <c r="B767" s="25">
        <f t="shared" si="197"/>
        <v>646</v>
      </c>
      <c r="C767" s="15"/>
      <c r="D767" s="78" t="str">
        <f t="shared" si="195"/>
        <v>B.UUID.646</v>
      </c>
      <c r="E767" s="71" t="s">
        <v>1635</v>
      </c>
      <c r="F767" s="27" t="s">
        <v>803</v>
      </c>
      <c r="G767" s="27" t="s">
        <v>465</v>
      </c>
      <c r="H767" s="27" t="s">
        <v>464</v>
      </c>
      <c r="I767" s="33" t="s">
        <v>839</v>
      </c>
      <c r="J767" s="29" t="s">
        <v>803</v>
      </c>
      <c r="K767" s="33"/>
      <c r="L767" s="29" t="s">
        <v>493</v>
      </c>
      <c r="M767" s="29" t="s">
        <v>150</v>
      </c>
      <c r="N767" s="34"/>
      <c r="O767" s="29" t="s">
        <v>150</v>
      </c>
      <c r="P767" s="29" t="s">
        <v>150</v>
      </c>
      <c r="Q767" s="29" t="s">
        <v>150</v>
      </c>
      <c r="R767" s="29" t="s">
        <v>151</v>
      </c>
      <c r="S767" s="39" t="s">
        <v>152</v>
      </c>
      <c r="T767" s="39" t="s">
        <v>150</v>
      </c>
      <c r="V767" s="118" t="s">
        <v>150</v>
      </c>
      <c r="W767" s="119" t="s">
        <v>150</v>
      </c>
      <c r="X767" s="119" t="s">
        <v>150</v>
      </c>
      <c r="Y767" s="119" t="s">
        <v>150</v>
      </c>
      <c r="Z767" s="119" t="s">
        <v>150</v>
      </c>
      <c r="AA767" s="119" t="s">
        <v>150</v>
      </c>
      <c r="AB767" s="119" t="s">
        <v>150</v>
      </c>
      <c r="AC767" s="119" t="s">
        <v>150</v>
      </c>
      <c r="AD767" s="120" t="s">
        <v>150</v>
      </c>
    </row>
    <row r="768" spans="1:30" ht="20" customHeight="1" x14ac:dyDescent="0.35">
      <c r="A768" s="15"/>
      <c r="B768" s="25">
        <f t="shared" si="197"/>
        <v>647</v>
      </c>
      <c r="C768" s="15"/>
      <c r="D768" s="78" t="str">
        <f t="shared" si="195"/>
        <v>B.UUID.647</v>
      </c>
      <c r="E768" s="27" t="s">
        <v>1636</v>
      </c>
      <c r="F768" s="27" t="s">
        <v>803</v>
      </c>
      <c r="G768" s="27" t="s">
        <v>465</v>
      </c>
      <c r="H768" s="27" t="s">
        <v>464</v>
      </c>
      <c r="I768" s="33" t="s">
        <v>838</v>
      </c>
      <c r="J768" s="29" t="s">
        <v>803</v>
      </c>
      <c r="K768" s="33"/>
      <c r="L768" s="29" t="s">
        <v>493</v>
      </c>
      <c r="M768" s="29" t="s">
        <v>150</v>
      </c>
      <c r="N768" s="34"/>
      <c r="O768" s="29" t="s">
        <v>150</v>
      </c>
      <c r="P768" s="29" t="s">
        <v>150</v>
      </c>
      <c r="Q768" s="29" t="s">
        <v>150</v>
      </c>
      <c r="R768" s="29" t="s">
        <v>151</v>
      </c>
      <c r="S768" s="39" t="s">
        <v>152</v>
      </c>
      <c r="T768" s="39" t="s">
        <v>150</v>
      </c>
      <c r="V768" s="118" t="s">
        <v>150</v>
      </c>
      <c r="W768" s="119" t="s">
        <v>150</v>
      </c>
      <c r="X768" s="119" t="s">
        <v>150</v>
      </c>
      <c r="Y768" s="119" t="s">
        <v>150</v>
      </c>
      <c r="Z768" s="119" t="s">
        <v>150</v>
      </c>
      <c r="AA768" s="119" t="s">
        <v>150</v>
      </c>
      <c r="AB768" s="119" t="s">
        <v>150</v>
      </c>
      <c r="AC768" s="119" t="s">
        <v>150</v>
      </c>
      <c r="AD768" s="120" t="s">
        <v>150</v>
      </c>
    </row>
    <row r="769" spans="1:30" ht="20" customHeight="1" x14ac:dyDescent="0.35">
      <c r="A769" s="15"/>
      <c r="B769" s="25">
        <f t="shared" si="197"/>
        <v>648</v>
      </c>
      <c r="C769" s="15"/>
      <c r="D769" s="135" t="str">
        <f t="shared" si="195"/>
        <v>B.UUID.648</v>
      </c>
      <c r="E769" s="27" t="s">
        <v>1637</v>
      </c>
      <c r="F769" s="27" t="s">
        <v>64</v>
      </c>
      <c r="G769" s="27" t="s">
        <v>466</v>
      </c>
      <c r="H769" s="27" t="s">
        <v>467</v>
      </c>
      <c r="I769" s="33" t="s">
        <v>761</v>
      </c>
      <c r="J769" s="29" t="s">
        <v>64</v>
      </c>
      <c r="K769" s="33" t="s">
        <v>194</v>
      </c>
      <c r="L769" s="29" t="s">
        <v>493</v>
      </c>
      <c r="M769" s="29" t="s">
        <v>150</v>
      </c>
      <c r="N769" s="34" t="str">
        <f>"Démandé si pour question " &amp;D763&amp; ", Réponse = 1.Oui."</f>
        <v>Démandé si pour question B.UUID.642, Réponse = 1.Oui.</v>
      </c>
      <c r="O769" s="29" t="s">
        <v>150</v>
      </c>
      <c r="P769" s="29" t="s">
        <v>161</v>
      </c>
      <c r="Q769" s="29" t="s">
        <v>150</v>
      </c>
      <c r="R769" s="29" t="s">
        <v>151</v>
      </c>
      <c r="S769" s="39" t="s">
        <v>152</v>
      </c>
      <c r="T769" s="39" t="str">
        <f t="shared" si="196"/>
        <v>Yes</v>
      </c>
      <c r="V769" s="118" t="s">
        <v>749</v>
      </c>
      <c r="W769" s="119" t="s">
        <v>749</v>
      </c>
      <c r="X769" s="119" t="s">
        <v>749</v>
      </c>
      <c r="Y769" s="119" t="s">
        <v>749</v>
      </c>
      <c r="Z769" s="119" t="s">
        <v>749</v>
      </c>
      <c r="AA769" s="119" t="s">
        <v>749</v>
      </c>
      <c r="AB769" s="119" t="s">
        <v>749</v>
      </c>
      <c r="AC769" s="119" t="s">
        <v>749</v>
      </c>
      <c r="AD769" s="120" t="s">
        <v>749</v>
      </c>
    </row>
    <row r="770" spans="1:30" ht="20" customHeight="1" thickBot="1" x14ac:dyDescent="0.4">
      <c r="A770" s="15"/>
      <c r="B770" s="25">
        <f t="shared" si="197"/>
        <v>649</v>
      </c>
      <c r="C770" s="15"/>
      <c r="D770" s="26" t="str">
        <f t="shared" si="195"/>
        <v>B.UUID.649</v>
      </c>
      <c r="E770" s="27" t="s">
        <v>1638</v>
      </c>
      <c r="F770" s="27" t="s">
        <v>64</v>
      </c>
      <c r="G770" s="27" t="s">
        <v>466</v>
      </c>
      <c r="H770" s="27" t="s">
        <v>467</v>
      </c>
      <c r="I770" s="33" t="s">
        <v>762</v>
      </c>
      <c r="J770" s="29" t="s">
        <v>64</v>
      </c>
      <c r="K770" s="33" t="s">
        <v>194</v>
      </c>
      <c r="L770" s="29" t="s">
        <v>493</v>
      </c>
      <c r="M770" s="29" t="s">
        <v>150</v>
      </c>
      <c r="N770" s="34" t="str">
        <f>"Démandé si pour question " &amp;D763&amp; ", Réponse = 1.Oui."</f>
        <v>Démandé si pour question B.UUID.642, Réponse = 1.Oui.</v>
      </c>
      <c r="O770" s="29" t="s">
        <v>150</v>
      </c>
      <c r="P770" s="29" t="s">
        <v>161</v>
      </c>
      <c r="Q770" s="29" t="s">
        <v>150</v>
      </c>
      <c r="R770" s="29" t="s">
        <v>151</v>
      </c>
      <c r="S770" s="39" t="s">
        <v>152</v>
      </c>
      <c r="T770" s="39" t="str">
        <f t="shared" si="196"/>
        <v>Yes</v>
      </c>
      <c r="V770" s="118" t="s">
        <v>749</v>
      </c>
      <c r="W770" s="119" t="s">
        <v>749</v>
      </c>
      <c r="X770" s="119" t="s">
        <v>749</v>
      </c>
      <c r="Y770" s="119" t="s">
        <v>749</v>
      </c>
      <c r="Z770" s="119" t="s">
        <v>749</v>
      </c>
      <c r="AA770" s="119" t="s">
        <v>749</v>
      </c>
      <c r="AB770" s="119" t="s">
        <v>749</v>
      </c>
      <c r="AC770" s="119" t="s">
        <v>749</v>
      </c>
      <c r="AD770" s="120" t="s">
        <v>749</v>
      </c>
    </row>
    <row r="771" spans="1:30" ht="20" customHeight="1" thickBot="1" x14ac:dyDescent="0.4">
      <c r="A771" s="15"/>
      <c r="B771" s="25"/>
      <c r="C771" s="15"/>
      <c r="D771" s="51" t="s">
        <v>1640</v>
      </c>
      <c r="E771" s="47"/>
      <c r="F771" s="47" t="s">
        <v>1298</v>
      </c>
      <c r="G771" s="47"/>
      <c r="H771" s="47"/>
      <c r="I771" s="48"/>
      <c r="J771" s="49"/>
      <c r="K771" s="49"/>
      <c r="L771" s="47"/>
      <c r="M771" s="47"/>
      <c r="N771" s="49"/>
      <c r="O771" s="47"/>
      <c r="P771" s="47"/>
      <c r="Q771" s="47"/>
      <c r="R771" s="47"/>
      <c r="S771" s="50"/>
      <c r="T771" s="50"/>
      <c r="V771" s="115"/>
      <c r="W771" s="116"/>
      <c r="X771" s="116"/>
      <c r="Y771" s="116"/>
      <c r="Z771" s="116"/>
      <c r="AA771" s="116"/>
      <c r="AB771" s="116"/>
      <c r="AC771" s="116"/>
      <c r="AD771" s="117"/>
    </row>
    <row r="772" spans="1:30" ht="20" customHeight="1" x14ac:dyDescent="0.35">
      <c r="A772" s="15"/>
      <c r="B772" s="25">
        <f>B770+1</f>
        <v>650</v>
      </c>
      <c r="C772" s="15"/>
      <c r="D772" s="26" t="str">
        <f t="shared" ref="D772:D780" si="198">CONCATENATE(LEFT($D$33,2),"UUID.",B772)</f>
        <v>B.UUID.650</v>
      </c>
      <c r="E772" s="71" t="s">
        <v>1639</v>
      </c>
      <c r="F772" s="27" t="s">
        <v>417</v>
      </c>
      <c r="G772" s="27" t="s">
        <v>466</v>
      </c>
      <c r="H772" s="27" t="s">
        <v>467</v>
      </c>
      <c r="I772" s="33" t="s">
        <v>1332</v>
      </c>
      <c r="J772" s="29" t="s">
        <v>17</v>
      </c>
      <c r="K772" s="33" t="s">
        <v>191</v>
      </c>
      <c r="L772" s="29" t="s">
        <v>495</v>
      </c>
      <c r="M772" s="29" t="s">
        <v>150</v>
      </c>
      <c r="N772" s="34" t="s">
        <v>160</v>
      </c>
      <c r="O772" s="29" t="s">
        <v>150</v>
      </c>
      <c r="P772" s="29" t="s">
        <v>161</v>
      </c>
      <c r="Q772" s="29" t="s">
        <v>150</v>
      </c>
      <c r="R772" s="29" t="s">
        <v>151</v>
      </c>
      <c r="S772" s="39" t="s">
        <v>152</v>
      </c>
      <c r="T772" s="39" t="str">
        <f t="shared" ref="T772:T776" si="199">IF(OR(V772="Yes",W772="Yes",X772="Yes",Y772="Yes",Z772="Yes",AA772="Yes",AB772="Yes",AC772="Yes",AD772="Yes"),"Yes","No")</f>
        <v>Yes</v>
      </c>
      <c r="V772" s="118" t="s">
        <v>749</v>
      </c>
      <c r="W772" s="119" t="s">
        <v>749</v>
      </c>
      <c r="X772" s="119" t="s">
        <v>749</v>
      </c>
      <c r="Y772" s="119" t="s">
        <v>749</v>
      </c>
      <c r="Z772" s="119" t="s">
        <v>749</v>
      </c>
      <c r="AA772" s="119" t="s">
        <v>749</v>
      </c>
      <c r="AB772" s="119" t="s">
        <v>749</v>
      </c>
      <c r="AC772" s="119" t="s">
        <v>749</v>
      </c>
      <c r="AD772" s="120" t="s">
        <v>749</v>
      </c>
    </row>
    <row r="773" spans="1:30" ht="20" customHeight="1" x14ac:dyDescent="0.35">
      <c r="A773" s="15"/>
      <c r="B773" s="25">
        <f t="shared" ref="B773:B780" si="200">B772+1</f>
        <v>651</v>
      </c>
      <c r="C773" s="15"/>
      <c r="D773" s="26" t="str">
        <f t="shared" si="198"/>
        <v>B.UUID.651</v>
      </c>
      <c r="E773" s="27" t="s">
        <v>1641</v>
      </c>
      <c r="F773" s="27" t="s">
        <v>413</v>
      </c>
      <c r="G773" s="27" t="s">
        <v>466</v>
      </c>
      <c r="H773" s="27" t="s">
        <v>467</v>
      </c>
      <c r="I773" s="33" t="s">
        <v>1331</v>
      </c>
      <c r="J773" s="29" t="s">
        <v>17</v>
      </c>
      <c r="K773" s="33" t="s">
        <v>170</v>
      </c>
      <c r="L773" s="29" t="s">
        <v>495</v>
      </c>
      <c r="M773" s="29" t="s">
        <v>150</v>
      </c>
      <c r="N773" s="34" t="str">
        <f>"Démandé si pour question " &amp;D772&amp; ", Réponse =/= 3. Totalement indisponible"</f>
        <v>Démandé si pour question B.UUID.650, Réponse =/= 3. Totalement indisponible</v>
      </c>
      <c r="O773" s="29" t="s">
        <v>150</v>
      </c>
      <c r="P773" s="29" t="s">
        <v>161</v>
      </c>
      <c r="Q773" s="29" t="s">
        <v>150</v>
      </c>
      <c r="R773" s="29" t="s">
        <v>151</v>
      </c>
      <c r="S773" s="39" t="s">
        <v>152</v>
      </c>
      <c r="T773" s="39" t="str">
        <f t="shared" si="199"/>
        <v>Yes</v>
      </c>
      <c r="V773" s="118" t="s">
        <v>749</v>
      </c>
      <c r="W773" s="119" t="s">
        <v>749</v>
      </c>
      <c r="X773" s="119" t="s">
        <v>749</v>
      </c>
      <c r="Y773" s="119" t="s">
        <v>749</v>
      </c>
      <c r="Z773" s="119" t="s">
        <v>749</v>
      </c>
      <c r="AA773" s="119" t="s">
        <v>749</v>
      </c>
      <c r="AB773" s="119" t="s">
        <v>749</v>
      </c>
      <c r="AC773" s="119" t="s">
        <v>749</v>
      </c>
      <c r="AD773" s="120" t="s">
        <v>749</v>
      </c>
    </row>
    <row r="774" spans="1:30" ht="20" customHeight="1" x14ac:dyDescent="0.35">
      <c r="A774" s="15"/>
      <c r="B774" s="25">
        <f t="shared" si="200"/>
        <v>652</v>
      </c>
      <c r="C774" s="15"/>
      <c r="D774" s="26" t="str">
        <f t="shared" si="198"/>
        <v>B.UUID.652</v>
      </c>
      <c r="E774" s="27" t="s">
        <v>1642</v>
      </c>
      <c r="F774" s="27" t="s">
        <v>413</v>
      </c>
      <c r="G774" s="27" t="s">
        <v>466</v>
      </c>
      <c r="H774" s="27" t="s">
        <v>467</v>
      </c>
      <c r="I774" s="33" t="s">
        <v>1333</v>
      </c>
      <c r="J774" s="29" t="s">
        <v>17</v>
      </c>
      <c r="K774" s="33" t="s">
        <v>170</v>
      </c>
      <c r="L774" s="29" t="s">
        <v>495</v>
      </c>
      <c r="M774" s="29" t="s">
        <v>150</v>
      </c>
      <c r="N774" s="34" t="str">
        <f>"Démandé si pour question " &amp;D773&amp; ", Réponse = 1.Oui."</f>
        <v>Démandé si pour question B.UUID.651, Réponse = 1.Oui.</v>
      </c>
      <c r="O774" s="29" t="s">
        <v>150</v>
      </c>
      <c r="P774" s="29" t="s">
        <v>161</v>
      </c>
      <c r="Q774" s="29" t="s">
        <v>150</v>
      </c>
      <c r="R774" s="29" t="s">
        <v>151</v>
      </c>
      <c r="S774" s="39" t="s">
        <v>152</v>
      </c>
      <c r="T774" s="39" t="str">
        <f t="shared" si="199"/>
        <v>Yes</v>
      </c>
      <c r="V774" s="118" t="s">
        <v>749</v>
      </c>
      <c r="W774" s="119" t="s">
        <v>749</v>
      </c>
      <c r="X774" s="119" t="s">
        <v>749</v>
      </c>
      <c r="Y774" s="119" t="s">
        <v>749</v>
      </c>
      <c r="Z774" s="119" t="s">
        <v>749</v>
      </c>
      <c r="AA774" s="119" t="s">
        <v>749</v>
      </c>
      <c r="AB774" s="119" t="s">
        <v>749</v>
      </c>
      <c r="AC774" s="119" t="s">
        <v>749</v>
      </c>
      <c r="AD774" s="120" t="s">
        <v>749</v>
      </c>
    </row>
    <row r="775" spans="1:30" ht="20" customHeight="1" x14ac:dyDescent="0.35">
      <c r="A775" s="15"/>
      <c r="B775" s="25">
        <f t="shared" si="200"/>
        <v>653</v>
      </c>
      <c r="C775" s="15"/>
      <c r="D775" s="135" t="str">
        <f t="shared" si="198"/>
        <v>B.UUID.653</v>
      </c>
      <c r="E775" s="27" t="s">
        <v>1643</v>
      </c>
      <c r="F775" s="27" t="s">
        <v>64</v>
      </c>
      <c r="G775" s="27" t="s">
        <v>466</v>
      </c>
      <c r="H775" s="27" t="s">
        <v>467</v>
      </c>
      <c r="I775" s="33" t="s">
        <v>364</v>
      </c>
      <c r="J775" s="29" t="s">
        <v>64</v>
      </c>
      <c r="K775" s="33" t="s">
        <v>194</v>
      </c>
      <c r="L775" s="29" t="s">
        <v>495</v>
      </c>
      <c r="M775" s="29" t="s">
        <v>150</v>
      </c>
      <c r="N775" s="34" t="str">
        <f>"Démandé si pour question " &amp;D774&amp; ", Réponse = 2.Non."</f>
        <v>Démandé si pour question B.UUID.652, Réponse = 2.Non.</v>
      </c>
      <c r="O775" s="29" t="s">
        <v>150</v>
      </c>
      <c r="P775" s="29" t="s">
        <v>161</v>
      </c>
      <c r="Q775" s="29" t="s">
        <v>150</v>
      </c>
      <c r="R775" s="29" t="s">
        <v>151</v>
      </c>
      <c r="S775" s="39" t="s">
        <v>152</v>
      </c>
      <c r="T775" s="39" t="str">
        <f t="shared" si="199"/>
        <v>Yes</v>
      </c>
      <c r="V775" s="118" t="s">
        <v>749</v>
      </c>
      <c r="W775" s="119" t="s">
        <v>749</v>
      </c>
      <c r="X775" s="119" t="s">
        <v>749</v>
      </c>
      <c r="Y775" s="119" t="s">
        <v>749</v>
      </c>
      <c r="Z775" s="119" t="s">
        <v>749</v>
      </c>
      <c r="AA775" s="119" t="s">
        <v>749</v>
      </c>
      <c r="AB775" s="119" t="s">
        <v>749</v>
      </c>
      <c r="AC775" s="119" t="s">
        <v>749</v>
      </c>
      <c r="AD775" s="120" t="s">
        <v>749</v>
      </c>
    </row>
    <row r="776" spans="1:30" ht="20" customHeight="1" x14ac:dyDescent="0.35">
      <c r="A776" s="15"/>
      <c r="B776" s="25">
        <f t="shared" si="200"/>
        <v>654</v>
      </c>
      <c r="C776" s="15"/>
      <c r="D776" s="135" t="str">
        <f t="shared" si="198"/>
        <v>B.UUID.654</v>
      </c>
      <c r="E776" s="27" t="s">
        <v>1644</v>
      </c>
      <c r="F776" s="27" t="s">
        <v>64</v>
      </c>
      <c r="G776" s="27" t="s">
        <v>466</v>
      </c>
      <c r="H776" s="27" t="s">
        <v>467</v>
      </c>
      <c r="I776" s="33" t="s">
        <v>1334</v>
      </c>
      <c r="J776" s="29" t="s">
        <v>64</v>
      </c>
      <c r="K776" s="33" t="s">
        <v>194</v>
      </c>
      <c r="L776" s="29" t="s">
        <v>495</v>
      </c>
      <c r="M776" s="29" t="s">
        <v>150</v>
      </c>
      <c r="N776" s="34" t="str">
        <f>"Démandé si pour question " &amp;D773&amp; ", Réponse = 1.Oui."</f>
        <v>Démandé si pour question B.UUID.651, Réponse = 1.Oui.</v>
      </c>
      <c r="O776" s="29" t="s">
        <v>150</v>
      </c>
      <c r="P776" s="29" t="s">
        <v>161</v>
      </c>
      <c r="Q776" s="29" t="s">
        <v>150</v>
      </c>
      <c r="R776" s="29" t="s">
        <v>151</v>
      </c>
      <c r="S776" s="39" t="s">
        <v>152</v>
      </c>
      <c r="T776" s="39" t="str">
        <f t="shared" si="199"/>
        <v>Yes</v>
      </c>
      <c r="V776" s="118" t="s">
        <v>749</v>
      </c>
      <c r="W776" s="119" t="s">
        <v>749</v>
      </c>
      <c r="X776" s="119" t="s">
        <v>749</v>
      </c>
      <c r="Y776" s="119" t="s">
        <v>749</v>
      </c>
      <c r="Z776" s="119" t="s">
        <v>749</v>
      </c>
      <c r="AA776" s="119" t="s">
        <v>749</v>
      </c>
      <c r="AB776" s="119" t="s">
        <v>749</v>
      </c>
      <c r="AC776" s="119" t="s">
        <v>749</v>
      </c>
      <c r="AD776" s="120" t="s">
        <v>749</v>
      </c>
    </row>
    <row r="777" spans="1:30" ht="20" customHeight="1" x14ac:dyDescent="0.35">
      <c r="A777" s="15"/>
      <c r="B777" s="25">
        <f t="shared" si="200"/>
        <v>655</v>
      </c>
      <c r="C777" s="15"/>
      <c r="D777" s="78" t="str">
        <f t="shared" si="198"/>
        <v>B.UUID.655</v>
      </c>
      <c r="E777" s="71" t="s">
        <v>1645</v>
      </c>
      <c r="F777" s="27" t="s">
        <v>803</v>
      </c>
      <c r="G777" s="27" t="s">
        <v>465</v>
      </c>
      <c r="H777" s="27" t="s">
        <v>464</v>
      </c>
      <c r="I777" s="33" t="s">
        <v>839</v>
      </c>
      <c r="J777" s="29" t="s">
        <v>803</v>
      </c>
      <c r="K777" s="33"/>
      <c r="L777" s="29" t="s">
        <v>495</v>
      </c>
      <c r="M777" s="29" t="s">
        <v>150</v>
      </c>
      <c r="N777" s="34"/>
      <c r="O777" s="29" t="s">
        <v>150</v>
      </c>
      <c r="P777" s="29" t="s">
        <v>150</v>
      </c>
      <c r="Q777" s="29" t="s">
        <v>150</v>
      </c>
      <c r="R777" s="29" t="s">
        <v>151</v>
      </c>
      <c r="S777" s="39" t="s">
        <v>152</v>
      </c>
      <c r="T777" s="39" t="s">
        <v>150</v>
      </c>
      <c r="V777" s="118" t="s">
        <v>150</v>
      </c>
      <c r="W777" s="119" t="s">
        <v>150</v>
      </c>
      <c r="X777" s="119" t="s">
        <v>150</v>
      </c>
      <c r="Y777" s="119" t="s">
        <v>150</v>
      </c>
      <c r="Z777" s="119" t="s">
        <v>150</v>
      </c>
      <c r="AA777" s="119" t="s">
        <v>150</v>
      </c>
      <c r="AB777" s="119" t="s">
        <v>150</v>
      </c>
      <c r="AC777" s="119" t="s">
        <v>150</v>
      </c>
      <c r="AD777" s="120" t="s">
        <v>150</v>
      </c>
    </row>
    <row r="778" spans="1:30" ht="20" customHeight="1" x14ac:dyDescent="0.35">
      <c r="A778" s="15"/>
      <c r="B778" s="25">
        <f t="shared" si="200"/>
        <v>656</v>
      </c>
      <c r="C778" s="15"/>
      <c r="D778" s="78" t="str">
        <f t="shared" si="198"/>
        <v>B.UUID.656</v>
      </c>
      <c r="E778" s="27" t="s">
        <v>1648</v>
      </c>
      <c r="F778" s="27" t="s">
        <v>803</v>
      </c>
      <c r="G778" s="27" t="s">
        <v>465</v>
      </c>
      <c r="H778" s="27" t="s">
        <v>464</v>
      </c>
      <c r="I778" s="33" t="s">
        <v>838</v>
      </c>
      <c r="J778" s="29" t="s">
        <v>803</v>
      </c>
      <c r="K778" s="33"/>
      <c r="L778" s="29" t="s">
        <v>495</v>
      </c>
      <c r="M778" s="29" t="s">
        <v>150</v>
      </c>
      <c r="N778" s="34"/>
      <c r="O778" s="29" t="s">
        <v>150</v>
      </c>
      <c r="P778" s="29" t="s">
        <v>150</v>
      </c>
      <c r="Q778" s="29" t="s">
        <v>150</v>
      </c>
      <c r="R778" s="29" t="s">
        <v>151</v>
      </c>
      <c r="S778" s="39" t="s">
        <v>152</v>
      </c>
      <c r="T778" s="39" t="s">
        <v>150</v>
      </c>
      <c r="V778" s="118" t="s">
        <v>150</v>
      </c>
      <c r="W778" s="119" t="s">
        <v>150</v>
      </c>
      <c r="X778" s="119" t="s">
        <v>150</v>
      </c>
      <c r="Y778" s="119" t="s">
        <v>150</v>
      </c>
      <c r="Z778" s="119" t="s">
        <v>150</v>
      </c>
      <c r="AA778" s="119" t="s">
        <v>150</v>
      </c>
      <c r="AB778" s="119" t="s">
        <v>150</v>
      </c>
      <c r="AC778" s="119" t="s">
        <v>150</v>
      </c>
      <c r="AD778" s="120" t="s">
        <v>150</v>
      </c>
    </row>
    <row r="779" spans="1:30" ht="20" customHeight="1" x14ac:dyDescent="0.35">
      <c r="A779" s="15"/>
      <c r="B779" s="25">
        <f t="shared" si="200"/>
        <v>657</v>
      </c>
      <c r="C779" s="15"/>
      <c r="D779" s="135" t="str">
        <f t="shared" si="198"/>
        <v>B.UUID.657</v>
      </c>
      <c r="E779" s="27" t="s">
        <v>1646</v>
      </c>
      <c r="F779" s="27" t="s">
        <v>64</v>
      </c>
      <c r="G779" s="27" t="s">
        <v>466</v>
      </c>
      <c r="H779" s="27" t="s">
        <v>467</v>
      </c>
      <c r="I779" s="33" t="s">
        <v>1335</v>
      </c>
      <c r="J779" s="29" t="s">
        <v>64</v>
      </c>
      <c r="K779" s="33" t="s">
        <v>194</v>
      </c>
      <c r="L779" s="29" t="s">
        <v>495</v>
      </c>
      <c r="M779" s="29" t="s">
        <v>150</v>
      </c>
      <c r="N779" s="34" t="str">
        <f>"Démandé si pour question " &amp;D773&amp; ", Réponse = 1.Oui."</f>
        <v>Démandé si pour question B.UUID.651, Réponse = 1.Oui.</v>
      </c>
      <c r="O779" s="29" t="s">
        <v>150</v>
      </c>
      <c r="P779" s="29" t="s">
        <v>161</v>
      </c>
      <c r="Q779" s="29" t="s">
        <v>150</v>
      </c>
      <c r="R779" s="29" t="s">
        <v>151</v>
      </c>
      <c r="S779" s="39" t="s">
        <v>152</v>
      </c>
      <c r="T779" s="39" t="str">
        <f t="shared" ref="T779:T780" si="201">IF(OR(V779="Yes",W779="Yes",X779="Yes",Y779="Yes",Z779="Yes",AA779="Yes",AB779="Yes",AC779="Yes",AD779="Yes"),"Yes","No")</f>
        <v>Yes</v>
      </c>
      <c r="V779" s="118" t="s">
        <v>749</v>
      </c>
      <c r="W779" s="119" t="s">
        <v>749</v>
      </c>
      <c r="X779" s="119" t="s">
        <v>749</v>
      </c>
      <c r="Y779" s="119" t="s">
        <v>749</v>
      </c>
      <c r="Z779" s="119" t="s">
        <v>749</v>
      </c>
      <c r="AA779" s="119" t="s">
        <v>749</v>
      </c>
      <c r="AB779" s="119" t="s">
        <v>749</v>
      </c>
      <c r="AC779" s="119" t="s">
        <v>749</v>
      </c>
      <c r="AD779" s="120" t="s">
        <v>749</v>
      </c>
    </row>
    <row r="780" spans="1:30" ht="20" customHeight="1" thickBot="1" x14ac:dyDescent="0.4">
      <c r="A780" s="15"/>
      <c r="B780" s="25">
        <f t="shared" si="200"/>
        <v>658</v>
      </c>
      <c r="C780" s="15"/>
      <c r="D780" s="26" t="str">
        <f t="shared" si="198"/>
        <v>B.UUID.658</v>
      </c>
      <c r="E780" s="27" t="s">
        <v>1647</v>
      </c>
      <c r="F780" s="27" t="s">
        <v>64</v>
      </c>
      <c r="G780" s="27" t="s">
        <v>466</v>
      </c>
      <c r="H780" s="27" t="s">
        <v>467</v>
      </c>
      <c r="I780" s="33" t="s">
        <v>1336</v>
      </c>
      <c r="J780" s="29" t="s">
        <v>64</v>
      </c>
      <c r="K780" s="33" t="s">
        <v>194</v>
      </c>
      <c r="L780" s="29" t="s">
        <v>495</v>
      </c>
      <c r="M780" s="29" t="s">
        <v>150</v>
      </c>
      <c r="N780" s="34" t="str">
        <f>"Démandé si pour question " &amp;D773&amp; ", Réponse = 1.Oui."</f>
        <v>Démandé si pour question B.UUID.651, Réponse = 1.Oui.</v>
      </c>
      <c r="O780" s="29" t="s">
        <v>150</v>
      </c>
      <c r="P780" s="29" t="s">
        <v>161</v>
      </c>
      <c r="Q780" s="29" t="s">
        <v>150</v>
      </c>
      <c r="R780" s="29" t="s">
        <v>151</v>
      </c>
      <c r="S780" s="39" t="s">
        <v>152</v>
      </c>
      <c r="T780" s="39" t="str">
        <f t="shared" si="201"/>
        <v>Yes</v>
      </c>
      <c r="V780" s="118" t="s">
        <v>749</v>
      </c>
      <c r="W780" s="119" t="s">
        <v>749</v>
      </c>
      <c r="X780" s="119" t="s">
        <v>749</v>
      </c>
      <c r="Y780" s="119" t="s">
        <v>749</v>
      </c>
      <c r="Z780" s="119" t="s">
        <v>749</v>
      </c>
      <c r="AA780" s="119" t="s">
        <v>749</v>
      </c>
      <c r="AB780" s="119" t="s">
        <v>749</v>
      </c>
      <c r="AC780" s="119" t="s">
        <v>749</v>
      </c>
      <c r="AD780" s="120" t="s">
        <v>749</v>
      </c>
    </row>
    <row r="781" spans="1:30" ht="20" customHeight="1" thickBot="1" x14ac:dyDescent="0.4">
      <c r="A781" s="15"/>
      <c r="B781" s="25"/>
      <c r="C781" s="15"/>
      <c r="D781" s="51" t="s">
        <v>349</v>
      </c>
      <c r="E781" s="47"/>
      <c r="F781" s="75"/>
      <c r="G781" s="47"/>
      <c r="H781" s="47"/>
      <c r="I781" s="48"/>
      <c r="J781" s="49"/>
      <c r="K781" s="49"/>
      <c r="L781" s="47"/>
      <c r="M781" s="47"/>
      <c r="N781" s="49"/>
      <c r="O781" s="47"/>
      <c r="P781" s="47"/>
      <c r="Q781" s="47"/>
      <c r="R781" s="47"/>
      <c r="S781" s="50"/>
      <c r="T781" s="50"/>
      <c r="V781" s="115"/>
      <c r="W781" s="116"/>
      <c r="X781" s="116"/>
      <c r="Y781" s="116"/>
      <c r="Z781" s="116"/>
      <c r="AA781" s="116"/>
      <c r="AB781" s="116"/>
      <c r="AC781" s="116"/>
      <c r="AD781" s="117"/>
    </row>
    <row r="782" spans="1:30" ht="20" customHeight="1" x14ac:dyDescent="0.35">
      <c r="A782" s="15"/>
      <c r="B782" s="25">
        <f>B780+1</f>
        <v>659</v>
      </c>
      <c r="C782" s="15"/>
      <c r="D782" s="135" t="str">
        <f t="shared" ref="D782:D790" si="202">CONCATENATE(LEFT($D$33,2),"UUID.",B782)</f>
        <v>B.UUID.659</v>
      </c>
      <c r="E782" s="71" t="s">
        <v>1267</v>
      </c>
      <c r="F782" s="27" t="s">
        <v>417</v>
      </c>
      <c r="G782" s="27" t="s">
        <v>466</v>
      </c>
      <c r="H782" s="27" t="s">
        <v>467</v>
      </c>
      <c r="I782" s="71" t="s">
        <v>1347</v>
      </c>
      <c r="J782" s="29" t="s">
        <v>17</v>
      </c>
      <c r="K782" s="33" t="s">
        <v>191</v>
      </c>
      <c r="L782" s="29" t="s">
        <v>493</v>
      </c>
      <c r="M782" s="29" t="s">
        <v>150</v>
      </c>
      <c r="N782" s="34" t="s">
        <v>160</v>
      </c>
      <c r="O782" s="29" t="s">
        <v>150</v>
      </c>
      <c r="P782" s="29" t="s">
        <v>161</v>
      </c>
      <c r="Q782" s="29" t="s">
        <v>150</v>
      </c>
      <c r="R782" s="29" t="s">
        <v>151</v>
      </c>
      <c r="S782" s="39" t="s">
        <v>152</v>
      </c>
      <c r="T782" s="39" t="str">
        <f t="shared" ref="T782:T790" si="203">IF(OR(V782="Yes",W782="Yes",X782="Yes",Y782="Yes",Z782="Yes",AA782="Yes",AB782="Yes",AC782="Yes",AD782="Yes"),"Yes","No")</f>
        <v>Yes</v>
      </c>
      <c r="V782" s="118" t="s">
        <v>749</v>
      </c>
      <c r="W782" s="119" t="s">
        <v>749</v>
      </c>
      <c r="X782" s="119" t="s">
        <v>749</v>
      </c>
      <c r="Y782" s="119" t="s">
        <v>749</v>
      </c>
      <c r="Z782" s="119" t="s">
        <v>749</v>
      </c>
      <c r="AA782" s="119" t="s">
        <v>749</v>
      </c>
      <c r="AB782" s="119" t="s">
        <v>749</v>
      </c>
      <c r="AC782" s="119" t="s">
        <v>749</v>
      </c>
      <c r="AD782" s="120" t="s">
        <v>749</v>
      </c>
    </row>
    <row r="783" spans="1:30" ht="20" customHeight="1" x14ac:dyDescent="0.35">
      <c r="A783" s="15"/>
      <c r="B783" s="25">
        <f t="shared" ref="B783:B790" si="204">B782+1</f>
        <v>660</v>
      </c>
      <c r="C783" s="15"/>
      <c r="D783" s="135" t="str">
        <f t="shared" si="202"/>
        <v>B.UUID.660</v>
      </c>
      <c r="E783" s="27" t="s">
        <v>1268</v>
      </c>
      <c r="F783" s="27" t="s">
        <v>413</v>
      </c>
      <c r="G783" s="27" t="s">
        <v>466</v>
      </c>
      <c r="H783" s="27" t="s">
        <v>467</v>
      </c>
      <c r="I783" s="71" t="s">
        <v>1348</v>
      </c>
      <c r="J783" s="29" t="s">
        <v>17</v>
      </c>
      <c r="K783" s="33" t="s">
        <v>170</v>
      </c>
      <c r="L783" s="29" t="s">
        <v>493</v>
      </c>
      <c r="M783" s="29" t="s">
        <v>150</v>
      </c>
      <c r="N783" s="34" t="str">
        <f>"Démandé si pour question " &amp;D782&amp; ", Réponse =/= 3. Totalement indisponible"</f>
        <v>Démandé si pour question B.UUID.659, Réponse =/= 3. Totalement indisponible</v>
      </c>
      <c r="O783" s="29" t="s">
        <v>150</v>
      </c>
      <c r="P783" s="29" t="s">
        <v>161</v>
      </c>
      <c r="Q783" s="29" t="s">
        <v>150</v>
      </c>
      <c r="R783" s="29" t="s">
        <v>151</v>
      </c>
      <c r="S783" s="39" t="s">
        <v>152</v>
      </c>
      <c r="T783" s="39" t="str">
        <f t="shared" si="203"/>
        <v>Yes</v>
      </c>
      <c r="V783" s="118" t="s">
        <v>749</v>
      </c>
      <c r="W783" s="119" t="s">
        <v>749</v>
      </c>
      <c r="X783" s="119" t="s">
        <v>749</v>
      </c>
      <c r="Y783" s="119" t="s">
        <v>749</v>
      </c>
      <c r="Z783" s="119" t="s">
        <v>749</v>
      </c>
      <c r="AA783" s="119" t="s">
        <v>749</v>
      </c>
      <c r="AB783" s="119" t="s">
        <v>749</v>
      </c>
      <c r="AC783" s="119" t="s">
        <v>749</v>
      </c>
      <c r="AD783" s="120" t="s">
        <v>749</v>
      </c>
    </row>
    <row r="784" spans="1:30" ht="20" customHeight="1" x14ac:dyDescent="0.35">
      <c r="A784" s="15"/>
      <c r="B784" s="25">
        <f t="shared" si="204"/>
        <v>661</v>
      </c>
      <c r="C784" s="15"/>
      <c r="D784" s="135" t="str">
        <f t="shared" si="202"/>
        <v>B.UUID.661</v>
      </c>
      <c r="E784" s="27" t="s">
        <v>1623</v>
      </c>
      <c r="F784" s="27" t="s">
        <v>413</v>
      </c>
      <c r="G784" s="27" t="s">
        <v>466</v>
      </c>
      <c r="H784" s="27" t="s">
        <v>467</v>
      </c>
      <c r="I784" s="71" t="s">
        <v>1668</v>
      </c>
      <c r="J784" s="29" t="s">
        <v>17</v>
      </c>
      <c r="K784" s="33" t="s">
        <v>170</v>
      </c>
      <c r="L784" s="29" t="s">
        <v>493</v>
      </c>
      <c r="M784" s="29" t="s">
        <v>150</v>
      </c>
      <c r="N784" s="34" t="str">
        <f>"Démandé si pour question " &amp;D783&amp; ", Réponse = 1.Oui."</f>
        <v>Démandé si pour question B.UUID.660, Réponse = 1.Oui.</v>
      </c>
      <c r="O784" s="29" t="s">
        <v>150</v>
      </c>
      <c r="P784" s="29" t="s">
        <v>161</v>
      </c>
      <c r="Q784" s="29" t="s">
        <v>150</v>
      </c>
      <c r="R784" s="29" t="s">
        <v>151</v>
      </c>
      <c r="S784" s="39" t="s">
        <v>152</v>
      </c>
      <c r="T784" s="39" t="str">
        <f t="shared" si="203"/>
        <v>Yes</v>
      </c>
      <c r="V784" s="118" t="s">
        <v>749</v>
      </c>
      <c r="W784" s="119" t="s">
        <v>749</v>
      </c>
      <c r="X784" s="119" t="s">
        <v>749</v>
      </c>
      <c r="Y784" s="119" t="s">
        <v>749</v>
      </c>
      <c r="Z784" s="119" t="s">
        <v>749</v>
      </c>
      <c r="AA784" s="119" t="s">
        <v>749</v>
      </c>
      <c r="AB784" s="119" t="s">
        <v>749</v>
      </c>
      <c r="AC784" s="119" t="s">
        <v>749</v>
      </c>
      <c r="AD784" s="120" t="s">
        <v>749</v>
      </c>
    </row>
    <row r="785" spans="1:30" ht="20" customHeight="1" x14ac:dyDescent="0.35">
      <c r="A785" s="15"/>
      <c r="B785" s="25">
        <f t="shared" si="204"/>
        <v>662</v>
      </c>
      <c r="C785" s="15"/>
      <c r="D785" s="135" t="str">
        <f t="shared" si="202"/>
        <v>B.UUID.662</v>
      </c>
      <c r="E785" s="27" t="s">
        <v>1269</v>
      </c>
      <c r="F785" s="27" t="s">
        <v>64</v>
      </c>
      <c r="G785" s="27" t="s">
        <v>466</v>
      </c>
      <c r="H785" s="27" t="s">
        <v>467</v>
      </c>
      <c r="I785" s="71" t="s">
        <v>357</v>
      </c>
      <c r="J785" s="29" t="s">
        <v>64</v>
      </c>
      <c r="K785" s="33" t="s">
        <v>194</v>
      </c>
      <c r="L785" s="29" t="s">
        <v>493</v>
      </c>
      <c r="M785" s="29" t="s">
        <v>150</v>
      </c>
      <c r="N785" s="34" t="str">
        <f>"Démandé si pour question " &amp;D784&amp; ", Réponse = 2.Non."</f>
        <v>Démandé si pour question B.UUID.661, Réponse = 2.Non.</v>
      </c>
      <c r="O785" s="29" t="s">
        <v>150</v>
      </c>
      <c r="P785" s="29" t="s">
        <v>161</v>
      </c>
      <c r="Q785" s="29" t="s">
        <v>150</v>
      </c>
      <c r="R785" s="29" t="s">
        <v>151</v>
      </c>
      <c r="S785" s="39" t="s">
        <v>152</v>
      </c>
      <c r="T785" s="39" t="str">
        <f t="shared" si="203"/>
        <v>Yes</v>
      </c>
      <c r="V785" s="118" t="s">
        <v>749</v>
      </c>
      <c r="W785" s="119" t="s">
        <v>749</v>
      </c>
      <c r="X785" s="119" t="s">
        <v>749</v>
      </c>
      <c r="Y785" s="119" t="s">
        <v>749</v>
      </c>
      <c r="Z785" s="119" t="s">
        <v>749</v>
      </c>
      <c r="AA785" s="119" t="s">
        <v>749</v>
      </c>
      <c r="AB785" s="119" t="s">
        <v>749</v>
      </c>
      <c r="AC785" s="119" t="s">
        <v>749</v>
      </c>
      <c r="AD785" s="120" t="s">
        <v>749</v>
      </c>
    </row>
    <row r="786" spans="1:30" ht="20" customHeight="1" x14ac:dyDescent="0.35">
      <c r="A786" s="15"/>
      <c r="B786" s="25">
        <f t="shared" si="204"/>
        <v>663</v>
      </c>
      <c r="C786" s="15"/>
      <c r="D786" s="135" t="str">
        <f t="shared" si="202"/>
        <v>B.UUID.663</v>
      </c>
      <c r="E786" s="27" t="s">
        <v>1270</v>
      </c>
      <c r="F786" s="27" t="s">
        <v>64</v>
      </c>
      <c r="G786" s="27" t="s">
        <v>466</v>
      </c>
      <c r="H786" s="27" t="s">
        <v>467</v>
      </c>
      <c r="I786" s="71" t="s">
        <v>1349</v>
      </c>
      <c r="J786" s="29" t="s">
        <v>64</v>
      </c>
      <c r="K786" s="33" t="s">
        <v>194</v>
      </c>
      <c r="L786" s="29" t="s">
        <v>493</v>
      </c>
      <c r="M786" s="29" t="s">
        <v>150</v>
      </c>
      <c r="N786" s="34" t="str">
        <f>"Démandé si pour question " &amp;D783&amp; ", Réponse = 1.Oui."</f>
        <v>Démandé si pour question B.UUID.660, Réponse = 1.Oui.</v>
      </c>
      <c r="O786" s="29" t="s">
        <v>150</v>
      </c>
      <c r="P786" s="29" t="s">
        <v>161</v>
      </c>
      <c r="Q786" s="29" t="s">
        <v>150</v>
      </c>
      <c r="R786" s="29" t="s">
        <v>151</v>
      </c>
      <c r="S786" s="39" t="s">
        <v>152</v>
      </c>
      <c r="T786" s="39" t="str">
        <f t="shared" si="203"/>
        <v>Yes</v>
      </c>
      <c r="V786" s="118" t="s">
        <v>749</v>
      </c>
      <c r="W786" s="119" t="s">
        <v>749</v>
      </c>
      <c r="X786" s="119" t="s">
        <v>749</v>
      </c>
      <c r="Y786" s="119" t="s">
        <v>749</v>
      </c>
      <c r="Z786" s="119" t="s">
        <v>749</v>
      </c>
      <c r="AA786" s="119" t="s">
        <v>749</v>
      </c>
      <c r="AB786" s="119" t="s">
        <v>749</v>
      </c>
      <c r="AC786" s="119" t="s">
        <v>749</v>
      </c>
      <c r="AD786" s="120" t="s">
        <v>749</v>
      </c>
    </row>
    <row r="787" spans="1:30" ht="20" customHeight="1" x14ac:dyDescent="0.35">
      <c r="A787" s="15"/>
      <c r="B787" s="25">
        <f t="shared" si="204"/>
        <v>664</v>
      </c>
      <c r="C787" s="15"/>
      <c r="D787" s="78" t="str">
        <f t="shared" si="202"/>
        <v>B.UUID.664</v>
      </c>
      <c r="E787" s="71" t="s">
        <v>1271</v>
      </c>
      <c r="F787" s="27" t="s">
        <v>803</v>
      </c>
      <c r="G787" s="27" t="s">
        <v>465</v>
      </c>
      <c r="H787" s="27" t="s">
        <v>464</v>
      </c>
      <c r="I787" s="71" t="s">
        <v>839</v>
      </c>
      <c r="J787" s="29" t="s">
        <v>803</v>
      </c>
      <c r="K787" s="33"/>
      <c r="L787" s="29" t="s">
        <v>493</v>
      </c>
      <c r="M787" s="29" t="s">
        <v>150</v>
      </c>
      <c r="N787" s="34"/>
      <c r="O787" s="29" t="s">
        <v>150</v>
      </c>
      <c r="P787" s="29" t="s">
        <v>150</v>
      </c>
      <c r="Q787" s="29" t="s">
        <v>150</v>
      </c>
      <c r="R787" s="29" t="s">
        <v>151</v>
      </c>
      <c r="S787" s="39" t="s">
        <v>152</v>
      </c>
      <c r="T787" s="39" t="s">
        <v>150</v>
      </c>
      <c r="V787" s="118" t="s">
        <v>150</v>
      </c>
      <c r="W787" s="119" t="s">
        <v>150</v>
      </c>
      <c r="X787" s="119" t="s">
        <v>150</v>
      </c>
      <c r="Y787" s="119" t="s">
        <v>150</v>
      </c>
      <c r="Z787" s="119" t="s">
        <v>150</v>
      </c>
      <c r="AA787" s="119" t="s">
        <v>150</v>
      </c>
      <c r="AB787" s="119" t="s">
        <v>150</v>
      </c>
      <c r="AC787" s="119" t="s">
        <v>150</v>
      </c>
      <c r="AD787" s="120" t="s">
        <v>150</v>
      </c>
    </row>
    <row r="788" spans="1:30" ht="20" customHeight="1" x14ac:dyDescent="0.35">
      <c r="A788" s="15"/>
      <c r="B788" s="25">
        <f t="shared" si="204"/>
        <v>665</v>
      </c>
      <c r="C788" s="15"/>
      <c r="D788" s="78" t="str">
        <f t="shared" si="202"/>
        <v>B.UUID.665</v>
      </c>
      <c r="E788" s="27" t="s">
        <v>1627</v>
      </c>
      <c r="F788" s="27" t="s">
        <v>803</v>
      </c>
      <c r="G788" s="27" t="s">
        <v>465</v>
      </c>
      <c r="H788" s="27" t="s">
        <v>464</v>
      </c>
      <c r="I788" s="71" t="s">
        <v>838</v>
      </c>
      <c r="J788" s="29" t="s">
        <v>803</v>
      </c>
      <c r="K788" s="33"/>
      <c r="L788" s="29" t="s">
        <v>493</v>
      </c>
      <c r="M788" s="29" t="s">
        <v>150</v>
      </c>
      <c r="N788" s="34"/>
      <c r="O788" s="29" t="s">
        <v>150</v>
      </c>
      <c r="P788" s="29" t="s">
        <v>150</v>
      </c>
      <c r="Q788" s="29" t="s">
        <v>150</v>
      </c>
      <c r="R788" s="29" t="s">
        <v>151</v>
      </c>
      <c r="S788" s="39" t="s">
        <v>152</v>
      </c>
      <c r="T788" s="39" t="s">
        <v>150</v>
      </c>
      <c r="V788" s="118" t="s">
        <v>150</v>
      </c>
      <c r="W788" s="119" t="s">
        <v>150</v>
      </c>
      <c r="X788" s="119" t="s">
        <v>150</v>
      </c>
      <c r="Y788" s="119" t="s">
        <v>150</v>
      </c>
      <c r="Z788" s="119" t="s">
        <v>150</v>
      </c>
      <c r="AA788" s="119" t="s">
        <v>150</v>
      </c>
      <c r="AB788" s="119" t="s">
        <v>150</v>
      </c>
      <c r="AC788" s="119" t="s">
        <v>150</v>
      </c>
      <c r="AD788" s="120" t="s">
        <v>150</v>
      </c>
    </row>
    <row r="789" spans="1:30" ht="20" customHeight="1" x14ac:dyDescent="0.35">
      <c r="A789" s="15"/>
      <c r="B789" s="25">
        <f t="shared" si="204"/>
        <v>666</v>
      </c>
      <c r="C789" s="15"/>
      <c r="D789" s="135" t="str">
        <f t="shared" si="202"/>
        <v>B.UUID.666</v>
      </c>
      <c r="E789" s="27" t="s">
        <v>1272</v>
      </c>
      <c r="F789" s="27" t="s">
        <v>64</v>
      </c>
      <c r="G789" s="27" t="s">
        <v>466</v>
      </c>
      <c r="H789" s="27" t="s">
        <v>467</v>
      </c>
      <c r="I789" s="71" t="s">
        <v>1350</v>
      </c>
      <c r="J789" s="29" t="s">
        <v>64</v>
      </c>
      <c r="K789" s="33" t="s">
        <v>194</v>
      </c>
      <c r="L789" s="29" t="s">
        <v>493</v>
      </c>
      <c r="M789" s="29" t="s">
        <v>150</v>
      </c>
      <c r="N789" s="34" t="str">
        <f>"Démandé si pour question " &amp;D783&amp; ", Réponse = 1.Oui."</f>
        <v>Démandé si pour question B.UUID.660, Réponse = 1.Oui.</v>
      </c>
      <c r="O789" s="29" t="s">
        <v>150</v>
      </c>
      <c r="P789" s="29" t="s">
        <v>161</v>
      </c>
      <c r="Q789" s="29" t="s">
        <v>150</v>
      </c>
      <c r="R789" s="29" t="s">
        <v>151</v>
      </c>
      <c r="S789" s="39" t="s">
        <v>152</v>
      </c>
      <c r="T789" s="39" t="str">
        <f t="shared" si="203"/>
        <v>Yes</v>
      </c>
      <c r="V789" s="118" t="s">
        <v>749</v>
      </c>
      <c r="W789" s="119" t="s">
        <v>749</v>
      </c>
      <c r="X789" s="119" t="s">
        <v>749</v>
      </c>
      <c r="Y789" s="119" t="s">
        <v>749</v>
      </c>
      <c r="Z789" s="119" t="s">
        <v>749</v>
      </c>
      <c r="AA789" s="119" t="s">
        <v>749</v>
      </c>
      <c r="AB789" s="119" t="s">
        <v>749</v>
      </c>
      <c r="AC789" s="119" t="s">
        <v>749</v>
      </c>
      <c r="AD789" s="120" t="s">
        <v>749</v>
      </c>
    </row>
    <row r="790" spans="1:30" ht="20" customHeight="1" thickBot="1" x14ac:dyDescent="0.4">
      <c r="A790" s="15"/>
      <c r="B790" s="25">
        <f t="shared" si="204"/>
        <v>667</v>
      </c>
      <c r="C790" s="15"/>
      <c r="D790" s="135" t="str">
        <f t="shared" si="202"/>
        <v>B.UUID.667</v>
      </c>
      <c r="E790" s="27" t="s">
        <v>1273</v>
      </c>
      <c r="F790" s="27" t="s">
        <v>64</v>
      </c>
      <c r="G790" s="27" t="s">
        <v>466</v>
      </c>
      <c r="H790" s="27" t="s">
        <v>467</v>
      </c>
      <c r="I790" s="71" t="s">
        <v>1351</v>
      </c>
      <c r="J790" s="29" t="s">
        <v>64</v>
      </c>
      <c r="K790" s="33" t="s">
        <v>194</v>
      </c>
      <c r="L790" s="29" t="s">
        <v>493</v>
      </c>
      <c r="M790" s="29" t="s">
        <v>150</v>
      </c>
      <c r="N790" s="34" t="str">
        <f>"Démandé si pour question " &amp;D783&amp; ", Réponse = 1.Oui."</f>
        <v>Démandé si pour question B.UUID.660, Réponse = 1.Oui.</v>
      </c>
      <c r="O790" s="29" t="s">
        <v>150</v>
      </c>
      <c r="P790" s="29" t="s">
        <v>161</v>
      </c>
      <c r="Q790" s="29" t="s">
        <v>150</v>
      </c>
      <c r="R790" s="29" t="s">
        <v>151</v>
      </c>
      <c r="S790" s="39" t="s">
        <v>152</v>
      </c>
      <c r="T790" s="39" t="str">
        <f t="shared" si="203"/>
        <v>Yes</v>
      </c>
      <c r="V790" s="118" t="s">
        <v>749</v>
      </c>
      <c r="W790" s="119" t="s">
        <v>749</v>
      </c>
      <c r="X790" s="119" t="s">
        <v>749</v>
      </c>
      <c r="Y790" s="119" t="s">
        <v>749</v>
      </c>
      <c r="Z790" s="119" t="s">
        <v>749</v>
      </c>
      <c r="AA790" s="119" t="s">
        <v>749</v>
      </c>
      <c r="AB790" s="119" t="s">
        <v>749</v>
      </c>
      <c r="AC790" s="119" t="s">
        <v>749</v>
      </c>
      <c r="AD790" s="120" t="s">
        <v>749</v>
      </c>
    </row>
    <row r="791" spans="1:30" ht="20" customHeight="1" thickBot="1" x14ac:dyDescent="0.4">
      <c r="A791" s="15"/>
      <c r="B791" s="25"/>
      <c r="C791" s="15"/>
      <c r="D791" s="51" t="s">
        <v>348</v>
      </c>
      <c r="E791" s="47"/>
      <c r="F791" s="75"/>
      <c r="G791" s="47"/>
      <c r="H791" s="47"/>
      <c r="I791" s="48"/>
      <c r="J791" s="49"/>
      <c r="K791" s="49"/>
      <c r="L791" s="47"/>
      <c r="M791" s="47"/>
      <c r="N791" s="49"/>
      <c r="O791" s="47"/>
      <c r="P791" s="47"/>
      <c r="Q791" s="47"/>
      <c r="R791" s="47"/>
      <c r="S791" s="50"/>
      <c r="T791" s="50"/>
      <c r="V791" s="115"/>
      <c r="W791" s="116"/>
      <c r="X791" s="116"/>
      <c r="Y791" s="116"/>
      <c r="Z791" s="116"/>
      <c r="AA791" s="116"/>
      <c r="AB791" s="116"/>
      <c r="AC791" s="116"/>
      <c r="AD791" s="117"/>
    </row>
    <row r="792" spans="1:30" ht="20" customHeight="1" x14ac:dyDescent="0.35">
      <c r="A792" s="15"/>
      <c r="B792" s="25">
        <f>B790+1</f>
        <v>668</v>
      </c>
      <c r="C792" s="15"/>
      <c r="D792" s="135" t="str">
        <f t="shared" ref="D792:D800" si="205">CONCATENATE(LEFT($D$33,2),"UUID.",B792)</f>
        <v>B.UUID.668</v>
      </c>
      <c r="E792" s="71" t="s">
        <v>1274</v>
      </c>
      <c r="F792" s="27" t="s">
        <v>417</v>
      </c>
      <c r="G792" s="27" t="s">
        <v>466</v>
      </c>
      <c r="H792" s="27" t="s">
        <v>467</v>
      </c>
      <c r="I792" s="71" t="s">
        <v>1342</v>
      </c>
      <c r="J792" s="29" t="s">
        <v>17</v>
      </c>
      <c r="K792" s="33" t="s">
        <v>191</v>
      </c>
      <c r="L792" s="29" t="s">
        <v>493</v>
      </c>
      <c r="M792" s="29" t="s">
        <v>150</v>
      </c>
      <c r="N792" s="34" t="s">
        <v>160</v>
      </c>
      <c r="O792" s="29" t="s">
        <v>150</v>
      </c>
      <c r="P792" s="29" t="s">
        <v>161</v>
      </c>
      <c r="Q792" s="29" t="s">
        <v>150</v>
      </c>
      <c r="R792" s="29" t="s">
        <v>151</v>
      </c>
      <c r="S792" s="39" t="s">
        <v>152</v>
      </c>
      <c r="T792" s="39" t="str">
        <f t="shared" ref="T792:T800" si="206">IF(OR(V792="Yes",W792="Yes",X792="Yes",Y792="Yes",Z792="Yes",AA792="Yes",AB792="Yes",AC792="Yes",AD792="Yes"),"Yes","No")</f>
        <v>Yes</v>
      </c>
      <c r="V792" s="118" t="s">
        <v>749</v>
      </c>
      <c r="W792" s="119" t="s">
        <v>749</v>
      </c>
      <c r="X792" s="119" t="s">
        <v>749</v>
      </c>
      <c r="Y792" s="119" t="s">
        <v>749</v>
      </c>
      <c r="Z792" s="119" t="s">
        <v>749</v>
      </c>
      <c r="AA792" s="119" t="s">
        <v>749</v>
      </c>
      <c r="AB792" s="119" t="s">
        <v>749</v>
      </c>
      <c r="AC792" s="119" t="s">
        <v>749</v>
      </c>
      <c r="AD792" s="120" t="s">
        <v>749</v>
      </c>
    </row>
    <row r="793" spans="1:30" ht="20" customHeight="1" x14ac:dyDescent="0.35">
      <c r="A793" s="15"/>
      <c r="B793" s="25">
        <f t="shared" ref="B793:B800" si="207">B792+1</f>
        <v>669</v>
      </c>
      <c r="C793" s="15"/>
      <c r="D793" s="135" t="str">
        <f t="shared" si="205"/>
        <v>B.UUID.669</v>
      </c>
      <c r="E793" s="27" t="s">
        <v>1275</v>
      </c>
      <c r="F793" s="27" t="s">
        <v>413</v>
      </c>
      <c r="G793" s="27" t="s">
        <v>466</v>
      </c>
      <c r="H793" s="27" t="s">
        <v>467</v>
      </c>
      <c r="I793" s="71" t="s">
        <v>1343</v>
      </c>
      <c r="J793" s="29" t="s">
        <v>17</v>
      </c>
      <c r="K793" s="33" t="s">
        <v>170</v>
      </c>
      <c r="L793" s="29" t="s">
        <v>493</v>
      </c>
      <c r="M793" s="29" t="s">
        <v>150</v>
      </c>
      <c r="N793" s="34" t="str">
        <f>"Démandé si pour question " &amp;D792&amp; ", Réponse =/= 3. Totalement indisponible"</f>
        <v>Démandé si pour question B.UUID.668, Réponse =/= 3. Totalement indisponible</v>
      </c>
      <c r="O793" s="29" t="s">
        <v>150</v>
      </c>
      <c r="P793" s="29" t="s">
        <v>161</v>
      </c>
      <c r="Q793" s="29" t="s">
        <v>150</v>
      </c>
      <c r="R793" s="29" t="s">
        <v>151</v>
      </c>
      <c r="S793" s="39" t="s">
        <v>152</v>
      </c>
      <c r="T793" s="39" t="str">
        <f t="shared" si="206"/>
        <v>Yes</v>
      </c>
      <c r="V793" s="118" t="s">
        <v>749</v>
      </c>
      <c r="W793" s="119" t="s">
        <v>749</v>
      </c>
      <c r="X793" s="119" t="s">
        <v>749</v>
      </c>
      <c r="Y793" s="119" t="s">
        <v>749</v>
      </c>
      <c r="Z793" s="119" t="s">
        <v>749</v>
      </c>
      <c r="AA793" s="119" t="s">
        <v>749</v>
      </c>
      <c r="AB793" s="119" t="s">
        <v>749</v>
      </c>
      <c r="AC793" s="119" t="s">
        <v>749</v>
      </c>
      <c r="AD793" s="120" t="s">
        <v>749</v>
      </c>
    </row>
    <row r="794" spans="1:30" ht="20" customHeight="1" x14ac:dyDescent="0.35">
      <c r="A794" s="15"/>
      <c r="B794" s="25">
        <f t="shared" si="207"/>
        <v>670</v>
      </c>
      <c r="C794" s="15"/>
      <c r="D794" s="135" t="str">
        <f t="shared" si="205"/>
        <v>B.UUID.670</v>
      </c>
      <c r="E794" s="27" t="s">
        <v>1624</v>
      </c>
      <c r="F794" s="27" t="s">
        <v>413</v>
      </c>
      <c r="G794" s="27" t="s">
        <v>466</v>
      </c>
      <c r="H794" s="27" t="s">
        <v>467</v>
      </c>
      <c r="I794" s="71" t="s">
        <v>1669</v>
      </c>
      <c r="J794" s="29" t="s">
        <v>17</v>
      </c>
      <c r="K794" s="33" t="s">
        <v>170</v>
      </c>
      <c r="L794" s="29" t="s">
        <v>493</v>
      </c>
      <c r="M794" s="29" t="s">
        <v>150</v>
      </c>
      <c r="N794" s="34" t="str">
        <f>"Démandé si pour question " &amp;D793&amp; ", Réponse = 1.Oui."</f>
        <v>Démandé si pour question B.UUID.669, Réponse = 1.Oui.</v>
      </c>
      <c r="O794" s="29" t="s">
        <v>150</v>
      </c>
      <c r="P794" s="29" t="s">
        <v>161</v>
      </c>
      <c r="Q794" s="29" t="s">
        <v>150</v>
      </c>
      <c r="R794" s="29" t="s">
        <v>151</v>
      </c>
      <c r="S794" s="39" t="s">
        <v>152</v>
      </c>
      <c r="T794" s="39" t="str">
        <f t="shared" si="206"/>
        <v>Yes</v>
      </c>
      <c r="V794" s="118" t="s">
        <v>749</v>
      </c>
      <c r="W794" s="119" t="s">
        <v>749</v>
      </c>
      <c r="X794" s="119" t="s">
        <v>749</v>
      </c>
      <c r="Y794" s="119" t="s">
        <v>749</v>
      </c>
      <c r="Z794" s="119" t="s">
        <v>749</v>
      </c>
      <c r="AA794" s="119" t="s">
        <v>749</v>
      </c>
      <c r="AB794" s="119" t="s">
        <v>749</v>
      </c>
      <c r="AC794" s="119" t="s">
        <v>749</v>
      </c>
      <c r="AD794" s="120" t="s">
        <v>749</v>
      </c>
    </row>
    <row r="795" spans="1:30" ht="20" customHeight="1" x14ac:dyDescent="0.35">
      <c r="A795" s="15"/>
      <c r="B795" s="25">
        <f t="shared" si="207"/>
        <v>671</v>
      </c>
      <c r="C795" s="15"/>
      <c r="D795" s="135" t="str">
        <f t="shared" si="205"/>
        <v>B.UUID.671</v>
      </c>
      <c r="E795" s="27" t="s">
        <v>1276</v>
      </c>
      <c r="F795" s="27" t="s">
        <v>64</v>
      </c>
      <c r="G795" s="27" t="s">
        <v>466</v>
      </c>
      <c r="H795" s="27" t="s">
        <v>467</v>
      </c>
      <c r="I795" s="71" t="s">
        <v>356</v>
      </c>
      <c r="J795" s="29" t="s">
        <v>64</v>
      </c>
      <c r="K795" s="33" t="s">
        <v>194</v>
      </c>
      <c r="L795" s="29" t="s">
        <v>493</v>
      </c>
      <c r="M795" s="29" t="s">
        <v>150</v>
      </c>
      <c r="N795" s="34" t="str">
        <f>"Démandé si pour question " &amp;D794&amp; ", Réponse = 2.Non."</f>
        <v>Démandé si pour question B.UUID.670, Réponse = 2.Non.</v>
      </c>
      <c r="O795" s="29" t="s">
        <v>150</v>
      </c>
      <c r="P795" s="29" t="s">
        <v>161</v>
      </c>
      <c r="Q795" s="29" t="s">
        <v>150</v>
      </c>
      <c r="R795" s="29" t="s">
        <v>151</v>
      </c>
      <c r="S795" s="39" t="s">
        <v>152</v>
      </c>
      <c r="T795" s="39" t="str">
        <f t="shared" si="206"/>
        <v>Yes</v>
      </c>
      <c r="V795" s="118" t="s">
        <v>749</v>
      </c>
      <c r="W795" s="119" t="s">
        <v>749</v>
      </c>
      <c r="X795" s="119" t="s">
        <v>749</v>
      </c>
      <c r="Y795" s="119" t="s">
        <v>749</v>
      </c>
      <c r="Z795" s="119" t="s">
        <v>749</v>
      </c>
      <c r="AA795" s="119" t="s">
        <v>749</v>
      </c>
      <c r="AB795" s="119" t="s">
        <v>749</v>
      </c>
      <c r="AC795" s="119" t="s">
        <v>749</v>
      </c>
      <c r="AD795" s="120" t="s">
        <v>749</v>
      </c>
    </row>
    <row r="796" spans="1:30" ht="20" customHeight="1" x14ac:dyDescent="0.35">
      <c r="A796" s="15"/>
      <c r="B796" s="25">
        <f t="shared" si="207"/>
        <v>672</v>
      </c>
      <c r="C796" s="15"/>
      <c r="D796" s="135" t="str">
        <f t="shared" si="205"/>
        <v>B.UUID.672</v>
      </c>
      <c r="E796" s="27" t="s">
        <v>1277</v>
      </c>
      <c r="F796" s="27" t="s">
        <v>64</v>
      </c>
      <c r="G796" s="27" t="s">
        <v>466</v>
      </c>
      <c r="H796" s="27" t="s">
        <v>467</v>
      </c>
      <c r="I796" s="71" t="s">
        <v>1344</v>
      </c>
      <c r="J796" s="29" t="s">
        <v>64</v>
      </c>
      <c r="K796" s="33" t="s">
        <v>194</v>
      </c>
      <c r="L796" s="29" t="s">
        <v>493</v>
      </c>
      <c r="M796" s="29" t="s">
        <v>150</v>
      </c>
      <c r="N796" s="34" t="str">
        <f>"Démandé si pour question " &amp;D793&amp; ", Réponse = 1.Oui."</f>
        <v>Démandé si pour question B.UUID.669, Réponse = 1.Oui.</v>
      </c>
      <c r="O796" s="29" t="s">
        <v>150</v>
      </c>
      <c r="P796" s="29" t="s">
        <v>161</v>
      </c>
      <c r="Q796" s="29" t="s">
        <v>150</v>
      </c>
      <c r="R796" s="29" t="s">
        <v>151</v>
      </c>
      <c r="S796" s="39" t="s">
        <v>152</v>
      </c>
      <c r="T796" s="39" t="str">
        <f t="shared" si="206"/>
        <v>Yes</v>
      </c>
      <c r="V796" s="118" t="s">
        <v>749</v>
      </c>
      <c r="W796" s="119" t="s">
        <v>749</v>
      </c>
      <c r="X796" s="119" t="s">
        <v>749</v>
      </c>
      <c r="Y796" s="119" t="s">
        <v>749</v>
      </c>
      <c r="Z796" s="119" t="s">
        <v>749</v>
      </c>
      <c r="AA796" s="119" t="s">
        <v>749</v>
      </c>
      <c r="AB796" s="119" t="s">
        <v>749</v>
      </c>
      <c r="AC796" s="119" t="s">
        <v>749</v>
      </c>
      <c r="AD796" s="120" t="s">
        <v>749</v>
      </c>
    </row>
    <row r="797" spans="1:30" ht="20" customHeight="1" x14ac:dyDescent="0.35">
      <c r="A797" s="15"/>
      <c r="B797" s="25">
        <f t="shared" si="207"/>
        <v>673</v>
      </c>
      <c r="C797" s="15"/>
      <c r="D797" s="78" t="str">
        <f t="shared" si="205"/>
        <v>B.UUID.673</v>
      </c>
      <c r="E797" s="71" t="s">
        <v>1278</v>
      </c>
      <c r="F797" s="27" t="s">
        <v>803</v>
      </c>
      <c r="G797" s="27" t="s">
        <v>465</v>
      </c>
      <c r="H797" s="27" t="s">
        <v>464</v>
      </c>
      <c r="I797" s="71" t="s">
        <v>839</v>
      </c>
      <c r="J797" s="29" t="s">
        <v>803</v>
      </c>
      <c r="K797" s="33"/>
      <c r="L797" s="29" t="s">
        <v>493</v>
      </c>
      <c r="M797" s="29" t="s">
        <v>150</v>
      </c>
      <c r="N797" s="34"/>
      <c r="O797" s="29" t="s">
        <v>150</v>
      </c>
      <c r="P797" s="29" t="s">
        <v>150</v>
      </c>
      <c r="Q797" s="29" t="s">
        <v>150</v>
      </c>
      <c r="R797" s="29" t="s">
        <v>151</v>
      </c>
      <c r="S797" s="39" t="s">
        <v>152</v>
      </c>
      <c r="T797" s="39" t="s">
        <v>150</v>
      </c>
      <c r="V797" s="118" t="s">
        <v>150</v>
      </c>
      <c r="W797" s="119" t="s">
        <v>150</v>
      </c>
      <c r="X797" s="119" t="s">
        <v>150</v>
      </c>
      <c r="Y797" s="119" t="s">
        <v>150</v>
      </c>
      <c r="Z797" s="119" t="s">
        <v>150</v>
      </c>
      <c r="AA797" s="119" t="s">
        <v>150</v>
      </c>
      <c r="AB797" s="119" t="s">
        <v>150</v>
      </c>
      <c r="AC797" s="119" t="s">
        <v>150</v>
      </c>
      <c r="AD797" s="120" t="s">
        <v>150</v>
      </c>
    </row>
    <row r="798" spans="1:30" ht="20" customHeight="1" x14ac:dyDescent="0.35">
      <c r="A798" s="15"/>
      <c r="B798" s="25">
        <f t="shared" si="207"/>
        <v>674</v>
      </c>
      <c r="C798" s="15"/>
      <c r="D798" s="78" t="str">
        <f t="shared" si="205"/>
        <v>B.UUID.674</v>
      </c>
      <c r="E798" s="27" t="s">
        <v>1628</v>
      </c>
      <c r="F798" s="27" t="s">
        <v>803</v>
      </c>
      <c r="G798" s="27" t="s">
        <v>465</v>
      </c>
      <c r="H798" s="27" t="s">
        <v>464</v>
      </c>
      <c r="I798" s="71" t="s">
        <v>838</v>
      </c>
      <c r="J798" s="29" t="s">
        <v>803</v>
      </c>
      <c r="K798" s="33"/>
      <c r="L798" s="29" t="s">
        <v>493</v>
      </c>
      <c r="M798" s="29" t="s">
        <v>150</v>
      </c>
      <c r="N798" s="34"/>
      <c r="O798" s="29" t="s">
        <v>150</v>
      </c>
      <c r="P798" s="29" t="s">
        <v>150</v>
      </c>
      <c r="Q798" s="29" t="s">
        <v>150</v>
      </c>
      <c r="R798" s="29" t="s">
        <v>151</v>
      </c>
      <c r="S798" s="39" t="s">
        <v>152</v>
      </c>
      <c r="T798" s="39" t="s">
        <v>150</v>
      </c>
      <c r="V798" s="118" t="s">
        <v>150</v>
      </c>
      <c r="W798" s="119" t="s">
        <v>150</v>
      </c>
      <c r="X798" s="119" t="s">
        <v>150</v>
      </c>
      <c r="Y798" s="119" t="s">
        <v>150</v>
      </c>
      <c r="Z798" s="119" t="s">
        <v>150</v>
      </c>
      <c r="AA798" s="119" t="s">
        <v>150</v>
      </c>
      <c r="AB798" s="119" t="s">
        <v>150</v>
      </c>
      <c r="AC798" s="119" t="s">
        <v>150</v>
      </c>
      <c r="AD798" s="120" t="s">
        <v>150</v>
      </c>
    </row>
    <row r="799" spans="1:30" ht="20" customHeight="1" x14ac:dyDescent="0.35">
      <c r="A799" s="15"/>
      <c r="B799" s="25">
        <f t="shared" si="207"/>
        <v>675</v>
      </c>
      <c r="C799" s="15"/>
      <c r="D799" s="135" t="str">
        <f t="shared" si="205"/>
        <v>B.UUID.675</v>
      </c>
      <c r="E799" s="27" t="s">
        <v>1279</v>
      </c>
      <c r="F799" s="27" t="s">
        <v>64</v>
      </c>
      <c r="G799" s="27" t="s">
        <v>466</v>
      </c>
      <c r="H799" s="27" t="s">
        <v>467</v>
      </c>
      <c r="I799" s="71" t="s">
        <v>1345</v>
      </c>
      <c r="J799" s="29" t="s">
        <v>64</v>
      </c>
      <c r="K799" s="33" t="s">
        <v>194</v>
      </c>
      <c r="L799" s="29" t="s">
        <v>493</v>
      </c>
      <c r="M799" s="29" t="s">
        <v>150</v>
      </c>
      <c r="N799" s="34" t="str">
        <f>"Démandé si pour question " &amp;D793&amp; ", Réponse = 1.Oui."</f>
        <v>Démandé si pour question B.UUID.669, Réponse = 1.Oui.</v>
      </c>
      <c r="O799" s="29" t="s">
        <v>150</v>
      </c>
      <c r="P799" s="29" t="s">
        <v>161</v>
      </c>
      <c r="Q799" s="29" t="s">
        <v>150</v>
      </c>
      <c r="R799" s="29" t="s">
        <v>151</v>
      </c>
      <c r="S799" s="39" t="s">
        <v>152</v>
      </c>
      <c r="T799" s="39" t="str">
        <f t="shared" si="206"/>
        <v>Yes</v>
      </c>
      <c r="V799" s="118" t="s">
        <v>749</v>
      </c>
      <c r="W799" s="119" t="s">
        <v>749</v>
      </c>
      <c r="X799" s="119" t="s">
        <v>749</v>
      </c>
      <c r="Y799" s="119" t="s">
        <v>749</v>
      </c>
      <c r="Z799" s="119" t="s">
        <v>749</v>
      </c>
      <c r="AA799" s="119" t="s">
        <v>749</v>
      </c>
      <c r="AB799" s="119" t="s">
        <v>749</v>
      </c>
      <c r="AC799" s="119" t="s">
        <v>749</v>
      </c>
      <c r="AD799" s="120" t="s">
        <v>749</v>
      </c>
    </row>
    <row r="800" spans="1:30" ht="20" customHeight="1" thickBot="1" x14ac:dyDescent="0.4">
      <c r="A800" s="15"/>
      <c r="B800" s="25">
        <f t="shared" si="207"/>
        <v>676</v>
      </c>
      <c r="C800" s="15"/>
      <c r="D800" s="135" t="str">
        <f t="shared" si="205"/>
        <v>B.UUID.676</v>
      </c>
      <c r="E800" s="27" t="s">
        <v>1280</v>
      </c>
      <c r="F800" s="27" t="s">
        <v>64</v>
      </c>
      <c r="G800" s="27" t="s">
        <v>466</v>
      </c>
      <c r="H800" s="27" t="s">
        <v>467</v>
      </c>
      <c r="I800" s="71" t="s">
        <v>1346</v>
      </c>
      <c r="J800" s="29" t="s">
        <v>64</v>
      </c>
      <c r="K800" s="33" t="s">
        <v>194</v>
      </c>
      <c r="L800" s="29" t="s">
        <v>493</v>
      </c>
      <c r="M800" s="29" t="s">
        <v>150</v>
      </c>
      <c r="N800" s="34" t="str">
        <f>"Démandé si pour question " &amp;D793&amp; ", Réponse = 1.Oui."</f>
        <v>Démandé si pour question B.UUID.669, Réponse = 1.Oui.</v>
      </c>
      <c r="O800" s="29" t="s">
        <v>150</v>
      </c>
      <c r="P800" s="29" t="s">
        <v>161</v>
      </c>
      <c r="Q800" s="29" t="s">
        <v>150</v>
      </c>
      <c r="R800" s="29" t="s">
        <v>151</v>
      </c>
      <c r="S800" s="39" t="s">
        <v>152</v>
      </c>
      <c r="T800" s="39" t="str">
        <f t="shared" si="206"/>
        <v>Yes</v>
      </c>
      <c r="V800" s="118" t="s">
        <v>749</v>
      </c>
      <c r="W800" s="119" t="s">
        <v>749</v>
      </c>
      <c r="X800" s="119" t="s">
        <v>749</v>
      </c>
      <c r="Y800" s="119" t="s">
        <v>749</v>
      </c>
      <c r="Z800" s="119" t="s">
        <v>749</v>
      </c>
      <c r="AA800" s="119" t="s">
        <v>749</v>
      </c>
      <c r="AB800" s="119" t="s">
        <v>749</v>
      </c>
      <c r="AC800" s="119" t="s">
        <v>749</v>
      </c>
      <c r="AD800" s="120" t="s">
        <v>749</v>
      </c>
    </row>
    <row r="801" spans="1:30" ht="20" customHeight="1" thickBot="1" x14ac:dyDescent="0.4">
      <c r="A801" s="15"/>
      <c r="B801" s="25"/>
      <c r="C801" s="15"/>
      <c r="D801" s="51" t="s">
        <v>736</v>
      </c>
      <c r="E801" s="47"/>
      <c r="F801" s="75"/>
      <c r="G801" s="47"/>
      <c r="H801" s="47"/>
      <c r="I801" s="48"/>
      <c r="J801" s="49"/>
      <c r="K801" s="49"/>
      <c r="L801" s="47"/>
      <c r="M801" s="47"/>
      <c r="N801" s="49"/>
      <c r="O801" s="47"/>
      <c r="P801" s="47"/>
      <c r="Q801" s="47"/>
      <c r="R801" s="47"/>
      <c r="S801" s="50"/>
      <c r="T801" s="50"/>
      <c r="V801" s="115"/>
      <c r="W801" s="116"/>
      <c r="X801" s="116"/>
      <c r="Y801" s="116"/>
      <c r="Z801" s="116"/>
      <c r="AA801" s="116"/>
      <c r="AB801" s="116"/>
      <c r="AC801" s="116"/>
      <c r="AD801" s="117"/>
    </row>
    <row r="802" spans="1:30" ht="20" customHeight="1" x14ac:dyDescent="0.35">
      <c r="A802" s="15"/>
      <c r="B802" s="25">
        <f>B800+1</f>
        <v>677</v>
      </c>
      <c r="C802" s="15"/>
      <c r="D802" s="135" t="str">
        <f t="shared" ref="D802:D811" si="208">CONCATENATE(LEFT($D$33,2),"UUID.",B802)</f>
        <v>B.UUID.677</v>
      </c>
      <c r="E802" s="71" t="s">
        <v>1281</v>
      </c>
      <c r="F802" s="27" t="s">
        <v>417</v>
      </c>
      <c r="G802" s="27" t="s">
        <v>466</v>
      </c>
      <c r="H802" s="27" t="s">
        <v>467</v>
      </c>
      <c r="I802" s="71" t="s">
        <v>1338</v>
      </c>
      <c r="J802" s="29" t="s">
        <v>17</v>
      </c>
      <c r="K802" s="33" t="s">
        <v>191</v>
      </c>
      <c r="L802" s="29" t="s">
        <v>493</v>
      </c>
      <c r="M802" s="29" t="s">
        <v>150</v>
      </c>
      <c r="N802" s="34" t="s">
        <v>160</v>
      </c>
      <c r="O802" s="29" t="s">
        <v>150</v>
      </c>
      <c r="P802" s="29" t="s">
        <v>161</v>
      </c>
      <c r="Q802" s="29" t="s">
        <v>150</v>
      </c>
      <c r="R802" s="29" t="s">
        <v>151</v>
      </c>
      <c r="S802" s="39" t="s">
        <v>152</v>
      </c>
      <c r="T802" s="39" t="str">
        <f t="shared" ref="T802:T811" si="209">IF(OR(V802="Yes",W802="Yes",X802="Yes",Y802="Yes",Z802="Yes",AA802="Yes",AB802="Yes",AC802="Yes",AD802="Yes"),"Yes","No")</f>
        <v>Yes</v>
      </c>
      <c r="V802" s="118" t="s">
        <v>749</v>
      </c>
      <c r="W802" s="119" t="s">
        <v>749</v>
      </c>
      <c r="X802" s="119" t="s">
        <v>749</v>
      </c>
      <c r="Y802" s="119" t="s">
        <v>749</v>
      </c>
      <c r="Z802" s="119" t="s">
        <v>749</v>
      </c>
      <c r="AA802" s="119" t="s">
        <v>749</v>
      </c>
      <c r="AB802" s="119" t="s">
        <v>749</v>
      </c>
      <c r="AC802" s="119" t="s">
        <v>749</v>
      </c>
      <c r="AD802" s="120" t="s">
        <v>749</v>
      </c>
    </row>
    <row r="803" spans="1:30" ht="20" customHeight="1" x14ac:dyDescent="0.35">
      <c r="A803" s="15"/>
      <c r="B803" s="25">
        <f t="shared" ref="B803:B811" si="210">B802+1</f>
        <v>678</v>
      </c>
      <c r="C803" s="15"/>
      <c r="D803" s="135" t="str">
        <f t="shared" si="208"/>
        <v>B.UUID.678</v>
      </c>
      <c r="E803" s="27" t="s">
        <v>1282</v>
      </c>
      <c r="F803" s="27" t="s">
        <v>413</v>
      </c>
      <c r="G803" s="27" t="s">
        <v>466</v>
      </c>
      <c r="H803" s="27" t="s">
        <v>467</v>
      </c>
      <c r="I803" s="71" t="s">
        <v>1337</v>
      </c>
      <c r="J803" s="29" t="s">
        <v>17</v>
      </c>
      <c r="K803" s="33" t="s">
        <v>170</v>
      </c>
      <c r="L803" s="29" t="s">
        <v>493</v>
      </c>
      <c r="M803" s="29" t="s">
        <v>150</v>
      </c>
      <c r="N803" s="34" t="str">
        <f>"Démandé si pour question " &amp;D802&amp; ", Réponse =/= 3. Totalement indisponible"</f>
        <v>Démandé si pour question B.UUID.677, Réponse =/= 3. Totalement indisponible</v>
      </c>
      <c r="O803" s="29" t="s">
        <v>150</v>
      </c>
      <c r="P803" s="29" t="s">
        <v>161</v>
      </c>
      <c r="Q803" s="29" t="s">
        <v>150</v>
      </c>
      <c r="R803" s="29" t="s">
        <v>151</v>
      </c>
      <c r="S803" s="39" t="s">
        <v>152</v>
      </c>
      <c r="T803" s="39" t="str">
        <f t="shared" si="209"/>
        <v>Yes</v>
      </c>
      <c r="V803" s="118" t="s">
        <v>749</v>
      </c>
      <c r="W803" s="119" t="s">
        <v>749</v>
      </c>
      <c r="X803" s="119" t="s">
        <v>749</v>
      </c>
      <c r="Y803" s="119" t="s">
        <v>749</v>
      </c>
      <c r="Z803" s="119" t="s">
        <v>749</v>
      </c>
      <c r="AA803" s="119" t="s">
        <v>749</v>
      </c>
      <c r="AB803" s="119" t="s">
        <v>749</v>
      </c>
      <c r="AC803" s="119" t="s">
        <v>749</v>
      </c>
      <c r="AD803" s="120" t="s">
        <v>749</v>
      </c>
    </row>
    <row r="804" spans="1:30" ht="20" customHeight="1" x14ac:dyDescent="0.35">
      <c r="A804" s="15"/>
      <c r="B804" s="25">
        <f t="shared" si="210"/>
        <v>679</v>
      </c>
      <c r="C804" s="15"/>
      <c r="D804" s="135" t="str">
        <f t="shared" si="208"/>
        <v>B.UUID.679</v>
      </c>
      <c r="E804" s="27" t="s">
        <v>1625</v>
      </c>
      <c r="F804" s="27" t="s">
        <v>413</v>
      </c>
      <c r="G804" s="27" t="s">
        <v>466</v>
      </c>
      <c r="H804" s="27" t="s">
        <v>467</v>
      </c>
      <c r="I804" s="71" t="s">
        <v>1756</v>
      </c>
      <c r="J804" s="29" t="s">
        <v>17</v>
      </c>
      <c r="K804" s="33" t="s">
        <v>170</v>
      </c>
      <c r="L804" s="29" t="s">
        <v>493</v>
      </c>
      <c r="M804" s="29" t="s">
        <v>150</v>
      </c>
      <c r="N804" s="34" t="str">
        <f>"Démandé si pour question " &amp;D803&amp; ", Réponse = 1.Oui."</f>
        <v>Démandé si pour question B.UUID.678, Réponse = 1.Oui.</v>
      </c>
      <c r="O804" s="29" t="s">
        <v>150</v>
      </c>
      <c r="P804" s="29" t="s">
        <v>161</v>
      </c>
      <c r="Q804" s="29" t="s">
        <v>150</v>
      </c>
      <c r="R804" s="29" t="s">
        <v>151</v>
      </c>
      <c r="S804" s="39" t="s">
        <v>152</v>
      </c>
      <c r="T804" s="39" t="str">
        <f t="shared" si="209"/>
        <v>Yes</v>
      </c>
      <c r="V804" s="118" t="s">
        <v>749</v>
      </c>
      <c r="W804" s="119" t="s">
        <v>749</v>
      </c>
      <c r="X804" s="119" t="s">
        <v>749</v>
      </c>
      <c r="Y804" s="119" t="s">
        <v>749</v>
      </c>
      <c r="Z804" s="119" t="s">
        <v>749</v>
      </c>
      <c r="AA804" s="119" t="s">
        <v>749</v>
      </c>
      <c r="AB804" s="119" t="s">
        <v>749</v>
      </c>
      <c r="AC804" s="119" t="s">
        <v>749</v>
      </c>
      <c r="AD804" s="120" t="s">
        <v>749</v>
      </c>
    </row>
    <row r="805" spans="1:30" ht="20" customHeight="1" x14ac:dyDescent="0.35">
      <c r="A805" s="15"/>
      <c r="B805" s="25">
        <f t="shared" si="210"/>
        <v>680</v>
      </c>
      <c r="C805" s="15"/>
      <c r="D805" s="135" t="str">
        <f t="shared" si="208"/>
        <v>B.UUID.680</v>
      </c>
      <c r="E805" s="27" t="s">
        <v>1283</v>
      </c>
      <c r="F805" s="27" t="s">
        <v>64</v>
      </c>
      <c r="G805" s="27" t="s">
        <v>466</v>
      </c>
      <c r="H805" s="27" t="s">
        <v>467</v>
      </c>
      <c r="I805" s="71" t="s">
        <v>737</v>
      </c>
      <c r="J805" s="29" t="s">
        <v>64</v>
      </c>
      <c r="K805" s="33" t="s">
        <v>194</v>
      </c>
      <c r="L805" s="29" t="s">
        <v>493</v>
      </c>
      <c r="M805" s="29" t="s">
        <v>150</v>
      </c>
      <c r="N805" s="34" t="str">
        <f>"Démandé si pour question " &amp;D804&amp; ", Réponse = 2.Non."</f>
        <v>Démandé si pour question B.UUID.679, Réponse = 2.Non.</v>
      </c>
      <c r="O805" s="29" t="s">
        <v>150</v>
      </c>
      <c r="P805" s="29" t="s">
        <v>161</v>
      </c>
      <c r="Q805" s="29" t="s">
        <v>150</v>
      </c>
      <c r="R805" s="29" t="s">
        <v>151</v>
      </c>
      <c r="S805" s="39" t="s">
        <v>152</v>
      </c>
      <c r="T805" s="39" t="str">
        <f t="shared" si="209"/>
        <v>Yes</v>
      </c>
      <c r="V805" s="118" t="s">
        <v>749</v>
      </c>
      <c r="W805" s="119" t="s">
        <v>749</v>
      </c>
      <c r="X805" s="119" t="s">
        <v>749</v>
      </c>
      <c r="Y805" s="119" t="s">
        <v>749</v>
      </c>
      <c r="Z805" s="119" t="s">
        <v>749</v>
      </c>
      <c r="AA805" s="119" t="s">
        <v>749</v>
      </c>
      <c r="AB805" s="119" t="s">
        <v>749</v>
      </c>
      <c r="AC805" s="119" t="s">
        <v>749</v>
      </c>
      <c r="AD805" s="120" t="s">
        <v>749</v>
      </c>
    </row>
    <row r="806" spans="1:30" ht="20" customHeight="1" x14ac:dyDescent="0.35">
      <c r="A806" s="15"/>
      <c r="B806" s="25">
        <f t="shared" si="210"/>
        <v>681</v>
      </c>
      <c r="C806" s="15"/>
      <c r="D806" s="135" t="str">
        <f t="shared" si="208"/>
        <v>B.UUID.681</v>
      </c>
      <c r="E806" s="27" t="s">
        <v>1284</v>
      </c>
      <c r="F806" s="27" t="s">
        <v>64</v>
      </c>
      <c r="G806" s="27" t="s">
        <v>466</v>
      </c>
      <c r="H806" s="27" t="s">
        <v>467</v>
      </c>
      <c r="I806" s="71" t="s">
        <v>1339</v>
      </c>
      <c r="J806" s="29" t="s">
        <v>64</v>
      </c>
      <c r="K806" s="33" t="s">
        <v>194</v>
      </c>
      <c r="L806" s="29" t="s">
        <v>493</v>
      </c>
      <c r="M806" s="29" t="s">
        <v>150</v>
      </c>
      <c r="N806" s="34" t="str">
        <f>"Démandé si pour question " &amp;D803&amp; ", Réponse = 1.Oui."</f>
        <v>Démandé si pour question B.UUID.678, Réponse = 1.Oui.</v>
      </c>
      <c r="O806" s="29" t="s">
        <v>150</v>
      </c>
      <c r="P806" s="29" t="s">
        <v>161</v>
      </c>
      <c r="Q806" s="29" t="s">
        <v>150</v>
      </c>
      <c r="R806" s="29" t="s">
        <v>151</v>
      </c>
      <c r="S806" s="39" t="s">
        <v>152</v>
      </c>
      <c r="T806" s="39" t="str">
        <f t="shared" si="209"/>
        <v>Yes</v>
      </c>
      <c r="V806" s="118" t="s">
        <v>749</v>
      </c>
      <c r="W806" s="119" t="s">
        <v>749</v>
      </c>
      <c r="X806" s="119" t="s">
        <v>749</v>
      </c>
      <c r="Y806" s="119" t="s">
        <v>749</v>
      </c>
      <c r="Z806" s="119" t="s">
        <v>749</v>
      </c>
      <c r="AA806" s="119" t="s">
        <v>749</v>
      </c>
      <c r="AB806" s="119" t="s">
        <v>749</v>
      </c>
      <c r="AC806" s="119" t="s">
        <v>749</v>
      </c>
      <c r="AD806" s="120" t="s">
        <v>749</v>
      </c>
    </row>
    <row r="807" spans="1:30" ht="20" customHeight="1" x14ac:dyDescent="0.35">
      <c r="A807" s="15"/>
      <c r="B807" s="25">
        <f t="shared" si="210"/>
        <v>682</v>
      </c>
      <c r="C807" s="15"/>
      <c r="D807" s="135" t="str">
        <f t="shared" si="208"/>
        <v>B.UUID.682</v>
      </c>
      <c r="E807" s="151" t="s">
        <v>1763</v>
      </c>
      <c r="F807" s="27" t="s">
        <v>803</v>
      </c>
      <c r="G807" s="27" t="s">
        <v>466</v>
      </c>
      <c r="H807" s="27" t="s">
        <v>467</v>
      </c>
      <c r="I807" s="71" t="s">
        <v>1762</v>
      </c>
      <c r="J807" s="29" t="s">
        <v>803</v>
      </c>
      <c r="K807" s="33"/>
      <c r="L807" s="29" t="s">
        <v>493</v>
      </c>
      <c r="M807" s="29" t="s">
        <v>150</v>
      </c>
      <c r="N807" s="34"/>
      <c r="O807" s="29" t="s">
        <v>150</v>
      </c>
      <c r="P807" s="29" t="s">
        <v>150</v>
      </c>
      <c r="Q807" s="29" t="s">
        <v>150</v>
      </c>
      <c r="R807" s="29" t="s">
        <v>151</v>
      </c>
      <c r="S807" s="39" t="s">
        <v>152</v>
      </c>
      <c r="T807" s="39" t="s">
        <v>150</v>
      </c>
      <c r="V807" s="118" t="s">
        <v>150</v>
      </c>
      <c r="W807" s="119" t="s">
        <v>150</v>
      </c>
      <c r="X807" s="119" t="s">
        <v>150</v>
      </c>
      <c r="Y807" s="119" t="s">
        <v>150</v>
      </c>
      <c r="Z807" s="119" t="s">
        <v>150</v>
      </c>
      <c r="AA807" s="119" t="s">
        <v>150</v>
      </c>
      <c r="AB807" s="119" t="s">
        <v>150</v>
      </c>
      <c r="AC807" s="119" t="s">
        <v>150</v>
      </c>
      <c r="AD807" s="120" t="s">
        <v>150</v>
      </c>
    </row>
    <row r="808" spans="1:30" ht="20" customHeight="1" x14ac:dyDescent="0.35">
      <c r="A808" s="15"/>
      <c r="B808" s="25">
        <f t="shared" si="210"/>
        <v>683</v>
      </c>
      <c r="C808" s="15"/>
      <c r="D808" s="78" t="str">
        <f t="shared" si="208"/>
        <v>B.UUID.683</v>
      </c>
      <c r="E808" s="71" t="s">
        <v>1285</v>
      </c>
      <c r="F808" s="27" t="s">
        <v>803</v>
      </c>
      <c r="G808" s="27" t="s">
        <v>465</v>
      </c>
      <c r="H808" s="27" t="s">
        <v>464</v>
      </c>
      <c r="I808" s="71" t="s">
        <v>839</v>
      </c>
      <c r="J808" s="29" t="s">
        <v>803</v>
      </c>
      <c r="K808" s="33"/>
      <c r="L808" s="29" t="s">
        <v>493</v>
      </c>
      <c r="M808" s="29" t="s">
        <v>150</v>
      </c>
      <c r="N808" s="34"/>
      <c r="O808" s="29" t="s">
        <v>150</v>
      </c>
      <c r="P808" s="29" t="s">
        <v>150</v>
      </c>
      <c r="Q808" s="29" t="s">
        <v>150</v>
      </c>
      <c r="R808" s="29" t="s">
        <v>151</v>
      </c>
      <c r="S808" s="39" t="s">
        <v>152</v>
      </c>
      <c r="T808" s="39" t="s">
        <v>150</v>
      </c>
      <c r="V808" s="118" t="s">
        <v>150</v>
      </c>
      <c r="W808" s="119" t="s">
        <v>150</v>
      </c>
      <c r="X808" s="119" t="s">
        <v>150</v>
      </c>
      <c r="Y808" s="119" t="s">
        <v>150</v>
      </c>
      <c r="Z808" s="119" t="s">
        <v>150</v>
      </c>
      <c r="AA808" s="119" t="s">
        <v>150</v>
      </c>
      <c r="AB808" s="119" t="s">
        <v>150</v>
      </c>
      <c r="AC808" s="119" t="s">
        <v>150</v>
      </c>
      <c r="AD808" s="120" t="s">
        <v>150</v>
      </c>
    </row>
    <row r="809" spans="1:30" ht="20" customHeight="1" x14ac:dyDescent="0.35">
      <c r="A809" s="15"/>
      <c r="B809" s="25">
        <f t="shared" si="210"/>
        <v>684</v>
      </c>
      <c r="C809" s="15"/>
      <c r="D809" s="78" t="str">
        <f t="shared" si="208"/>
        <v>B.UUID.684</v>
      </c>
      <c r="E809" s="27" t="s">
        <v>1629</v>
      </c>
      <c r="F809" s="27" t="s">
        <v>803</v>
      </c>
      <c r="G809" s="27" t="s">
        <v>465</v>
      </c>
      <c r="H809" s="27" t="s">
        <v>464</v>
      </c>
      <c r="I809" s="71" t="s">
        <v>838</v>
      </c>
      <c r="J809" s="29" t="s">
        <v>803</v>
      </c>
      <c r="K809" s="33"/>
      <c r="L809" s="29" t="s">
        <v>493</v>
      </c>
      <c r="M809" s="29" t="s">
        <v>150</v>
      </c>
      <c r="N809" s="34"/>
      <c r="O809" s="29" t="s">
        <v>150</v>
      </c>
      <c r="P809" s="29" t="s">
        <v>150</v>
      </c>
      <c r="Q809" s="29" t="s">
        <v>150</v>
      </c>
      <c r="R809" s="29" t="s">
        <v>151</v>
      </c>
      <c r="S809" s="39" t="s">
        <v>152</v>
      </c>
      <c r="T809" s="39" t="s">
        <v>150</v>
      </c>
      <c r="V809" s="118" t="s">
        <v>150</v>
      </c>
      <c r="W809" s="119" t="s">
        <v>150</v>
      </c>
      <c r="X809" s="119" t="s">
        <v>150</v>
      </c>
      <c r="Y809" s="119" t="s">
        <v>150</v>
      </c>
      <c r="Z809" s="119" t="s">
        <v>150</v>
      </c>
      <c r="AA809" s="119" t="s">
        <v>150</v>
      </c>
      <c r="AB809" s="119" t="s">
        <v>150</v>
      </c>
      <c r="AC809" s="119" t="s">
        <v>150</v>
      </c>
      <c r="AD809" s="120" t="s">
        <v>150</v>
      </c>
    </row>
    <row r="810" spans="1:30" ht="20" customHeight="1" x14ac:dyDescent="0.35">
      <c r="A810" s="15"/>
      <c r="B810" s="25">
        <f t="shared" si="210"/>
        <v>685</v>
      </c>
      <c r="C810" s="15"/>
      <c r="D810" s="135" t="str">
        <f t="shared" si="208"/>
        <v>B.UUID.685</v>
      </c>
      <c r="E810" s="27" t="s">
        <v>1286</v>
      </c>
      <c r="F810" s="27" t="s">
        <v>64</v>
      </c>
      <c r="G810" s="27" t="s">
        <v>466</v>
      </c>
      <c r="H810" s="27" t="s">
        <v>467</v>
      </c>
      <c r="I810" s="71" t="s">
        <v>1340</v>
      </c>
      <c r="J810" s="29" t="s">
        <v>64</v>
      </c>
      <c r="K810" s="33" t="s">
        <v>194</v>
      </c>
      <c r="L810" s="29" t="s">
        <v>493</v>
      </c>
      <c r="M810" s="29" t="s">
        <v>150</v>
      </c>
      <c r="N810" s="34" t="str">
        <f>"Démandé si pour question " &amp;D803&amp; ", Réponse = 1.Oui."</f>
        <v>Démandé si pour question B.UUID.678, Réponse = 1.Oui.</v>
      </c>
      <c r="O810" s="29" t="s">
        <v>150</v>
      </c>
      <c r="P810" s="29" t="s">
        <v>161</v>
      </c>
      <c r="Q810" s="29" t="s">
        <v>150</v>
      </c>
      <c r="R810" s="29" t="s">
        <v>151</v>
      </c>
      <c r="S810" s="39" t="s">
        <v>152</v>
      </c>
      <c r="T810" s="39" t="str">
        <f t="shared" si="209"/>
        <v>Yes</v>
      </c>
      <c r="V810" s="118" t="s">
        <v>749</v>
      </c>
      <c r="W810" s="119" t="s">
        <v>749</v>
      </c>
      <c r="X810" s="119" t="s">
        <v>749</v>
      </c>
      <c r="Y810" s="119" t="s">
        <v>749</v>
      </c>
      <c r="Z810" s="119" t="s">
        <v>749</v>
      </c>
      <c r="AA810" s="119" t="s">
        <v>749</v>
      </c>
      <c r="AB810" s="119" t="s">
        <v>749</v>
      </c>
      <c r="AC810" s="119" t="s">
        <v>749</v>
      </c>
      <c r="AD810" s="120" t="s">
        <v>749</v>
      </c>
    </row>
    <row r="811" spans="1:30" ht="20" customHeight="1" thickBot="1" x14ac:dyDescent="0.4">
      <c r="A811" s="15"/>
      <c r="B811" s="25">
        <f t="shared" si="210"/>
        <v>686</v>
      </c>
      <c r="C811" s="15"/>
      <c r="D811" s="135" t="str">
        <f t="shared" si="208"/>
        <v>B.UUID.686</v>
      </c>
      <c r="E811" s="27" t="s">
        <v>1287</v>
      </c>
      <c r="F811" s="27" t="s">
        <v>64</v>
      </c>
      <c r="G811" s="27" t="s">
        <v>466</v>
      </c>
      <c r="H811" s="27" t="s">
        <v>467</v>
      </c>
      <c r="I811" s="71" t="s">
        <v>1341</v>
      </c>
      <c r="J811" s="29" t="s">
        <v>64</v>
      </c>
      <c r="K811" s="33" t="s">
        <v>194</v>
      </c>
      <c r="L811" s="29" t="s">
        <v>493</v>
      </c>
      <c r="M811" s="29" t="s">
        <v>150</v>
      </c>
      <c r="N811" s="34" t="str">
        <f>"Démandé si pour question " &amp;D803&amp; ", Réponse = 1.Oui."</f>
        <v>Démandé si pour question B.UUID.678, Réponse = 1.Oui.</v>
      </c>
      <c r="O811" s="29" t="s">
        <v>150</v>
      </c>
      <c r="P811" s="29" t="s">
        <v>161</v>
      </c>
      <c r="Q811" s="29" t="s">
        <v>150</v>
      </c>
      <c r="R811" s="29" t="s">
        <v>151</v>
      </c>
      <c r="S811" s="39" t="s">
        <v>152</v>
      </c>
      <c r="T811" s="39" t="str">
        <f t="shared" si="209"/>
        <v>Yes</v>
      </c>
      <c r="V811" s="118" t="s">
        <v>749</v>
      </c>
      <c r="W811" s="119" t="s">
        <v>749</v>
      </c>
      <c r="X811" s="119" t="s">
        <v>749</v>
      </c>
      <c r="Y811" s="119" t="s">
        <v>749</v>
      </c>
      <c r="Z811" s="119" t="s">
        <v>749</v>
      </c>
      <c r="AA811" s="119" t="s">
        <v>749</v>
      </c>
      <c r="AB811" s="119" t="s">
        <v>749</v>
      </c>
      <c r="AC811" s="119" t="s">
        <v>749</v>
      </c>
      <c r="AD811" s="120" t="s">
        <v>749</v>
      </c>
    </row>
    <row r="812" spans="1:30" ht="20" customHeight="1" thickBot="1" x14ac:dyDescent="0.4">
      <c r="A812" s="15"/>
      <c r="B812" s="25"/>
      <c r="C812" s="15"/>
      <c r="D812" s="56" t="s">
        <v>353</v>
      </c>
      <c r="E812" s="52"/>
      <c r="F812" s="52"/>
      <c r="G812" s="52"/>
      <c r="H812" s="52"/>
      <c r="I812" s="53"/>
      <c r="J812" s="54"/>
      <c r="K812" s="54"/>
      <c r="L812" s="52"/>
      <c r="M812" s="52"/>
      <c r="N812" s="54"/>
      <c r="O812" s="52"/>
      <c r="P812" s="52"/>
      <c r="Q812" s="52"/>
      <c r="R812" s="52"/>
      <c r="S812" s="55"/>
      <c r="T812" s="55"/>
      <c r="V812" s="121"/>
      <c r="W812" s="122"/>
      <c r="X812" s="122"/>
      <c r="Y812" s="122"/>
      <c r="Z812" s="122"/>
      <c r="AA812" s="122"/>
      <c r="AB812" s="122"/>
      <c r="AC812" s="122"/>
      <c r="AD812" s="123"/>
    </row>
    <row r="813" spans="1:30" ht="20" customHeight="1" x14ac:dyDescent="0.35">
      <c r="A813" s="15"/>
      <c r="B813" s="25">
        <f>B811+1</f>
        <v>687</v>
      </c>
      <c r="C813" s="15"/>
      <c r="D813" s="135" t="str">
        <f t="shared" ref="D813:D817" si="211">CONCATENATE(LEFT($D$33,2),"UUID.",B813)</f>
        <v>B.UUID.687</v>
      </c>
      <c r="E813" s="27" t="s">
        <v>1288</v>
      </c>
      <c r="F813" s="27" t="s">
        <v>418</v>
      </c>
      <c r="G813" s="27" t="s">
        <v>466</v>
      </c>
      <c r="H813" s="27" t="s">
        <v>467</v>
      </c>
      <c r="I813" s="33" t="s">
        <v>457</v>
      </c>
      <c r="J813" s="29" t="s">
        <v>17</v>
      </c>
      <c r="K813" s="33" t="s">
        <v>197</v>
      </c>
      <c r="L813" s="29" t="s">
        <v>493</v>
      </c>
      <c r="M813" s="29" t="s">
        <v>150</v>
      </c>
      <c r="N813" s="34" t="str">
        <f>"Démandé si pour question " &amp;D753&amp; ", Réponse = 1.Oui, OU si pour question " &amp;D783&amp; ", Réponse = 1.Oui, OU si pour question " &amp;D793&amp; ", Réponse = 1.Oui      "</f>
        <v xml:space="preserve">Démandé si pour question B.UUID.633, Réponse = 1.Oui, OU si pour question B.UUID.660, Réponse = 1.Oui, OU si pour question B.UUID.669, Réponse = 1.Oui      </v>
      </c>
      <c r="O813" s="29" t="s">
        <v>150</v>
      </c>
      <c r="P813" s="29" t="s">
        <v>161</v>
      </c>
      <c r="Q813" s="29" t="s">
        <v>150</v>
      </c>
      <c r="R813" s="29" t="s">
        <v>151</v>
      </c>
      <c r="S813" s="39" t="s">
        <v>152</v>
      </c>
      <c r="T813" s="39" t="s">
        <v>756</v>
      </c>
      <c r="V813" s="118" t="s">
        <v>756</v>
      </c>
      <c r="W813" s="119" t="s">
        <v>756</v>
      </c>
      <c r="X813" s="119" t="s">
        <v>756</v>
      </c>
      <c r="Y813" s="119" t="s">
        <v>756</v>
      </c>
      <c r="Z813" s="119" t="s">
        <v>756</v>
      </c>
      <c r="AA813" s="119" t="s">
        <v>756</v>
      </c>
      <c r="AB813" s="119" t="s">
        <v>756</v>
      </c>
      <c r="AC813" s="119" t="s">
        <v>756</v>
      </c>
      <c r="AD813" s="120" t="s">
        <v>756</v>
      </c>
    </row>
    <row r="814" spans="1:30" ht="20" customHeight="1" x14ac:dyDescent="0.35">
      <c r="A814" s="15"/>
      <c r="B814" s="25">
        <f t="shared" ref="B814:B817" si="212">B813+1</f>
        <v>688</v>
      </c>
      <c r="C814" s="15"/>
      <c r="D814" s="135" t="str">
        <f t="shared" si="211"/>
        <v>B.UUID.688</v>
      </c>
      <c r="E814" s="27" t="s">
        <v>1289</v>
      </c>
      <c r="F814" s="27" t="s">
        <v>419</v>
      </c>
      <c r="G814" s="27" t="s">
        <v>466</v>
      </c>
      <c r="H814" s="27" t="s">
        <v>467</v>
      </c>
      <c r="I814" s="33" t="s">
        <v>458</v>
      </c>
      <c r="J814" s="29" t="s">
        <v>37</v>
      </c>
      <c r="K814" s="33" t="s">
        <v>198</v>
      </c>
      <c r="L814" s="29" t="s">
        <v>493</v>
      </c>
      <c r="M814" s="29" t="s">
        <v>150</v>
      </c>
      <c r="N814" s="34" t="str">
        <f>"Démandé si pour question " &amp;D813&amp; ", Réponse = 2. Oui, les prix augmenteront."</f>
        <v>Démandé si pour question B.UUID.687, Réponse = 2. Oui, les prix augmenteront.</v>
      </c>
      <c r="O814" s="29" t="s">
        <v>150</v>
      </c>
      <c r="P814" s="29" t="s">
        <v>161</v>
      </c>
      <c r="Q814" s="29" t="s">
        <v>150</v>
      </c>
      <c r="R814" s="29" t="s">
        <v>151</v>
      </c>
      <c r="S814" s="39" t="s">
        <v>152</v>
      </c>
      <c r="T814" s="39" t="s">
        <v>756</v>
      </c>
      <c r="V814" s="118" t="s">
        <v>756</v>
      </c>
      <c r="W814" s="119" t="s">
        <v>756</v>
      </c>
      <c r="X814" s="119" t="s">
        <v>756</v>
      </c>
      <c r="Y814" s="119" t="s">
        <v>756</v>
      </c>
      <c r="Z814" s="119" t="s">
        <v>756</v>
      </c>
      <c r="AA814" s="119" t="s">
        <v>756</v>
      </c>
      <c r="AB814" s="119" t="s">
        <v>756</v>
      </c>
      <c r="AC814" s="119" t="s">
        <v>756</v>
      </c>
      <c r="AD814" s="120" t="s">
        <v>756</v>
      </c>
    </row>
    <row r="815" spans="1:30" ht="20" customHeight="1" x14ac:dyDescent="0.35">
      <c r="A815" s="15"/>
      <c r="B815" s="25">
        <f t="shared" si="212"/>
        <v>689</v>
      </c>
      <c r="C815" s="15"/>
      <c r="D815" s="135" t="str">
        <f t="shared" si="211"/>
        <v>B.UUID.689</v>
      </c>
      <c r="E815" s="27" t="s">
        <v>1649</v>
      </c>
      <c r="F815" s="27" t="s">
        <v>20</v>
      </c>
      <c r="G815" s="27" t="s">
        <v>466</v>
      </c>
      <c r="H815" s="27" t="s">
        <v>467</v>
      </c>
      <c r="I815" s="33" t="s">
        <v>181</v>
      </c>
      <c r="J815" s="29" t="s">
        <v>20</v>
      </c>
      <c r="K815" s="33" t="s">
        <v>20</v>
      </c>
      <c r="L815" s="29" t="s">
        <v>493</v>
      </c>
      <c r="M815" s="29" t="s">
        <v>150</v>
      </c>
      <c r="N815" s="34" t="str">
        <f>"Démandé si pour question " &amp;D814&amp; ", Réponse = 11.Autre."</f>
        <v>Démandé si pour question B.UUID.688, Réponse = 11.Autre.</v>
      </c>
      <c r="O815" s="29" t="s">
        <v>150</v>
      </c>
      <c r="P815" s="29" t="s">
        <v>161</v>
      </c>
      <c r="Q815" s="29" t="s">
        <v>150</v>
      </c>
      <c r="R815" s="29" t="s">
        <v>151</v>
      </c>
      <c r="S815" s="39" t="s">
        <v>152</v>
      </c>
      <c r="T815" s="39" t="s">
        <v>756</v>
      </c>
      <c r="V815" s="118" t="s">
        <v>756</v>
      </c>
      <c r="W815" s="119" t="s">
        <v>756</v>
      </c>
      <c r="X815" s="119" t="s">
        <v>756</v>
      </c>
      <c r="Y815" s="119" t="s">
        <v>756</v>
      </c>
      <c r="Z815" s="119" t="s">
        <v>756</v>
      </c>
      <c r="AA815" s="119" t="s">
        <v>756</v>
      </c>
      <c r="AB815" s="119" t="s">
        <v>756</v>
      </c>
      <c r="AC815" s="119" t="s">
        <v>756</v>
      </c>
      <c r="AD815" s="120" t="s">
        <v>756</v>
      </c>
    </row>
    <row r="816" spans="1:30" ht="20" customHeight="1" x14ac:dyDescent="0.35">
      <c r="A816" s="15"/>
      <c r="B816" s="25">
        <f t="shared" si="212"/>
        <v>690</v>
      </c>
      <c r="C816" s="15"/>
      <c r="D816" s="135" t="str">
        <f t="shared" si="211"/>
        <v>B.UUID.690</v>
      </c>
      <c r="E816" s="27" t="s">
        <v>1290</v>
      </c>
      <c r="F816" s="27" t="s">
        <v>420</v>
      </c>
      <c r="G816" s="27" t="s">
        <v>466</v>
      </c>
      <c r="H816" s="27" t="s">
        <v>467</v>
      </c>
      <c r="I816" s="33" t="s">
        <v>459</v>
      </c>
      <c r="J816" s="29" t="s">
        <v>37</v>
      </c>
      <c r="K816" s="33" t="s">
        <v>199</v>
      </c>
      <c r="L816" s="29" t="s">
        <v>493</v>
      </c>
      <c r="M816" s="29" t="s">
        <v>150</v>
      </c>
      <c r="N816" s="34" t="str">
        <f>"Démandé si pour question " &amp;D813&amp; ", Réponse = 2. Oui, les prix augmenteront."</f>
        <v>Démandé si pour question B.UUID.687, Réponse = 2. Oui, les prix augmenteront.</v>
      </c>
      <c r="O816" s="29" t="s">
        <v>150</v>
      </c>
      <c r="P816" s="29" t="s">
        <v>161</v>
      </c>
      <c r="Q816" s="29" t="s">
        <v>150</v>
      </c>
      <c r="R816" s="29" t="s">
        <v>151</v>
      </c>
      <c r="S816" s="39" t="s">
        <v>152</v>
      </c>
      <c r="T816" s="39" t="s">
        <v>756</v>
      </c>
      <c r="V816" s="118" t="s">
        <v>756</v>
      </c>
      <c r="W816" s="119" t="s">
        <v>756</v>
      </c>
      <c r="X816" s="119" t="s">
        <v>756</v>
      </c>
      <c r="Y816" s="119" t="s">
        <v>756</v>
      </c>
      <c r="Z816" s="119" t="s">
        <v>756</v>
      </c>
      <c r="AA816" s="119" t="s">
        <v>756</v>
      </c>
      <c r="AB816" s="119" t="s">
        <v>756</v>
      </c>
      <c r="AC816" s="119" t="s">
        <v>756</v>
      </c>
      <c r="AD816" s="120" t="s">
        <v>756</v>
      </c>
    </row>
    <row r="817" spans="1:30" ht="20" customHeight="1" thickBot="1" x14ac:dyDescent="0.4">
      <c r="A817" s="15"/>
      <c r="B817" s="25">
        <f t="shared" si="212"/>
        <v>691</v>
      </c>
      <c r="C817" s="15"/>
      <c r="D817" s="135" t="str">
        <f t="shared" si="211"/>
        <v>B.UUID.691</v>
      </c>
      <c r="E817" s="27" t="s">
        <v>1650</v>
      </c>
      <c r="F817" s="27" t="s">
        <v>20</v>
      </c>
      <c r="G817" s="27" t="s">
        <v>466</v>
      </c>
      <c r="H817" s="27" t="s">
        <v>467</v>
      </c>
      <c r="I817" s="33" t="s">
        <v>181</v>
      </c>
      <c r="J817" s="29" t="s">
        <v>20</v>
      </c>
      <c r="K817" s="33" t="s">
        <v>20</v>
      </c>
      <c r="L817" s="29" t="s">
        <v>493</v>
      </c>
      <c r="M817" s="29" t="s">
        <v>150</v>
      </c>
      <c r="N817" s="34" t="str">
        <f>"Démandé si pour question " &amp;D816&amp; ", Réponse = 12.Autre."</f>
        <v>Démandé si pour question B.UUID.690, Réponse = 12.Autre.</v>
      </c>
      <c r="O817" s="29" t="s">
        <v>150</v>
      </c>
      <c r="P817" s="29" t="s">
        <v>161</v>
      </c>
      <c r="Q817" s="29" t="s">
        <v>150</v>
      </c>
      <c r="R817" s="29" t="s">
        <v>151</v>
      </c>
      <c r="S817" s="39" t="s">
        <v>152</v>
      </c>
      <c r="T817" s="39" t="s">
        <v>756</v>
      </c>
      <c r="V817" s="118" t="s">
        <v>756</v>
      </c>
      <c r="W817" s="119" t="s">
        <v>756</v>
      </c>
      <c r="X817" s="119" t="s">
        <v>756</v>
      </c>
      <c r="Y817" s="119" t="s">
        <v>756</v>
      </c>
      <c r="Z817" s="119" t="s">
        <v>756</v>
      </c>
      <c r="AA817" s="119" t="s">
        <v>756</v>
      </c>
      <c r="AB817" s="119" t="s">
        <v>756</v>
      </c>
      <c r="AC817" s="119" t="s">
        <v>756</v>
      </c>
      <c r="AD817" s="120" t="s">
        <v>756</v>
      </c>
    </row>
    <row r="818" spans="1:30" ht="20" customHeight="1" thickBot="1" x14ac:dyDescent="0.4">
      <c r="A818" s="15"/>
      <c r="B818" s="25"/>
      <c r="C818" s="15"/>
      <c r="D818" s="56" t="s">
        <v>352</v>
      </c>
      <c r="E818" s="52"/>
      <c r="F818" s="52"/>
      <c r="G818" s="52"/>
      <c r="H818" s="52"/>
      <c r="I818" s="53"/>
      <c r="J818" s="54"/>
      <c r="K818" s="54"/>
      <c r="L818" s="52"/>
      <c r="M818" s="52"/>
      <c r="N818" s="54"/>
      <c r="O818" s="52"/>
      <c r="P818" s="52"/>
      <c r="Q818" s="52"/>
      <c r="R818" s="52"/>
      <c r="S818" s="55"/>
      <c r="T818" s="55"/>
      <c r="V818" s="121"/>
      <c r="W818" s="122"/>
      <c r="X818" s="122"/>
      <c r="Y818" s="122"/>
      <c r="Z818" s="122"/>
      <c r="AA818" s="122"/>
      <c r="AB818" s="122"/>
      <c r="AC818" s="122"/>
      <c r="AD818" s="123"/>
    </row>
    <row r="819" spans="1:30" ht="20" customHeight="1" x14ac:dyDescent="0.35">
      <c r="A819" s="15"/>
      <c r="B819" s="25">
        <f>B817+1</f>
        <v>692</v>
      </c>
      <c r="C819" s="15"/>
      <c r="D819" s="78" t="str">
        <f t="shared" ref="D819:D832" si="213">CONCATENATE(LEFT($D$33,2),"UUID.",B819)</f>
        <v>B.UUID.692</v>
      </c>
      <c r="E819" s="27" t="s">
        <v>1291</v>
      </c>
      <c r="F819" s="27" t="s">
        <v>421</v>
      </c>
      <c r="G819" s="27" t="s">
        <v>465</v>
      </c>
      <c r="H819" s="27" t="s">
        <v>464</v>
      </c>
      <c r="I819" s="33" t="s">
        <v>354</v>
      </c>
      <c r="J819" s="29" t="s">
        <v>17</v>
      </c>
      <c r="K819" s="33" t="s">
        <v>207</v>
      </c>
      <c r="L819" s="29" t="s">
        <v>493</v>
      </c>
      <c r="M819" s="29" t="s">
        <v>150</v>
      </c>
      <c r="N819" s="34" t="str">
        <f>N813</f>
        <v xml:space="preserve">Démandé si pour question B.UUID.633, Réponse = 1.Oui, OU si pour question B.UUID.660, Réponse = 1.Oui, OU si pour question B.UUID.669, Réponse = 1.Oui      </v>
      </c>
      <c r="O819" s="29" t="s">
        <v>150</v>
      </c>
      <c r="P819" s="29" t="s">
        <v>161</v>
      </c>
      <c r="Q819" s="29" t="s">
        <v>150</v>
      </c>
      <c r="R819" s="29" t="s">
        <v>151</v>
      </c>
      <c r="S819" s="39" t="s">
        <v>152</v>
      </c>
      <c r="T819" s="39" t="s">
        <v>150</v>
      </c>
      <c r="V819" s="136" t="s">
        <v>150</v>
      </c>
      <c r="W819" s="137" t="s">
        <v>150</v>
      </c>
      <c r="X819" s="137" t="s">
        <v>150</v>
      </c>
      <c r="Y819" s="137" t="s">
        <v>150</v>
      </c>
      <c r="Z819" s="137" t="s">
        <v>150</v>
      </c>
      <c r="AA819" s="137" t="s">
        <v>150</v>
      </c>
      <c r="AB819" s="137" t="s">
        <v>150</v>
      </c>
      <c r="AC819" s="137" t="s">
        <v>150</v>
      </c>
      <c r="AD819" s="138" t="s">
        <v>150</v>
      </c>
    </row>
    <row r="820" spans="1:30" ht="20" customHeight="1" x14ac:dyDescent="0.35">
      <c r="A820" s="15"/>
      <c r="B820" s="25">
        <f t="shared" ref="B820:B832" si="214">B819+1</f>
        <v>693</v>
      </c>
      <c r="C820" s="15"/>
      <c r="D820" s="78" t="str">
        <f t="shared" si="213"/>
        <v>B.UUID.693</v>
      </c>
      <c r="E820" s="27" t="s">
        <v>1651</v>
      </c>
      <c r="F820" s="27" t="s">
        <v>20</v>
      </c>
      <c r="G820" s="27" t="s">
        <v>465</v>
      </c>
      <c r="H820" s="27" t="s">
        <v>464</v>
      </c>
      <c r="I820" s="33" t="s">
        <v>181</v>
      </c>
      <c r="J820" s="29" t="s">
        <v>20</v>
      </c>
      <c r="K820" s="33" t="s">
        <v>20</v>
      </c>
      <c r="L820" s="29" t="s">
        <v>493</v>
      </c>
      <c r="M820" s="29" t="s">
        <v>150</v>
      </c>
      <c r="N820" s="34" t="str">
        <f>"Démandé si pour question " &amp;D819&amp; ", Réponse = 3.Autre."</f>
        <v>Démandé si pour question B.UUID.692, Réponse = 3.Autre.</v>
      </c>
      <c r="O820" s="29" t="s">
        <v>150</v>
      </c>
      <c r="P820" s="29" t="s">
        <v>161</v>
      </c>
      <c r="Q820" s="29" t="s">
        <v>150</v>
      </c>
      <c r="R820" s="29" t="s">
        <v>151</v>
      </c>
      <c r="S820" s="39" t="s">
        <v>152</v>
      </c>
      <c r="T820" s="39" t="s">
        <v>150</v>
      </c>
      <c r="V820" s="118" t="s">
        <v>150</v>
      </c>
      <c r="W820" s="119" t="s">
        <v>150</v>
      </c>
      <c r="X820" s="119" t="s">
        <v>150</v>
      </c>
      <c r="Y820" s="119" t="s">
        <v>150</v>
      </c>
      <c r="Z820" s="119" t="s">
        <v>150</v>
      </c>
      <c r="AA820" s="119" t="s">
        <v>150</v>
      </c>
      <c r="AB820" s="119" t="s">
        <v>150</v>
      </c>
      <c r="AC820" s="119" t="s">
        <v>150</v>
      </c>
      <c r="AD820" s="120" t="s">
        <v>150</v>
      </c>
    </row>
    <row r="821" spans="1:30" ht="20" customHeight="1" x14ac:dyDescent="0.35">
      <c r="A821" s="15"/>
      <c r="B821" s="25">
        <f t="shared" si="214"/>
        <v>694</v>
      </c>
      <c r="C821" s="15"/>
      <c r="D821" s="78" t="str">
        <f t="shared" si="213"/>
        <v>B.UUID.694</v>
      </c>
      <c r="E821" s="27" t="s">
        <v>1292</v>
      </c>
      <c r="F821" s="27" t="s">
        <v>866</v>
      </c>
      <c r="G821" s="27" t="s">
        <v>465</v>
      </c>
      <c r="H821" s="27" t="s">
        <v>464</v>
      </c>
      <c r="I821" s="33" t="s">
        <v>1699</v>
      </c>
      <c r="J821" s="29" t="s">
        <v>17</v>
      </c>
      <c r="K821" s="33" t="s">
        <v>865</v>
      </c>
      <c r="L821" s="29" t="s">
        <v>493</v>
      </c>
      <c r="M821" s="29" t="s">
        <v>150</v>
      </c>
      <c r="N821" s="34" t="str">
        <f>"Démandé si pour question " &amp;D819&amp; ", Réponse = 1.Oui."</f>
        <v>Démandé si pour question B.UUID.692, Réponse = 1.Oui.</v>
      </c>
      <c r="O821" s="29" t="s">
        <v>150</v>
      </c>
      <c r="P821" s="29" t="s">
        <v>161</v>
      </c>
      <c r="Q821" s="29" t="s">
        <v>150</v>
      </c>
      <c r="R821" s="29" t="s">
        <v>151</v>
      </c>
      <c r="S821" s="39" t="s">
        <v>152</v>
      </c>
      <c r="T821" s="39" t="s">
        <v>150</v>
      </c>
      <c r="V821" s="118" t="s">
        <v>150</v>
      </c>
      <c r="W821" s="119" t="s">
        <v>150</v>
      </c>
      <c r="X821" s="119" t="s">
        <v>150</v>
      </c>
      <c r="Y821" s="119" t="s">
        <v>150</v>
      </c>
      <c r="Z821" s="119" t="s">
        <v>150</v>
      </c>
      <c r="AA821" s="119" t="s">
        <v>150</v>
      </c>
      <c r="AB821" s="119" t="s">
        <v>150</v>
      </c>
      <c r="AC821" s="119" t="s">
        <v>150</v>
      </c>
      <c r="AD821" s="120" t="s">
        <v>150</v>
      </c>
    </row>
    <row r="822" spans="1:30" ht="20" customHeight="1" x14ac:dyDescent="0.35">
      <c r="A822" s="15"/>
      <c r="B822" s="25">
        <f t="shared" si="214"/>
        <v>695</v>
      </c>
      <c r="C822" s="15"/>
      <c r="D822" s="78" t="str">
        <f t="shared" si="213"/>
        <v>B.UUID.695</v>
      </c>
      <c r="E822" s="27" t="s">
        <v>1653</v>
      </c>
      <c r="F822" s="27" t="s">
        <v>20</v>
      </c>
      <c r="G822" s="27" t="s">
        <v>465</v>
      </c>
      <c r="H822" s="27" t="s">
        <v>464</v>
      </c>
      <c r="I822" s="33" t="s">
        <v>181</v>
      </c>
      <c r="J822" s="29" t="s">
        <v>20</v>
      </c>
      <c r="K822" s="33" t="s">
        <v>20</v>
      </c>
      <c r="L822" s="29" t="s">
        <v>493</v>
      </c>
      <c r="M822" s="29" t="s">
        <v>150</v>
      </c>
      <c r="N822" s="34" t="str">
        <f>"Démandé si pour question " &amp;D821&amp; ", Réponse = 8.Autre."</f>
        <v>Démandé si pour question B.UUID.694, Réponse = 8.Autre.</v>
      </c>
      <c r="O822" s="29" t="s">
        <v>150</v>
      </c>
      <c r="P822" s="29" t="s">
        <v>161</v>
      </c>
      <c r="Q822" s="29" t="s">
        <v>150</v>
      </c>
      <c r="R822" s="29" t="s">
        <v>151</v>
      </c>
      <c r="S822" s="39" t="s">
        <v>152</v>
      </c>
      <c r="T822" s="39" t="s">
        <v>150</v>
      </c>
      <c r="V822" s="118" t="s">
        <v>150</v>
      </c>
      <c r="W822" s="119" t="s">
        <v>150</v>
      </c>
      <c r="X822" s="119" t="s">
        <v>150</v>
      </c>
      <c r="Y822" s="119" t="s">
        <v>150</v>
      </c>
      <c r="Z822" s="119" t="s">
        <v>150</v>
      </c>
      <c r="AA822" s="119" t="s">
        <v>150</v>
      </c>
      <c r="AB822" s="119" t="s">
        <v>150</v>
      </c>
      <c r="AC822" s="119" t="s">
        <v>150</v>
      </c>
      <c r="AD822" s="120" t="s">
        <v>150</v>
      </c>
    </row>
    <row r="823" spans="1:30" ht="20" customHeight="1" x14ac:dyDescent="0.35">
      <c r="A823" s="15"/>
      <c r="B823" s="25">
        <f t="shared" si="214"/>
        <v>696</v>
      </c>
      <c r="C823" s="15"/>
      <c r="D823" s="78" t="str">
        <f t="shared" si="213"/>
        <v>B.UUID.696</v>
      </c>
      <c r="E823" s="27" t="s">
        <v>1293</v>
      </c>
      <c r="F823" s="27" t="s">
        <v>866</v>
      </c>
      <c r="G823" s="27" t="s">
        <v>465</v>
      </c>
      <c r="H823" s="27" t="s">
        <v>464</v>
      </c>
      <c r="I823" s="33" t="s">
        <v>355</v>
      </c>
      <c r="J823" s="29" t="s">
        <v>17</v>
      </c>
      <c r="K823" s="33" t="s">
        <v>208</v>
      </c>
      <c r="L823" s="29" t="s">
        <v>493</v>
      </c>
      <c r="M823" s="29" t="s">
        <v>150</v>
      </c>
      <c r="N823" s="34" t="str">
        <f>"Démandé si pour question " &amp;D819&amp; ", Réponse = 2.Non."</f>
        <v>Démandé si pour question B.UUID.692, Réponse = 2.Non.</v>
      </c>
      <c r="O823" s="29" t="s">
        <v>150</v>
      </c>
      <c r="P823" s="29" t="s">
        <v>161</v>
      </c>
      <c r="Q823" s="29" t="s">
        <v>150</v>
      </c>
      <c r="R823" s="29" t="s">
        <v>151</v>
      </c>
      <c r="S823" s="39" t="s">
        <v>152</v>
      </c>
      <c r="T823" s="39" t="s">
        <v>150</v>
      </c>
      <c r="V823" s="118" t="s">
        <v>150</v>
      </c>
      <c r="W823" s="119" t="s">
        <v>150</v>
      </c>
      <c r="X823" s="119" t="s">
        <v>150</v>
      </c>
      <c r="Y823" s="119" t="s">
        <v>150</v>
      </c>
      <c r="Z823" s="119" t="s">
        <v>150</v>
      </c>
      <c r="AA823" s="119" t="s">
        <v>150</v>
      </c>
      <c r="AB823" s="119" t="s">
        <v>150</v>
      </c>
      <c r="AC823" s="119" t="s">
        <v>150</v>
      </c>
      <c r="AD823" s="120" t="s">
        <v>150</v>
      </c>
    </row>
    <row r="824" spans="1:30" ht="20" customHeight="1" x14ac:dyDescent="0.35">
      <c r="A824" s="15"/>
      <c r="B824" s="25">
        <f t="shared" si="214"/>
        <v>697</v>
      </c>
      <c r="C824" s="15"/>
      <c r="D824" s="78" t="str">
        <f t="shared" si="213"/>
        <v>B.UUID.697</v>
      </c>
      <c r="E824" s="27" t="s">
        <v>1654</v>
      </c>
      <c r="F824" s="27" t="s">
        <v>20</v>
      </c>
      <c r="G824" s="27" t="s">
        <v>465</v>
      </c>
      <c r="H824" s="27" t="s">
        <v>464</v>
      </c>
      <c r="I824" s="33" t="s">
        <v>181</v>
      </c>
      <c r="J824" s="29" t="s">
        <v>20</v>
      </c>
      <c r="K824" s="71" t="s">
        <v>20</v>
      </c>
      <c r="L824" s="29" t="s">
        <v>493</v>
      </c>
      <c r="M824" s="29" t="s">
        <v>150</v>
      </c>
      <c r="N824" s="34" t="str">
        <f>"Démandé si pour question " &amp;D823&amp; ", Réponse = 8.Autre."</f>
        <v>Démandé si pour question B.UUID.696, Réponse = 8.Autre.</v>
      </c>
      <c r="O824" s="29" t="s">
        <v>150</v>
      </c>
      <c r="P824" s="29" t="s">
        <v>161</v>
      </c>
      <c r="Q824" s="29" t="s">
        <v>150</v>
      </c>
      <c r="R824" s="29" t="s">
        <v>151</v>
      </c>
      <c r="S824" s="39" t="s">
        <v>152</v>
      </c>
      <c r="T824" s="39" t="s">
        <v>150</v>
      </c>
      <c r="V824" s="118" t="s">
        <v>150</v>
      </c>
      <c r="W824" s="119" t="s">
        <v>150</v>
      </c>
      <c r="X824" s="119" t="s">
        <v>150</v>
      </c>
      <c r="Y824" s="119" t="s">
        <v>150</v>
      </c>
      <c r="Z824" s="119" t="s">
        <v>150</v>
      </c>
      <c r="AA824" s="119" t="s">
        <v>150</v>
      </c>
      <c r="AB824" s="119" t="s">
        <v>150</v>
      </c>
      <c r="AC824" s="119" t="s">
        <v>150</v>
      </c>
      <c r="AD824" s="120" t="s">
        <v>150</v>
      </c>
    </row>
    <row r="825" spans="1:30" ht="20" customHeight="1" x14ac:dyDescent="0.35">
      <c r="A825" s="15"/>
      <c r="B825" s="25">
        <f t="shared" si="214"/>
        <v>698</v>
      </c>
      <c r="C825" s="15"/>
      <c r="D825" s="78" t="str">
        <f t="shared" si="213"/>
        <v>B.UUID.698</v>
      </c>
      <c r="E825" s="27" t="s">
        <v>1324</v>
      </c>
      <c r="F825" s="27" t="s">
        <v>421</v>
      </c>
      <c r="G825" s="27" t="s">
        <v>465</v>
      </c>
      <c r="H825" s="27" t="s">
        <v>464</v>
      </c>
      <c r="I825" s="33" t="s">
        <v>1297</v>
      </c>
      <c r="J825" s="29" t="s">
        <v>17</v>
      </c>
      <c r="K825" s="71" t="s">
        <v>207</v>
      </c>
      <c r="L825" s="29" t="s">
        <v>493</v>
      </c>
      <c r="M825" s="29" t="s">
        <v>150</v>
      </c>
      <c r="N825" s="34" t="str">
        <f>N813</f>
        <v xml:space="preserve">Démandé si pour question B.UUID.633, Réponse = 1.Oui, OU si pour question B.UUID.660, Réponse = 1.Oui, OU si pour question B.UUID.669, Réponse = 1.Oui      </v>
      </c>
      <c r="O825" s="29" t="s">
        <v>150</v>
      </c>
      <c r="P825" s="29" t="s">
        <v>161</v>
      </c>
      <c r="Q825" s="29" t="s">
        <v>150</v>
      </c>
      <c r="R825" s="29" t="s">
        <v>151</v>
      </c>
      <c r="S825" s="39" t="s">
        <v>152</v>
      </c>
      <c r="T825" s="39" t="s">
        <v>150</v>
      </c>
      <c r="V825" s="118" t="s">
        <v>150</v>
      </c>
      <c r="W825" s="119" t="s">
        <v>150</v>
      </c>
      <c r="X825" s="119" t="s">
        <v>150</v>
      </c>
      <c r="Y825" s="119" t="s">
        <v>150</v>
      </c>
      <c r="Z825" s="119" t="s">
        <v>150</v>
      </c>
      <c r="AA825" s="119" t="s">
        <v>150</v>
      </c>
      <c r="AB825" s="119" t="s">
        <v>150</v>
      </c>
      <c r="AC825" s="119" t="s">
        <v>150</v>
      </c>
      <c r="AD825" s="120" t="s">
        <v>150</v>
      </c>
    </row>
    <row r="826" spans="1:30" ht="20" customHeight="1" x14ac:dyDescent="0.35">
      <c r="A826" s="15"/>
      <c r="B826" s="25">
        <f t="shared" si="214"/>
        <v>699</v>
      </c>
      <c r="C826" s="15"/>
      <c r="D826" s="78" t="str">
        <f t="shared" si="213"/>
        <v>B.UUID.699</v>
      </c>
      <c r="E826" s="27" t="s">
        <v>1652</v>
      </c>
      <c r="F826" s="27" t="s">
        <v>494</v>
      </c>
      <c r="G826" s="27" t="s">
        <v>465</v>
      </c>
      <c r="H826" s="27" t="s">
        <v>464</v>
      </c>
      <c r="I826" s="33" t="s">
        <v>833</v>
      </c>
      <c r="J826" s="29" t="s">
        <v>37</v>
      </c>
      <c r="K826" s="71" t="s">
        <v>1299</v>
      </c>
      <c r="L826" s="29" t="s">
        <v>493</v>
      </c>
      <c r="M826" s="29" t="s">
        <v>209</v>
      </c>
      <c r="N826" s="29" t="s">
        <v>160</v>
      </c>
      <c r="O826" s="29" t="s">
        <v>150</v>
      </c>
      <c r="P826" s="29" t="s">
        <v>161</v>
      </c>
      <c r="Q826" s="29" t="s">
        <v>150</v>
      </c>
      <c r="R826" s="29" t="s">
        <v>151</v>
      </c>
      <c r="S826" s="39" t="s">
        <v>152</v>
      </c>
      <c r="T826" s="39" t="s">
        <v>150</v>
      </c>
      <c r="V826" s="118" t="s">
        <v>150</v>
      </c>
      <c r="W826" s="119" t="s">
        <v>150</v>
      </c>
      <c r="X826" s="119" t="s">
        <v>150</v>
      </c>
      <c r="Y826" s="119" t="s">
        <v>150</v>
      </c>
      <c r="Z826" s="119" t="s">
        <v>150</v>
      </c>
      <c r="AA826" s="119" t="s">
        <v>150</v>
      </c>
      <c r="AB826" s="119" t="s">
        <v>150</v>
      </c>
      <c r="AC826" s="119" t="s">
        <v>150</v>
      </c>
      <c r="AD826" s="120" t="s">
        <v>150</v>
      </c>
    </row>
    <row r="827" spans="1:30" ht="20" customHeight="1" x14ac:dyDescent="0.35">
      <c r="A827" s="15"/>
      <c r="B827" s="25">
        <f t="shared" si="214"/>
        <v>700</v>
      </c>
      <c r="C827" s="15"/>
      <c r="D827" s="78" t="str">
        <f t="shared" si="213"/>
        <v>B.UUID.700</v>
      </c>
      <c r="E827" s="27" t="s">
        <v>1655</v>
      </c>
      <c r="F827" s="27" t="s">
        <v>494</v>
      </c>
      <c r="G827" s="27" t="s">
        <v>465</v>
      </c>
      <c r="H827" s="27" t="s">
        <v>464</v>
      </c>
      <c r="I827" s="33" t="s">
        <v>834</v>
      </c>
      <c r="J827" s="29" t="s">
        <v>37</v>
      </c>
      <c r="K827" s="71" t="s">
        <v>1299</v>
      </c>
      <c r="L827" s="29" t="s">
        <v>493</v>
      </c>
      <c r="M827" s="29" t="s">
        <v>209</v>
      </c>
      <c r="N827" s="29" t="s">
        <v>160</v>
      </c>
      <c r="O827" s="29" t="s">
        <v>150</v>
      </c>
      <c r="P827" s="29" t="s">
        <v>161</v>
      </c>
      <c r="Q827" s="29" t="s">
        <v>150</v>
      </c>
      <c r="R827" s="29" t="s">
        <v>151</v>
      </c>
      <c r="S827" s="39" t="s">
        <v>152</v>
      </c>
      <c r="T827" s="39" t="s">
        <v>150</v>
      </c>
      <c r="V827" s="118" t="s">
        <v>150</v>
      </c>
      <c r="W827" s="119" t="s">
        <v>150</v>
      </c>
      <c r="X827" s="119" t="s">
        <v>150</v>
      </c>
      <c r="Y827" s="119" t="s">
        <v>150</v>
      </c>
      <c r="Z827" s="119" t="s">
        <v>150</v>
      </c>
      <c r="AA827" s="119" t="s">
        <v>150</v>
      </c>
      <c r="AB827" s="119" t="s">
        <v>150</v>
      </c>
      <c r="AC827" s="119" t="s">
        <v>150</v>
      </c>
      <c r="AD827" s="120" t="s">
        <v>150</v>
      </c>
    </row>
    <row r="828" spans="1:30" ht="20" customHeight="1" x14ac:dyDescent="0.35">
      <c r="A828" s="15"/>
      <c r="B828" s="25">
        <f t="shared" si="214"/>
        <v>701</v>
      </c>
      <c r="C828" s="15"/>
      <c r="D828" s="78" t="str">
        <f t="shared" si="213"/>
        <v>B.UUID.701</v>
      </c>
      <c r="E828" s="27" t="s">
        <v>1294</v>
      </c>
      <c r="F828" s="27" t="s">
        <v>401</v>
      </c>
      <c r="G828" s="27" t="s">
        <v>465</v>
      </c>
      <c r="H828" s="27" t="s">
        <v>464</v>
      </c>
      <c r="I828" s="33" t="s">
        <v>204</v>
      </c>
      <c r="J828" s="29" t="s">
        <v>17</v>
      </c>
      <c r="K828" s="71" t="s">
        <v>210</v>
      </c>
      <c r="L828" s="29" t="s">
        <v>493</v>
      </c>
      <c r="M828" s="29" t="s">
        <v>150</v>
      </c>
      <c r="N828" s="29" t="s">
        <v>160</v>
      </c>
      <c r="O828" s="29" t="s">
        <v>150</v>
      </c>
      <c r="P828" s="29" t="s">
        <v>161</v>
      </c>
      <c r="Q828" s="29" t="s">
        <v>150</v>
      </c>
      <c r="R828" s="29" t="s">
        <v>151</v>
      </c>
      <c r="S828" s="39" t="s">
        <v>152</v>
      </c>
      <c r="T828" s="39" t="s">
        <v>150</v>
      </c>
      <c r="V828" s="118" t="s">
        <v>150</v>
      </c>
      <c r="W828" s="119" t="s">
        <v>150</v>
      </c>
      <c r="X828" s="119" t="s">
        <v>150</v>
      </c>
      <c r="Y828" s="119" t="s">
        <v>150</v>
      </c>
      <c r="Z828" s="119" t="s">
        <v>150</v>
      </c>
      <c r="AA828" s="119" t="s">
        <v>150</v>
      </c>
      <c r="AB828" s="119" t="s">
        <v>150</v>
      </c>
      <c r="AC828" s="119" t="s">
        <v>150</v>
      </c>
      <c r="AD828" s="120" t="s">
        <v>150</v>
      </c>
    </row>
    <row r="829" spans="1:30" ht="20" customHeight="1" x14ac:dyDescent="0.35">
      <c r="A829" s="15"/>
      <c r="B829" s="25">
        <f t="shared" si="214"/>
        <v>702</v>
      </c>
      <c r="C829" s="15"/>
      <c r="D829" s="78" t="str">
        <f t="shared" si="213"/>
        <v>B.UUID.702</v>
      </c>
      <c r="E829" s="27" t="s">
        <v>1295</v>
      </c>
      <c r="F829" s="27" t="s">
        <v>494</v>
      </c>
      <c r="G829" s="27" t="s">
        <v>465</v>
      </c>
      <c r="H829" s="27" t="s">
        <v>464</v>
      </c>
      <c r="I829" s="33" t="s">
        <v>205</v>
      </c>
      <c r="J829" s="29" t="s">
        <v>37</v>
      </c>
      <c r="K829" s="71" t="s">
        <v>1299</v>
      </c>
      <c r="L829" s="29" t="s">
        <v>493</v>
      </c>
      <c r="M829" s="29" t="s">
        <v>209</v>
      </c>
      <c r="N829" s="34" t="str">
        <f>"Démandé si pour question " &amp;D828&amp; ", Réponse = 1.Oui."</f>
        <v>Démandé si pour question B.UUID.701, Réponse = 1.Oui.</v>
      </c>
      <c r="O829" s="29" t="s">
        <v>150</v>
      </c>
      <c r="P829" s="29" t="s">
        <v>161</v>
      </c>
      <c r="Q829" s="29" t="s">
        <v>150</v>
      </c>
      <c r="R829" s="29" t="s">
        <v>151</v>
      </c>
      <c r="S829" s="39" t="s">
        <v>152</v>
      </c>
      <c r="T829" s="39" t="s">
        <v>150</v>
      </c>
      <c r="V829" s="118" t="s">
        <v>150</v>
      </c>
      <c r="W829" s="119" t="s">
        <v>150</v>
      </c>
      <c r="X829" s="119" t="s">
        <v>150</v>
      </c>
      <c r="Y829" s="119" t="s">
        <v>150</v>
      </c>
      <c r="Z829" s="119" t="s">
        <v>150</v>
      </c>
      <c r="AA829" s="119" t="s">
        <v>150</v>
      </c>
      <c r="AB829" s="119" t="s">
        <v>150</v>
      </c>
      <c r="AC829" s="119" t="s">
        <v>150</v>
      </c>
      <c r="AD829" s="120" t="s">
        <v>150</v>
      </c>
    </row>
    <row r="830" spans="1:30" ht="20" customHeight="1" x14ac:dyDescent="0.35">
      <c r="A830" s="15"/>
      <c r="B830" s="25">
        <f t="shared" si="214"/>
        <v>703</v>
      </c>
      <c r="C830" s="15"/>
      <c r="D830" s="78" t="str">
        <f t="shared" si="213"/>
        <v>B.UUID.703</v>
      </c>
      <c r="E830" s="27" t="s">
        <v>1656</v>
      </c>
      <c r="F830" s="27" t="s">
        <v>20</v>
      </c>
      <c r="G830" s="27" t="s">
        <v>465</v>
      </c>
      <c r="H830" s="27" t="s">
        <v>464</v>
      </c>
      <c r="I830" s="33" t="s">
        <v>181</v>
      </c>
      <c r="J830" s="29" t="s">
        <v>20</v>
      </c>
      <c r="K830" s="71" t="s">
        <v>20</v>
      </c>
      <c r="L830" s="29" t="s">
        <v>493</v>
      </c>
      <c r="M830" s="29" t="s">
        <v>150</v>
      </c>
      <c r="N830" s="34" t="str">
        <f>"Démandé si pour question " &amp;D829&amp; ", Réponse = 5.Autre."</f>
        <v>Démandé si pour question B.UUID.702, Réponse = 5.Autre.</v>
      </c>
      <c r="O830" s="29" t="s">
        <v>150</v>
      </c>
      <c r="P830" s="29" t="s">
        <v>161</v>
      </c>
      <c r="Q830" s="29" t="s">
        <v>150</v>
      </c>
      <c r="R830" s="29" t="s">
        <v>151</v>
      </c>
      <c r="S830" s="39" t="s">
        <v>152</v>
      </c>
      <c r="T830" s="39" t="s">
        <v>150</v>
      </c>
      <c r="V830" s="118" t="s">
        <v>150</v>
      </c>
      <c r="W830" s="119" t="s">
        <v>150</v>
      </c>
      <c r="X830" s="119" t="s">
        <v>150</v>
      </c>
      <c r="Y830" s="119" t="s">
        <v>150</v>
      </c>
      <c r="Z830" s="119" t="s">
        <v>150</v>
      </c>
      <c r="AA830" s="119" t="s">
        <v>150</v>
      </c>
      <c r="AB830" s="119" t="s">
        <v>150</v>
      </c>
      <c r="AC830" s="119" t="s">
        <v>150</v>
      </c>
      <c r="AD830" s="120" t="s">
        <v>150</v>
      </c>
    </row>
    <row r="831" spans="1:30" ht="20" customHeight="1" x14ac:dyDescent="0.35">
      <c r="A831" s="15"/>
      <c r="B831" s="25">
        <f t="shared" si="214"/>
        <v>704</v>
      </c>
      <c r="C831" s="15"/>
      <c r="D831" s="78" t="str">
        <f t="shared" si="213"/>
        <v>B.UUID.704</v>
      </c>
      <c r="E831" s="27" t="s">
        <v>1296</v>
      </c>
      <c r="F831" s="27" t="s">
        <v>462</v>
      </c>
      <c r="G831" s="27" t="s">
        <v>465</v>
      </c>
      <c r="H831" s="27" t="s">
        <v>464</v>
      </c>
      <c r="I831" s="33" t="s">
        <v>206</v>
      </c>
      <c r="J831" s="29" t="s">
        <v>37</v>
      </c>
      <c r="K831" s="33" t="s">
        <v>211</v>
      </c>
      <c r="L831" s="29" t="s">
        <v>493</v>
      </c>
      <c r="M831" s="29" t="s">
        <v>150</v>
      </c>
      <c r="N831" s="34" t="str">
        <f>"Démandé si pour question " &amp;D828&amp; ", Réponse = 1.Oui."</f>
        <v>Démandé si pour question B.UUID.701, Réponse = 1.Oui.</v>
      </c>
      <c r="O831" s="29" t="s">
        <v>150</v>
      </c>
      <c r="P831" s="29" t="s">
        <v>161</v>
      </c>
      <c r="Q831" s="29" t="s">
        <v>150</v>
      </c>
      <c r="R831" s="29" t="s">
        <v>151</v>
      </c>
      <c r="S831" s="39" t="s">
        <v>152</v>
      </c>
      <c r="T831" s="39" t="s">
        <v>150</v>
      </c>
      <c r="V831" s="118" t="s">
        <v>150</v>
      </c>
      <c r="W831" s="119" t="s">
        <v>150</v>
      </c>
      <c r="X831" s="119" t="s">
        <v>150</v>
      </c>
      <c r="Y831" s="119" t="s">
        <v>150</v>
      </c>
      <c r="Z831" s="119" t="s">
        <v>150</v>
      </c>
      <c r="AA831" s="119" t="s">
        <v>150</v>
      </c>
      <c r="AB831" s="119" t="s">
        <v>150</v>
      </c>
      <c r="AC831" s="119" t="s">
        <v>150</v>
      </c>
      <c r="AD831" s="120" t="s">
        <v>150</v>
      </c>
    </row>
    <row r="832" spans="1:30" ht="20" customHeight="1" thickBot="1" x14ac:dyDescent="0.4">
      <c r="A832" s="15"/>
      <c r="B832" s="25">
        <f t="shared" si="214"/>
        <v>705</v>
      </c>
      <c r="C832" s="15"/>
      <c r="D832" s="79" t="str">
        <f t="shared" si="213"/>
        <v>B.UUID.705</v>
      </c>
      <c r="E832" s="41" t="s">
        <v>1657</v>
      </c>
      <c r="F832" s="41" t="s">
        <v>20</v>
      </c>
      <c r="G832" s="41" t="s">
        <v>465</v>
      </c>
      <c r="H832" s="41" t="s">
        <v>464</v>
      </c>
      <c r="I832" s="57" t="s">
        <v>181</v>
      </c>
      <c r="J832" s="43" t="s">
        <v>20</v>
      </c>
      <c r="K832" s="57" t="s">
        <v>20</v>
      </c>
      <c r="L832" s="43" t="s">
        <v>493</v>
      </c>
      <c r="M832" s="43" t="s">
        <v>150</v>
      </c>
      <c r="N832" s="58" t="str">
        <f>"Démandé si pour question " &amp;D831&amp; ", Réponse = 9.Autre."</f>
        <v>Démandé si pour question B.UUID.704, Réponse = 9.Autre.</v>
      </c>
      <c r="O832" s="43" t="s">
        <v>150</v>
      </c>
      <c r="P832" s="43" t="s">
        <v>161</v>
      </c>
      <c r="Q832" s="43" t="s">
        <v>150</v>
      </c>
      <c r="R832" s="43" t="s">
        <v>151</v>
      </c>
      <c r="S832" s="59" t="s">
        <v>152</v>
      </c>
      <c r="T832" s="59" t="s">
        <v>150</v>
      </c>
      <c r="V832" s="139" t="s">
        <v>150</v>
      </c>
      <c r="W832" s="140" t="s">
        <v>150</v>
      </c>
      <c r="X832" s="140" t="s">
        <v>150</v>
      </c>
      <c r="Y832" s="140" t="s">
        <v>150</v>
      </c>
      <c r="Z832" s="140" t="s">
        <v>150</v>
      </c>
      <c r="AA832" s="140" t="s">
        <v>150</v>
      </c>
      <c r="AB832" s="140" t="s">
        <v>150</v>
      </c>
      <c r="AC832" s="140" t="s">
        <v>150</v>
      </c>
      <c r="AD832" s="141" t="s">
        <v>150</v>
      </c>
    </row>
    <row r="833" spans="1:30" ht="20" customHeight="1" thickBot="1" x14ac:dyDescent="0.4"/>
    <row r="834" spans="1:30" ht="20" customHeight="1" thickBot="1" x14ac:dyDescent="0.4">
      <c r="A834" s="15"/>
      <c r="B834" s="15"/>
      <c r="C834" s="15"/>
      <c r="D834" s="18" t="s">
        <v>365</v>
      </c>
      <c r="E834" s="19"/>
      <c r="F834" s="19"/>
      <c r="G834" s="19"/>
      <c r="H834" s="19"/>
      <c r="I834" s="19"/>
      <c r="J834" s="19"/>
      <c r="K834" s="19"/>
      <c r="L834" s="19"/>
      <c r="M834" s="19"/>
      <c r="N834" s="19"/>
      <c r="O834" s="19"/>
      <c r="P834" s="19"/>
      <c r="Q834" s="19"/>
      <c r="R834" s="19"/>
      <c r="S834" s="20"/>
      <c r="T834" s="20"/>
      <c r="V834" s="126"/>
      <c r="W834" s="20"/>
      <c r="X834" s="20"/>
      <c r="Y834" s="20"/>
      <c r="Z834" s="20"/>
      <c r="AA834" s="20"/>
      <c r="AB834" s="20"/>
      <c r="AC834" s="20"/>
      <c r="AD834" s="20"/>
    </row>
    <row r="835" spans="1:30" ht="20" customHeight="1" thickBot="1" x14ac:dyDescent="0.4">
      <c r="A835" s="15"/>
      <c r="B835" s="15"/>
      <c r="C835" s="15"/>
      <c r="D835" s="21" t="s">
        <v>134</v>
      </c>
      <c r="E835" s="22" t="s">
        <v>135</v>
      </c>
      <c r="F835" s="22" t="s">
        <v>136</v>
      </c>
      <c r="G835" s="22" t="s">
        <v>137</v>
      </c>
      <c r="H835" s="22" t="s">
        <v>138</v>
      </c>
      <c r="I835" s="23" t="s">
        <v>139</v>
      </c>
      <c r="J835" s="24" t="s">
        <v>140</v>
      </c>
      <c r="K835" s="24" t="s">
        <v>141</v>
      </c>
      <c r="L835" s="22" t="s">
        <v>10</v>
      </c>
      <c r="M835" s="22" t="s">
        <v>142</v>
      </c>
      <c r="N835" s="24" t="s">
        <v>143</v>
      </c>
      <c r="O835" s="22" t="s">
        <v>144</v>
      </c>
      <c r="P835" s="22" t="s">
        <v>145</v>
      </c>
      <c r="Q835" s="22" t="s">
        <v>146</v>
      </c>
      <c r="R835" s="22" t="s">
        <v>147</v>
      </c>
      <c r="S835" s="22" t="s">
        <v>148</v>
      </c>
      <c r="T835" s="22" t="s">
        <v>738</v>
      </c>
      <c r="V835" s="22" t="s">
        <v>738</v>
      </c>
      <c r="W835" s="22" t="s">
        <v>738</v>
      </c>
      <c r="X835" s="22" t="s">
        <v>738</v>
      </c>
      <c r="Y835" s="22" t="s">
        <v>738</v>
      </c>
      <c r="Z835" s="22" t="s">
        <v>738</v>
      </c>
      <c r="AA835" s="22" t="s">
        <v>738</v>
      </c>
      <c r="AB835" s="22" t="s">
        <v>738</v>
      </c>
      <c r="AC835" s="22" t="s">
        <v>738</v>
      </c>
      <c r="AD835" s="22" t="s">
        <v>738</v>
      </c>
    </row>
    <row r="836" spans="1:30" ht="20" customHeight="1" x14ac:dyDescent="0.35">
      <c r="A836" s="15"/>
      <c r="B836" s="25">
        <v>1</v>
      </c>
      <c r="C836" s="15"/>
      <c r="D836" s="62" t="str">
        <f t="shared" ref="D836:D856" si="215">CONCATENATE(LEFT($D$834,2),"UUID.",B836)</f>
        <v>C.UUID.1</v>
      </c>
      <c r="E836" s="142" t="s">
        <v>852</v>
      </c>
      <c r="F836" s="63" t="s">
        <v>399</v>
      </c>
      <c r="G836" s="63" t="s">
        <v>468</v>
      </c>
      <c r="H836" s="63" t="s">
        <v>469</v>
      </c>
      <c r="I836" s="64" t="s">
        <v>366</v>
      </c>
      <c r="J836" s="65" t="s">
        <v>37</v>
      </c>
      <c r="K836" s="64" t="s">
        <v>376</v>
      </c>
      <c r="L836" s="65" t="s">
        <v>150</v>
      </c>
      <c r="M836" s="65" t="s">
        <v>150</v>
      </c>
      <c r="N836" s="65" t="s">
        <v>160</v>
      </c>
      <c r="O836" s="65" t="s">
        <v>150</v>
      </c>
      <c r="P836" s="65" t="s">
        <v>161</v>
      </c>
      <c r="Q836" s="65" t="s">
        <v>150</v>
      </c>
      <c r="R836" s="65" t="s">
        <v>151</v>
      </c>
      <c r="S836" s="66" t="s">
        <v>152</v>
      </c>
      <c r="T836" s="66" t="s">
        <v>150</v>
      </c>
      <c r="V836" s="127" t="s">
        <v>150</v>
      </c>
      <c r="W836" s="66" t="s">
        <v>150</v>
      </c>
      <c r="X836" s="66" t="s">
        <v>150</v>
      </c>
      <c r="Y836" s="66" t="s">
        <v>150</v>
      </c>
      <c r="Z836" s="66" t="s">
        <v>150</v>
      </c>
      <c r="AA836" s="66" t="s">
        <v>150</v>
      </c>
      <c r="AB836" s="66" t="s">
        <v>150</v>
      </c>
      <c r="AC836" s="66" t="s">
        <v>150</v>
      </c>
      <c r="AD836" s="66" t="s">
        <v>150</v>
      </c>
    </row>
    <row r="837" spans="1:30" ht="20" customHeight="1" x14ac:dyDescent="0.35">
      <c r="A837" s="15"/>
      <c r="B837" s="25">
        <f>B836+1</f>
        <v>2</v>
      </c>
      <c r="C837" s="15"/>
      <c r="D837" s="26" t="str">
        <f t="shared" si="215"/>
        <v>C.UUID.2</v>
      </c>
      <c r="E837" s="27" t="s">
        <v>853</v>
      </c>
      <c r="F837" s="27" t="s">
        <v>20</v>
      </c>
      <c r="G837" s="27" t="s">
        <v>468</v>
      </c>
      <c r="H837" s="27" t="s">
        <v>469</v>
      </c>
      <c r="I837" s="33" t="s">
        <v>181</v>
      </c>
      <c r="J837" s="29" t="s">
        <v>20</v>
      </c>
      <c r="K837" s="33" t="s">
        <v>20</v>
      </c>
      <c r="L837" s="29" t="s">
        <v>150</v>
      </c>
      <c r="M837" s="29" t="s">
        <v>150</v>
      </c>
      <c r="N837" s="34" t="str">
        <f>"Démandé si pour question " &amp;D836&amp; ", Réponse = 10.Autre."</f>
        <v>Démandé si pour question C.UUID.1, Réponse = 10.Autre.</v>
      </c>
      <c r="O837" s="29" t="s">
        <v>150</v>
      </c>
      <c r="P837" s="29" t="s">
        <v>161</v>
      </c>
      <c r="Q837" s="29" t="s">
        <v>150</v>
      </c>
      <c r="R837" s="29" t="s">
        <v>151</v>
      </c>
      <c r="S837" s="39" t="s">
        <v>152</v>
      </c>
      <c r="T837" s="39" t="s">
        <v>150</v>
      </c>
      <c r="V837" s="128" t="s">
        <v>150</v>
      </c>
      <c r="W837" s="39" t="s">
        <v>150</v>
      </c>
      <c r="X837" s="39" t="s">
        <v>150</v>
      </c>
      <c r="Y837" s="39" t="s">
        <v>150</v>
      </c>
      <c r="Z837" s="39" t="s">
        <v>150</v>
      </c>
      <c r="AA837" s="39" t="s">
        <v>150</v>
      </c>
      <c r="AB837" s="39" t="s">
        <v>150</v>
      </c>
      <c r="AC837" s="39" t="s">
        <v>150</v>
      </c>
      <c r="AD837" s="39" t="s">
        <v>150</v>
      </c>
    </row>
    <row r="838" spans="1:30" ht="20" customHeight="1" x14ac:dyDescent="0.35">
      <c r="A838" s="15"/>
      <c r="B838" s="25">
        <f t="shared" ref="B838:B856" si="216">B837+1</f>
        <v>3</v>
      </c>
      <c r="C838" s="15"/>
      <c r="D838" s="26" t="str">
        <f t="shared" si="215"/>
        <v>C.UUID.3</v>
      </c>
      <c r="E838" s="27" t="s">
        <v>855</v>
      </c>
      <c r="F838" s="27" t="s">
        <v>401</v>
      </c>
      <c r="G838" s="27" t="s">
        <v>468</v>
      </c>
      <c r="H838" s="27" t="s">
        <v>469</v>
      </c>
      <c r="I838" s="28" t="s">
        <v>367</v>
      </c>
      <c r="J838" s="29" t="s">
        <v>17</v>
      </c>
      <c r="K838" s="33" t="s">
        <v>210</v>
      </c>
      <c r="L838" s="29" t="s">
        <v>150</v>
      </c>
      <c r="M838" s="29" t="s">
        <v>150</v>
      </c>
      <c r="N838" s="30" t="str">
        <f>"Démandé si pour question " &amp;D836&amp; ", plus d'une réponse est choisie."</f>
        <v>Démandé si pour question C.UUID.1, plus d'une réponse est choisie.</v>
      </c>
      <c r="O838" s="29" t="s">
        <v>150</v>
      </c>
      <c r="P838" s="29" t="s">
        <v>161</v>
      </c>
      <c r="Q838" s="29" t="s">
        <v>150</v>
      </c>
      <c r="R838" s="29" t="s">
        <v>151</v>
      </c>
      <c r="S838" s="39" t="s">
        <v>152</v>
      </c>
      <c r="T838" s="39" t="s">
        <v>150</v>
      </c>
      <c r="V838" s="128" t="s">
        <v>150</v>
      </c>
      <c r="W838" s="39" t="s">
        <v>150</v>
      </c>
      <c r="X838" s="39" t="s">
        <v>150</v>
      </c>
      <c r="Y838" s="39" t="s">
        <v>150</v>
      </c>
      <c r="Z838" s="39" t="s">
        <v>150</v>
      </c>
      <c r="AA838" s="39" t="s">
        <v>150</v>
      </c>
      <c r="AB838" s="39" t="s">
        <v>150</v>
      </c>
      <c r="AC838" s="39" t="s">
        <v>150</v>
      </c>
      <c r="AD838" s="39" t="s">
        <v>150</v>
      </c>
    </row>
    <row r="839" spans="1:30" ht="20" customHeight="1" x14ac:dyDescent="0.35">
      <c r="A839" s="15"/>
      <c r="B839" s="25">
        <f t="shared" si="216"/>
        <v>4</v>
      </c>
      <c r="C839" s="15"/>
      <c r="D839" s="26" t="str">
        <f t="shared" si="215"/>
        <v>C.UUID.4</v>
      </c>
      <c r="E839" s="27" t="s">
        <v>1325</v>
      </c>
      <c r="F839" s="27" t="s">
        <v>402</v>
      </c>
      <c r="G839" s="27" t="s">
        <v>468</v>
      </c>
      <c r="H839" s="27" t="s">
        <v>469</v>
      </c>
      <c r="I839" s="28" t="s">
        <v>368</v>
      </c>
      <c r="J839" s="29" t="s">
        <v>17</v>
      </c>
      <c r="K839" s="33" t="s">
        <v>377</v>
      </c>
      <c r="L839" s="29" t="s">
        <v>150</v>
      </c>
      <c r="M839" s="29" t="s">
        <v>150</v>
      </c>
      <c r="N839" s="29" t="s">
        <v>160</v>
      </c>
      <c r="O839" s="29" t="s">
        <v>150</v>
      </c>
      <c r="P839" s="29" t="s">
        <v>161</v>
      </c>
      <c r="Q839" s="29" t="s">
        <v>150</v>
      </c>
      <c r="R839" s="29" t="s">
        <v>151</v>
      </c>
      <c r="S839" s="39" t="s">
        <v>152</v>
      </c>
      <c r="T839" s="39" t="s">
        <v>150</v>
      </c>
      <c r="V839" s="128" t="s">
        <v>150</v>
      </c>
      <c r="W839" s="39" t="s">
        <v>150</v>
      </c>
      <c r="X839" s="39" t="s">
        <v>150</v>
      </c>
      <c r="Y839" s="39" t="s">
        <v>150</v>
      </c>
      <c r="Z839" s="39" t="s">
        <v>150</v>
      </c>
      <c r="AA839" s="39" t="s">
        <v>150</v>
      </c>
      <c r="AB839" s="39" t="s">
        <v>150</v>
      </c>
      <c r="AC839" s="39" t="s">
        <v>150</v>
      </c>
      <c r="AD839" s="39" t="s">
        <v>150</v>
      </c>
    </row>
    <row r="840" spans="1:30" ht="20" customHeight="1" x14ac:dyDescent="0.35">
      <c r="A840" s="15"/>
      <c r="B840" s="25">
        <f t="shared" si="216"/>
        <v>5</v>
      </c>
      <c r="C840" s="15"/>
      <c r="D840" s="26" t="str">
        <f t="shared" si="215"/>
        <v>C.UUID.5</v>
      </c>
      <c r="E840" s="27" t="s">
        <v>1326</v>
      </c>
      <c r="F840" s="27" t="s">
        <v>403</v>
      </c>
      <c r="G840" s="27" t="s">
        <v>468</v>
      </c>
      <c r="H840" s="27" t="s">
        <v>469</v>
      </c>
      <c r="I840" s="28" t="s">
        <v>369</v>
      </c>
      <c r="J840" s="29" t="s">
        <v>17</v>
      </c>
      <c r="K840" s="33" t="s">
        <v>378</v>
      </c>
      <c r="L840" s="29" t="s">
        <v>150</v>
      </c>
      <c r="M840" s="29" t="s">
        <v>150</v>
      </c>
      <c r="N840" s="30" t="str">
        <f>"Démandé si pour question " &amp;D839&amp; ", Réponse = 1.Augmenté."</f>
        <v>Démandé si pour question C.UUID.4, Réponse = 1.Augmenté.</v>
      </c>
      <c r="O840" s="29" t="s">
        <v>150</v>
      </c>
      <c r="P840" s="29" t="s">
        <v>161</v>
      </c>
      <c r="Q840" s="29" t="s">
        <v>150</v>
      </c>
      <c r="R840" s="29" t="s">
        <v>151</v>
      </c>
      <c r="S840" s="39" t="s">
        <v>152</v>
      </c>
      <c r="T840" s="39" t="s">
        <v>150</v>
      </c>
      <c r="V840" s="128" t="s">
        <v>150</v>
      </c>
      <c r="W840" s="39" t="s">
        <v>150</v>
      </c>
      <c r="X840" s="39" t="s">
        <v>150</v>
      </c>
      <c r="Y840" s="39" t="s">
        <v>150</v>
      </c>
      <c r="Z840" s="39" t="s">
        <v>150</v>
      </c>
      <c r="AA840" s="39" t="s">
        <v>150</v>
      </c>
      <c r="AB840" s="39" t="s">
        <v>150</v>
      </c>
      <c r="AC840" s="39" t="s">
        <v>150</v>
      </c>
      <c r="AD840" s="39" t="s">
        <v>150</v>
      </c>
    </row>
    <row r="841" spans="1:30" ht="20" customHeight="1" x14ac:dyDescent="0.35">
      <c r="A841" s="15"/>
      <c r="B841" s="25">
        <f t="shared" si="216"/>
        <v>6</v>
      </c>
      <c r="C841" s="15"/>
      <c r="D841" s="26" t="str">
        <f t="shared" si="215"/>
        <v>C.UUID.6</v>
      </c>
      <c r="E841" s="27" t="s">
        <v>1327</v>
      </c>
      <c r="F841" s="27" t="s">
        <v>403</v>
      </c>
      <c r="G841" s="27" t="s">
        <v>468</v>
      </c>
      <c r="H841" s="27" t="s">
        <v>469</v>
      </c>
      <c r="I841" s="28" t="s">
        <v>370</v>
      </c>
      <c r="J841" s="29" t="s">
        <v>17</v>
      </c>
      <c r="K841" s="33" t="s">
        <v>378</v>
      </c>
      <c r="L841" s="29" t="s">
        <v>150</v>
      </c>
      <c r="M841" s="29" t="s">
        <v>150</v>
      </c>
      <c r="N841" s="30" t="str">
        <f>"Démandé si pour question " &amp;D839&amp; ", Réponse = 3.Diminué."</f>
        <v>Démandé si pour question C.UUID.4, Réponse = 3.Diminué.</v>
      </c>
      <c r="O841" s="29" t="s">
        <v>150</v>
      </c>
      <c r="P841" s="29" t="s">
        <v>161</v>
      </c>
      <c r="Q841" s="29" t="s">
        <v>150</v>
      </c>
      <c r="R841" s="29" t="s">
        <v>151</v>
      </c>
      <c r="S841" s="39" t="s">
        <v>152</v>
      </c>
      <c r="T841" s="39" t="s">
        <v>150</v>
      </c>
      <c r="V841" s="128" t="s">
        <v>150</v>
      </c>
      <c r="W841" s="39" t="s">
        <v>150</v>
      </c>
      <c r="X841" s="39" t="s">
        <v>150</v>
      </c>
      <c r="Y841" s="39" t="s">
        <v>150</v>
      </c>
      <c r="Z841" s="39" t="s">
        <v>150</v>
      </c>
      <c r="AA841" s="39" t="s">
        <v>150</v>
      </c>
      <c r="AB841" s="39" t="s">
        <v>150</v>
      </c>
      <c r="AC841" s="39" t="s">
        <v>150</v>
      </c>
      <c r="AD841" s="39" t="s">
        <v>150</v>
      </c>
    </row>
    <row r="842" spans="1:30" ht="20" customHeight="1" x14ac:dyDescent="0.35">
      <c r="A842" s="15"/>
      <c r="B842" s="25">
        <f t="shared" si="216"/>
        <v>7</v>
      </c>
      <c r="C842" s="15"/>
      <c r="D842" s="26" t="str">
        <f t="shared" si="215"/>
        <v>C.UUID.7</v>
      </c>
      <c r="E842" s="27" t="s">
        <v>1328</v>
      </c>
      <c r="F842" s="27" t="s">
        <v>402</v>
      </c>
      <c r="G842" s="27" t="s">
        <v>468</v>
      </c>
      <c r="H842" s="27" t="s">
        <v>469</v>
      </c>
      <c r="I842" s="28" t="s">
        <v>371</v>
      </c>
      <c r="J842" s="29" t="s">
        <v>17</v>
      </c>
      <c r="K842" s="33" t="s">
        <v>377</v>
      </c>
      <c r="L842" s="29" t="s">
        <v>150</v>
      </c>
      <c r="M842" s="29" t="s">
        <v>150</v>
      </c>
      <c r="N842" s="29" t="s">
        <v>160</v>
      </c>
      <c r="O842" s="29" t="s">
        <v>150</v>
      </c>
      <c r="P842" s="29" t="s">
        <v>161</v>
      </c>
      <c r="Q842" s="29" t="s">
        <v>150</v>
      </c>
      <c r="R842" s="29" t="s">
        <v>151</v>
      </c>
      <c r="S842" s="39" t="s">
        <v>152</v>
      </c>
      <c r="T842" s="39" t="s">
        <v>150</v>
      </c>
      <c r="V842" s="128" t="s">
        <v>150</v>
      </c>
      <c r="W842" s="39" t="s">
        <v>150</v>
      </c>
      <c r="X842" s="39" t="s">
        <v>150</v>
      </c>
      <c r="Y842" s="39" t="s">
        <v>150</v>
      </c>
      <c r="Z842" s="39" t="s">
        <v>150</v>
      </c>
      <c r="AA842" s="39" t="s">
        <v>150</v>
      </c>
      <c r="AB842" s="39" t="s">
        <v>150</v>
      </c>
      <c r="AC842" s="39" t="s">
        <v>150</v>
      </c>
      <c r="AD842" s="39" t="s">
        <v>150</v>
      </c>
    </row>
    <row r="843" spans="1:30" ht="20" customHeight="1" x14ac:dyDescent="0.35">
      <c r="A843" s="15"/>
      <c r="B843" s="25">
        <f t="shared" si="216"/>
        <v>8</v>
      </c>
      <c r="C843" s="15"/>
      <c r="D843" s="26" t="str">
        <f t="shared" si="215"/>
        <v>C.UUID.8</v>
      </c>
      <c r="E843" s="27" t="s">
        <v>1329</v>
      </c>
      <c r="F843" s="27" t="s">
        <v>403</v>
      </c>
      <c r="G843" s="27" t="s">
        <v>468</v>
      </c>
      <c r="H843" s="27" t="s">
        <v>469</v>
      </c>
      <c r="I843" s="28" t="s">
        <v>372</v>
      </c>
      <c r="J843" s="29" t="s">
        <v>17</v>
      </c>
      <c r="K843" s="33" t="s">
        <v>378</v>
      </c>
      <c r="L843" s="29" t="s">
        <v>150</v>
      </c>
      <c r="M843" s="29" t="s">
        <v>150</v>
      </c>
      <c r="N843" s="30" t="str">
        <f>"Démandé si pour question " &amp;D842&amp; ", Réponse = 1.Augmenté."</f>
        <v>Démandé si pour question C.UUID.7, Réponse = 1.Augmenté.</v>
      </c>
      <c r="O843" s="29" t="s">
        <v>150</v>
      </c>
      <c r="P843" s="29" t="s">
        <v>161</v>
      </c>
      <c r="Q843" s="29" t="s">
        <v>150</v>
      </c>
      <c r="R843" s="29" t="s">
        <v>151</v>
      </c>
      <c r="S843" s="39" t="s">
        <v>152</v>
      </c>
      <c r="T843" s="39" t="s">
        <v>150</v>
      </c>
      <c r="V843" s="128" t="s">
        <v>150</v>
      </c>
      <c r="W843" s="39" t="s">
        <v>150</v>
      </c>
      <c r="X843" s="39" t="s">
        <v>150</v>
      </c>
      <c r="Y843" s="39" t="s">
        <v>150</v>
      </c>
      <c r="Z843" s="39" t="s">
        <v>150</v>
      </c>
      <c r="AA843" s="39" t="s">
        <v>150</v>
      </c>
      <c r="AB843" s="39" t="s">
        <v>150</v>
      </c>
      <c r="AC843" s="39" t="s">
        <v>150</v>
      </c>
      <c r="AD843" s="39" t="s">
        <v>150</v>
      </c>
    </row>
    <row r="844" spans="1:30" ht="20" customHeight="1" x14ac:dyDescent="0.35">
      <c r="A844" s="15"/>
      <c r="B844" s="25">
        <f t="shared" si="216"/>
        <v>9</v>
      </c>
      <c r="C844" s="15"/>
      <c r="D844" s="26" t="str">
        <f t="shared" si="215"/>
        <v>C.UUID.9</v>
      </c>
      <c r="E844" s="27" t="s">
        <v>1330</v>
      </c>
      <c r="F844" s="27" t="s">
        <v>403</v>
      </c>
      <c r="G844" s="27" t="s">
        <v>468</v>
      </c>
      <c r="H844" s="27" t="s">
        <v>469</v>
      </c>
      <c r="I844" s="28" t="s">
        <v>373</v>
      </c>
      <c r="J844" s="29" t="s">
        <v>17</v>
      </c>
      <c r="K844" s="33" t="s">
        <v>378</v>
      </c>
      <c r="L844" s="29" t="s">
        <v>150</v>
      </c>
      <c r="M844" s="29" t="s">
        <v>150</v>
      </c>
      <c r="N844" s="30" t="str">
        <f>"Démandé si pour question " &amp;D842&amp; ", Réponse = 3.Diminué."</f>
        <v>Démandé si pour question C.UUID.7, Réponse = 3.Diminué.</v>
      </c>
      <c r="O844" s="29" t="s">
        <v>150</v>
      </c>
      <c r="P844" s="29" t="s">
        <v>161</v>
      </c>
      <c r="Q844" s="29" t="s">
        <v>150</v>
      </c>
      <c r="R844" s="29" t="s">
        <v>151</v>
      </c>
      <c r="S844" s="39" t="s">
        <v>152</v>
      </c>
      <c r="T844" s="39" t="s">
        <v>150</v>
      </c>
      <c r="V844" s="128" t="s">
        <v>150</v>
      </c>
      <c r="W844" s="39" t="s">
        <v>150</v>
      </c>
      <c r="X844" s="39" t="s">
        <v>150</v>
      </c>
      <c r="Y844" s="39" t="s">
        <v>150</v>
      </c>
      <c r="Z844" s="39" t="s">
        <v>150</v>
      </c>
      <c r="AA844" s="39" t="s">
        <v>150</v>
      </c>
      <c r="AB844" s="39" t="s">
        <v>150</v>
      </c>
      <c r="AC844" s="39" t="s">
        <v>150</v>
      </c>
      <c r="AD844" s="39" t="s">
        <v>150</v>
      </c>
    </row>
    <row r="845" spans="1:30" ht="20" customHeight="1" x14ac:dyDescent="0.35">
      <c r="A845" s="15"/>
      <c r="B845" s="25">
        <f t="shared" si="216"/>
        <v>10</v>
      </c>
      <c r="C845" s="15"/>
      <c r="D845" s="26" t="str">
        <f t="shared" si="215"/>
        <v>C.UUID.10</v>
      </c>
      <c r="E845" s="27" t="s">
        <v>804</v>
      </c>
      <c r="F845" s="27" t="s">
        <v>841</v>
      </c>
      <c r="G845" s="27" t="s">
        <v>468</v>
      </c>
      <c r="H845" s="27" t="s">
        <v>469</v>
      </c>
      <c r="I845" s="28" t="s">
        <v>840</v>
      </c>
      <c r="J845" s="29" t="s">
        <v>37</v>
      </c>
      <c r="K845" s="33" t="s">
        <v>861</v>
      </c>
      <c r="L845" s="29" t="s">
        <v>150</v>
      </c>
      <c r="M845" s="29" t="s">
        <v>150</v>
      </c>
      <c r="N845" s="29" t="s">
        <v>160</v>
      </c>
      <c r="O845" s="29" t="s">
        <v>150</v>
      </c>
      <c r="P845" s="29" t="s">
        <v>161</v>
      </c>
      <c r="Q845" s="29" t="s">
        <v>150</v>
      </c>
      <c r="R845" s="29" t="s">
        <v>151</v>
      </c>
      <c r="S845" s="39" t="s">
        <v>152</v>
      </c>
      <c r="T845" s="39" t="s">
        <v>150</v>
      </c>
      <c r="V845" s="128" t="s">
        <v>150</v>
      </c>
      <c r="W845" s="39" t="s">
        <v>150</v>
      </c>
      <c r="X845" s="39" t="s">
        <v>150</v>
      </c>
      <c r="Y845" s="39" t="s">
        <v>150</v>
      </c>
      <c r="Z845" s="39" t="s">
        <v>150</v>
      </c>
      <c r="AA845" s="39" t="s">
        <v>150</v>
      </c>
      <c r="AB845" s="39" t="s">
        <v>150</v>
      </c>
      <c r="AC845" s="39" t="s">
        <v>150</v>
      </c>
      <c r="AD845" s="39" t="s">
        <v>150</v>
      </c>
    </row>
    <row r="846" spans="1:30" ht="20" customHeight="1" x14ac:dyDescent="0.35">
      <c r="A846" s="15"/>
      <c r="B846" s="25">
        <f t="shared" si="216"/>
        <v>11</v>
      </c>
      <c r="C846" s="15"/>
      <c r="D846" s="26" t="str">
        <f t="shared" si="215"/>
        <v>C.UUID.11</v>
      </c>
      <c r="E846" s="27" t="s">
        <v>842</v>
      </c>
      <c r="F846" s="27" t="s">
        <v>20</v>
      </c>
      <c r="G846" s="27" t="s">
        <v>468</v>
      </c>
      <c r="H846" s="27" t="s">
        <v>469</v>
      </c>
      <c r="I846" s="33" t="s">
        <v>181</v>
      </c>
      <c r="J846" s="29" t="s">
        <v>20</v>
      </c>
      <c r="K846" s="33" t="s">
        <v>20</v>
      </c>
      <c r="L846" s="29" t="s">
        <v>150</v>
      </c>
      <c r="M846" s="29" t="s">
        <v>150</v>
      </c>
      <c r="N846" s="29" t="str">
        <f>"Démandé si pour question " &amp;D845&amp; ", Réponse = 11.Autre."</f>
        <v>Démandé si pour question C.UUID.10, Réponse = 11.Autre.</v>
      </c>
      <c r="O846" s="29" t="s">
        <v>150</v>
      </c>
      <c r="P846" s="29" t="s">
        <v>161</v>
      </c>
      <c r="Q846" s="29" t="s">
        <v>150</v>
      </c>
      <c r="R846" s="29" t="s">
        <v>151</v>
      </c>
      <c r="S846" s="39" t="s">
        <v>152</v>
      </c>
      <c r="T846" s="39" t="s">
        <v>150</v>
      </c>
      <c r="V846" s="128" t="s">
        <v>150</v>
      </c>
      <c r="W846" s="39" t="s">
        <v>150</v>
      </c>
      <c r="X846" s="39" t="s">
        <v>150</v>
      </c>
      <c r="Y846" s="39" t="s">
        <v>150</v>
      </c>
      <c r="Z846" s="39" t="s">
        <v>150</v>
      </c>
      <c r="AA846" s="39" t="s">
        <v>150</v>
      </c>
      <c r="AB846" s="39" t="s">
        <v>150</v>
      </c>
      <c r="AC846" s="39" t="s">
        <v>150</v>
      </c>
      <c r="AD846" s="39" t="s">
        <v>150</v>
      </c>
    </row>
    <row r="847" spans="1:30" ht="20" customHeight="1" x14ac:dyDescent="0.35">
      <c r="A847" s="15"/>
      <c r="B847" s="25">
        <f t="shared" si="216"/>
        <v>12</v>
      </c>
      <c r="C847" s="15"/>
      <c r="D847" s="26" t="str">
        <f t="shared" si="215"/>
        <v>C.UUID.12</v>
      </c>
      <c r="E847" s="27" t="s">
        <v>858</v>
      </c>
      <c r="F847" s="27" t="s">
        <v>404</v>
      </c>
      <c r="G847" s="27" t="s">
        <v>468</v>
      </c>
      <c r="H847" s="27" t="s">
        <v>469</v>
      </c>
      <c r="I847" s="28" t="s">
        <v>859</v>
      </c>
      <c r="J847" s="29" t="s">
        <v>37</v>
      </c>
      <c r="K847" s="33" t="s">
        <v>379</v>
      </c>
      <c r="L847" s="29" t="s">
        <v>150</v>
      </c>
      <c r="M847" s="29" t="s">
        <v>150</v>
      </c>
      <c r="N847" s="29" t="s">
        <v>160</v>
      </c>
      <c r="O847" s="29" t="s">
        <v>150</v>
      </c>
      <c r="P847" s="29" t="s">
        <v>161</v>
      </c>
      <c r="Q847" s="29" t="s">
        <v>150</v>
      </c>
      <c r="R847" s="29" t="s">
        <v>151</v>
      </c>
      <c r="S847" s="39" t="s">
        <v>152</v>
      </c>
      <c r="T847" s="39" t="s">
        <v>150</v>
      </c>
      <c r="V847" s="128" t="s">
        <v>150</v>
      </c>
      <c r="W847" s="39" t="s">
        <v>150</v>
      </c>
      <c r="X847" s="39" t="s">
        <v>150</v>
      </c>
      <c r="Y847" s="39" t="s">
        <v>150</v>
      </c>
      <c r="Z847" s="39" t="s">
        <v>150</v>
      </c>
      <c r="AA847" s="39" t="s">
        <v>150</v>
      </c>
      <c r="AB847" s="39" t="s">
        <v>150</v>
      </c>
      <c r="AC847" s="39" t="s">
        <v>150</v>
      </c>
      <c r="AD847" s="39" t="s">
        <v>150</v>
      </c>
    </row>
    <row r="848" spans="1:30" ht="20" customHeight="1" x14ac:dyDescent="0.35">
      <c r="A848" s="15"/>
      <c r="B848" s="25">
        <f t="shared" si="216"/>
        <v>13</v>
      </c>
      <c r="C848" s="15"/>
      <c r="D848" s="26" t="str">
        <f t="shared" si="215"/>
        <v>C.UUID.13</v>
      </c>
      <c r="E848" s="27" t="s">
        <v>857</v>
      </c>
      <c r="F848" s="27" t="s">
        <v>401</v>
      </c>
      <c r="G848" s="27" t="s">
        <v>468</v>
      </c>
      <c r="H848" s="27" t="s">
        <v>469</v>
      </c>
      <c r="I848" s="28" t="s">
        <v>374</v>
      </c>
      <c r="J848" s="29" t="s">
        <v>17</v>
      </c>
      <c r="K848" s="33" t="s">
        <v>210</v>
      </c>
      <c r="L848" s="29" t="s">
        <v>150</v>
      </c>
      <c r="M848" s="29" t="s">
        <v>150</v>
      </c>
      <c r="N848" s="29" t="s">
        <v>160</v>
      </c>
      <c r="O848" s="29" t="s">
        <v>150</v>
      </c>
      <c r="P848" s="29" t="s">
        <v>161</v>
      </c>
      <c r="Q848" s="29" t="s">
        <v>150</v>
      </c>
      <c r="R848" s="29" t="s">
        <v>151</v>
      </c>
      <c r="S848" s="39" t="s">
        <v>152</v>
      </c>
      <c r="T848" s="39" t="s">
        <v>150</v>
      </c>
      <c r="V848" s="128" t="s">
        <v>150</v>
      </c>
      <c r="W848" s="39" t="s">
        <v>150</v>
      </c>
      <c r="X848" s="39" t="s">
        <v>150</v>
      </c>
      <c r="Y848" s="39" t="s">
        <v>150</v>
      </c>
      <c r="Z848" s="39" t="s">
        <v>150</v>
      </c>
      <c r="AA848" s="39" t="s">
        <v>150</v>
      </c>
      <c r="AB848" s="39" t="s">
        <v>150</v>
      </c>
      <c r="AC848" s="39" t="s">
        <v>150</v>
      </c>
      <c r="AD848" s="39" t="s">
        <v>150</v>
      </c>
    </row>
    <row r="849" spans="1:30" ht="20" customHeight="1" x14ac:dyDescent="0.35">
      <c r="A849" s="15"/>
      <c r="B849" s="25">
        <f t="shared" si="216"/>
        <v>14</v>
      </c>
      <c r="C849" s="15"/>
      <c r="D849" s="26" t="str">
        <f t="shared" si="215"/>
        <v>C.UUID.14</v>
      </c>
      <c r="E849" s="27" t="s">
        <v>856</v>
      </c>
      <c r="F849" s="27" t="s">
        <v>405</v>
      </c>
      <c r="G849" s="27" t="s">
        <v>468</v>
      </c>
      <c r="H849" s="27" t="s">
        <v>469</v>
      </c>
      <c r="I849" s="28" t="s">
        <v>375</v>
      </c>
      <c r="J849" s="29" t="s">
        <v>37</v>
      </c>
      <c r="K849" s="33" t="s">
        <v>380</v>
      </c>
      <c r="L849" s="29" t="s">
        <v>150</v>
      </c>
      <c r="M849" s="29" t="s">
        <v>150</v>
      </c>
      <c r="N849" s="29" t="str">
        <f>"Démandé si pour question " &amp;D848&amp; ", Réponse = 1. Oui."</f>
        <v>Démandé si pour question C.UUID.13, Réponse = 1. Oui.</v>
      </c>
      <c r="O849" s="29" t="s">
        <v>150</v>
      </c>
      <c r="P849" s="29" t="s">
        <v>161</v>
      </c>
      <c r="Q849" s="29" t="s">
        <v>150</v>
      </c>
      <c r="R849" s="29" t="s">
        <v>151</v>
      </c>
      <c r="S849" s="39" t="s">
        <v>152</v>
      </c>
      <c r="T849" s="39" t="s">
        <v>150</v>
      </c>
      <c r="V849" s="128" t="s">
        <v>150</v>
      </c>
      <c r="W849" s="39" t="s">
        <v>150</v>
      </c>
      <c r="X849" s="39" t="s">
        <v>150</v>
      </c>
      <c r="Y849" s="39" t="s">
        <v>150</v>
      </c>
      <c r="Z849" s="39" t="s">
        <v>150</v>
      </c>
      <c r="AA849" s="39" t="s">
        <v>150</v>
      </c>
      <c r="AB849" s="39" t="s">
        <v>150</v>
      </c>
      <c r="AC849" s="39" t="s">
        <v>150</v>
      </c>
      <c r="AD849" s="39" t="s">
        <v>150</v>
      </c>
    </row>
    <row r="850" spans="1:30" ht="20" customHeight="1" x14ac:dyDescent="0.35">
      <c r="A850" s="15"/>
      <c r="B850" s="25">
        <f t="shared" si="216"/>
        <v>15</v>
      </c>
      <c r="C850" s="15"/>
      <c r="D850" s="26" t="str">
        <f t="shared" si="215"/>
        <v>C.UUID.15</v>
      </c>
      <c r="E850" s="27" t="s">
        <v>805</v>
      </c>
      <c r="F850" s="27" t="s">
        <v>843</v>
      </c>
      <c r="G850" s="27" t="s">
        <v>468</v>
      </c>
      <c r="H850" s="27" t="s">
        <v>469</v>
      </c>
      <c r="I850" s="28" t="s">
        <v>860</v>
      </c>
      <c r="J850" s="29" t="s">
        <v>37</v>
      </c>
      <c r="K850" s="33" t="s">
        <v>862</v>
      </c>
      <c r="L850" s="29" t="s">
        <v>150</v>
      </c>
      <c r="M850" s="29" t="s">
        <v>150</v>
      </c>
      <c r="N850" s="29" t="s">
        <v>160</v>
      </c>
      <c r="O850" s="29" t="s">
        <v>150</v>
      </c>
      <c r="P850" s="29" t="s">
        <v>161</v>
      </c>
      <c r="Q850" s="29" t="s">
        <v>150</v>
      </c>
      <c r="R850" s="29" t="s">
        <v>151</v>
      </c>
      <c r="S850" s="39" t="s">
        <v>152</v>
      </c>
      <c r="T850" s="39" t="s">
        <v>150</v>
      </c>
      <c r="V850" s="128" t="s">
        <v>150</v>
      </c>
      <c r="W850" s="39" t="s">
        <v>150</v>
      </c>
      <c r="X850" s="39" t="s">
        <v>150</v>
      </c>
      <c r="Y850" s="39" t="s">
        <v>150</v>
      </c>
      <c r="Z850" s="39" t="s">
        <v>150</v>
      </c>
      <c r="AA850" s="39" t="s">
        <v>150</v>
      </c>
      <c r="AB850" s="39" t="s">
        <v>150</v>
      </c>
      <c r="AC850" s="39" t="s">
        <v>150</v>
      </c>
      <c r="AD850" s="39" t="s">
        <v>150</v>
      </c>
    </row>
    <row r="851" spans="1:30" ht="20" customHeight="1" x14ac:dyDescent="0.35">
      <c r="A851" s="15"/>
      <c r="B851" s="25">
        <f t="shared" si="216"/>
        <v>16</v>
      </c>
      <c r="C851" s="15"/>
      <c r="D851" s="26" t="str">
        <f t="shared" si="215"/>
        <v>C.UUID.16</v>
      </c>
      <c r="E851" s="27" t="s">
        <v>846</v>
      </c>
      <c r="F851" s="27" t="s">
        <v>20</v>
      </c>
      <c r="G851" s="27" t="s">
        <v>468</v>
      </c>
      <c r="H851" s="27" t="s">
        <v>469</v>
      </c>
      <c r="I851" s="28" t="s">
        <v>181</v>
      </c>
      <c r="J851" s="29" t="s">
        <v>20</v>
      </c>
      <c r="K851" s="33" t="s">
        <v>20</v>
      </c>
      <c r="L851" s="29" t="s">
        <v>150</v>
      </c>
      <c r="M851" s="29" t="s">
        <v>150</v>
      </c>
      <c r="N851" s="29" t="str">
        <f>"Démandé si pour question " &amp;D850&amp; ", Réponse = 6.Autre."</f>
        <v>Démandé si pour question C.UUID.15, Réponse = 6.Autre.</v>
      </c>
      <c r="O851" s="29" t="s">
        <v>150</v>
      </c>
      <c r="P851" s="29" t="s">
        <v>161</v>
      </c>
      <c r="Q851" s="29" t="s">
        <v>150</v>
      </c>
      <c r="R851" s="29" t="s">
        <v>151</v>
      </c>
      <c r="S851" s="39" t="s">
        <v>152</v>
      </c>
      <c r="T851" s="39" t="s">
        <v>150</v>
      </c>
      <c r="V851" s="128" t="s">
        <v>150</v>
      </c>
      <c r="W851" s="39" t="s">
        <v>150</v>
      </c>
      <c r="X851" s="39" t="s">
        <v>150</v>
      </c>
      <c r="Y851" s="39" t="s">
        <v>150</v>
      </c>
      <c r="Z851" s="39" t="s">
        <v>150</v>
      </c>
      <c r="AA851" s="39" t="s">
        <v>150</v>
      </c>
      <c r="AB851" s="39" t="s">
        <v>150</v>
      </c>
      <c r="AC851" s="39" t="s">
        <v>150</v>
      </c>
      <c r="AD851" s="39" t="s">
        <v>150</v>
      </c>
    </row>
    <row r="852" spans="1:30" ht="20" customHeight="1" x14ac:dyDescent="0.35">
      <c r="A852" s="15"/>
      <c r="B852" s="25">
        <f t="shared" si="216"/>
        <v>17</v>
      </c>
      <c r="C852" s="15"/>
      <c r="D852" s="26" t="str">
        <f t="shared" si="215"/>
        <v>C.UUID.17</v>
      </c>
      <c r="E852" s="27" t="s">
        <v>806</v>
      </c>
      <c r="F852" s="27" t="s">
        <v>851</v>
      </c>
      <c r="G852" s="27" t="s">
        <v>468</v>
      </c>
      <c r="H852" s="27" t="s">
        <v>469</v>
      </c>
      <c r="I852" s="28" t="s">
        <v>844</v>
      </c>
      <c r="J852" s="29" t="s">
        <v>17</v>
      </c>
      <c r="K852" s="33" t="s">
        <v>210</v>
      </c>
      <c r="L852" s="29" t="s">
        <v>150</v>
      </c>
      <c r="M852" s="29" t="s">
        <v>150</v>
      </c>
      <c r="N852" s="29" t="s">
        <v>160</v>
      </c>
      <c r="O852" s="29" t="s">
        <v>150</v>
      </c>
      <c r="P852" s="29" t="s">
        <v>161</v>
      </c>
      <c r="Q852" s="29" t="s">
        <v>150</v>
      </c>
      <c r="R852" s="29" t="s">
        <v>151</v>
      </c>
      <c r="S852" s="39" t="s">
        <v>152</v>
      </c>
      <c r="T852" s="39" t="s">
        <v>150</v>
      </c>
      <c r="V852" s="128" t="s">
        <v>150</v>
      </c>
      <c r="W852" s="39" t="s">
        <v>150</v>
      </c>
      <c r="X852" s="39" t="s">
        <v>150</v>
      </c>
      <c r="Y852" s="39" t="s">
        <v>150</v>
      </c>
      <c r="Z852" s="39" t="s">
        <v>150</v>
      </c>
      <c r="AA852" s="39" t="s">
        <v>150</v>
      </c>
      <c r="AB852" s="39" t="s">
        <v>150</v>
      </c>
      <c r="AC852" s="39" t="s">
        <v>150</v>
      </c>
      <c r="AD852" s="39" t="s">
        <v>150</v>
      </c>
    </row>
    <row r="853" spans="1:30" ht="20" customHeight="1" x14ac:dyDescent="0.35">
      <c r="A853" s="15"/>
      <c r="B853" s="25">
        <f t="shared" si="216"/>
        <v>18</v>
      </c>
      <c r="C853" s="15"/>
      <c r="D853" s="26" t="str">
        <f t="shared" si="215"/>
        <v>C.UUID.18</v>
      </c>
      <c r="E853" s="27" t="s">
        <v>807</v>
      </c>
      <c r="F853" s="27" t="s">
        <v>849</v>
      </c>
      <c r="G853" s="27" t="s">
        <v>468</v>
      </c>
      <c r="H853" s="27" t="s">
        <v>469</v>
      </c>
      <c r="I853" s="28" t="s">
        <v>848</v>
      </c>
      <c r="J853" s="29" t="s">
        <v>37</v>
      </c>
      <c r="K853" s="134" t="s">
        <v>864</v>
      </c>
      <c r="L853" s="29" t="s">
        <v>150</v>
      </c>
      <c r="M853" s="29" t="s">
        <v>150</v>
      </c>
      <c r="N853" s="133" t="s">
        <v>160</v>
      </c>
      <c r="O853" s="29" t="s">
        <v>150</v>
      </c>
      <c r="P853" s="29" t="s">
        <v>161</v>
      </c>
      <c r="Q853" s="29" t="s">
        <v>150</v>
      </c>
      <c r="R853" s="29" t="s">
        <v>151</v>
      </c>
      <c r="S853" s="39" t="s">
        <v>152</v>
      </c>
      <c r="T853" s="39" t="s">
        <v>150</v>
      </c>
      <c r="V853" s="128" t="s">
        <v>150</v>
      </c>
      <c r="W853" s="39" t="s">
        <v>150</v>
      </c>
      <c r="X853" s="39" t="s">
        <v>150</v>
      </c>
      <c r="Y853" s="39" t="s">
        <v>150</v>
      </c>
      <c r="Z853" s="39" t="s">
        <v>150</v>
      </c>
      <c r="AA853" s="39" t="s">
        <v>150</v>
      </c>
      <c r="AB853" s="39" t="s">
        <v>150</v>
      </c>
      <c r="AC853" s="39" t="s">
        <v>150</v>
      </c>
      <c r="AD853" s="39" t="s">
        <v>150</v>
      </c>
    </row>
    <row r="854" spans="1:30" ht="20" customHeight="1" x14ac:dyDescent="0.35">
      <c r="A854" s="15"/>
      <c r="B854" s="25">
        <f t="shared" si="216"/>
        <v>19</v>
      </c>
      <c r="C854" s="15"/>
      <c r="D854" s="26" t="str">
        <f t="shared" si="215"/>
        <v>C.UUID.19</v>
      </c>
      <c r="E854" s="27" t="s">
        <v>845</v>
      </c>
      <c r="F854" s="27" t="s">
        <v>20</v>
      </c>
      <c r="G854" s="27" t="s">
        <v>468</v>
      </c>
      <c r="H854" s="27" t="s">
        <v>469</v>
      </c>
      <c r="I854" s="28" t="s">
        <v>181</v>
      </c>
      <c r="J854" s="29" t="s">
        <v>20</v>
      </c>
      <c r="K854" s="33" t="s">
        <v>20</v>
      </c>
      <c r="L854" s="29" t="s">
        <v>150</v>
      </c>
      <c r="M854" s="29" t="s">
        <v>150</v>
      </c>
      <c r="N854" s="29" t="str">
        <f>"Démandé si pour question " &amp;D853&amp; ", Réponse = Autre."</f>
        <v>Démandé si pour question C.UUID.18, Réponse = Autre.</v>
      </c>
      <c r="O854" s="29" t="s">
        <v>150</v>
      </c>
      <c r="P854" s="29" t="s">
        <v>161</v>
      </c>
      <c r="Q854" s="29" t="s">
        <v>150</v>
      </c>
      <c r="R854" s="29" t="s">
        <v>151</v>
      </c>
      <c r="S854" s="39" t="s">
        <v>152</v>
      </c>
      <c r="T854" s="39" t="s">
        <v>150</v>
      </c>
      <c r="V854" s="128" t="s">
        <v>150</v>
      </c>
      <c r="W854" s="39" t="s">
        <v>150</v>
      </c>
      <c r="X854" s="39" t="s">
        <v>150</v>
      </c>
      <c r="Y854" s="39" t="s">
        <v>150</v>
      </c>
      <c r="Z854" s="39" t="s">
        <v>150</v>
      </c>
      <c r="AA854" s="39" t="s">
        <v>150</v>
      </c>
      <c r="AB854" s="39" t="s">
        <v>150</v>
      </c>
      <c r="AC854" s="39" t="s">
        <v>150</v>
      </c>
      <c r="AD854" s="39" t="s">
        <v>150</v>
      </c>
    </row>
    <row r="855" spans="1:30" ht="20" customHeight="1" x14ac:dyDescent="0.35">
      <c r="A855" s="15"/>
      <c r="B855" s="25">
        <f t="shared" si="216"/>
        <v>20</v>
      </c>
      <c r="C855" s="15"/>
      <c r="D855" s="26" t="str">
        <f t="shared" si="215"/>
        <v>C.UUID.20</v>
      </c>
      <c r="E855" s="71" t="s">
        <v>808</v>
      </c>
      <c r="F855" s="27" t="s">
        <v>850</v>
      </c>
      <c r="G855" s="27" t="s">
        <v>468</v>
      </c>
      <c r="H855" s="27" t="s">
        <v>469</v>
      </c>
      <c r="I855" s="132" t="s">
        <v>847</v>
      </c>
      <c r="J855" s="29" t="s">
        <v>17</v>
      </c>
      <c r="K855" s="134" t="s">
        <v>863</v>
      </c>
      <c r="L855" s="29" t="s">
        <v>150</v>
      </c>
      <c r="M855" s="29" t="s">
        <v>150</v>
      </c>
      <c r="N855" s="133" t="s">
        <v>160</v>
      </c>
      <c r="O855" s="29" t="s">
        <v>150</v>
      </c>
      <c r="P855" s="29" t="s">
        <v>161</v>
      </c>
      <c r="Q855" s="29" t="s">
        <v>150</v>
      </c>
      <c r="R855" s="29" t="s">
        <v>151</v>
      </c>
      <c r="S855" s="39" t="s">
        <v>152</v>
      </c>
      <c r="T855" s="39" t="s">
        <v>150</v>
      </c>
      <c r="V855" s="128" t="s">
        <v>150</v>
      </c>
      <c r="W855" s="39" t="s">
        <v>150</v>
      </c>
      <c r="X855" s="39" t="s">
        <v>150</v>
      </c>
      <c r="Y855" s="39" t="s">
        <v>150</v>
      </c>
      <c r="Z855" s="39" t="s">
        <v>150</v>
      </c>
      <c r="AA855" s="39" t="s">
        <v>150</v>
      </c>
      <c r="AB855" s="39" t="s">
        <v>150</v>
      </c>
      <c r="AC855" s="39" t="s">
        <v>150</v>
      </c>
      <c r="AD855" s="39" t="s">
        <v>150</v>
      </c>
    </row>
    <row r="856" spans="1:30" ht="20" customHeight="1" thickBot="1" x14ac:dyDescent="0.4">
      <c r="A856" s="15"/>
      <c r="B856" s="25">
        <f t="shared" si="216"/>
        <v>21</v>
      </c>
      <c r="C856" s="15"/>
      <c r="D856" s="40" t="str">
        <f t="shared" si="215"/>
        <v>C.UUID.21</v>
      </c>
      <c r="E856" s="143" t="s">
        <v>854</v>
      </c>
      <c r="F856" s="41" t="s">
        <v>20</v>
      </c>
      <c r="G856" s="41" t="s">
        <v>468</v>
      </c>
      <c r="H856" s="41" t="s">
        <v>469</v>
      </c>
      <c r="I856" s="42" t="s">
        <v>181</v>
      </c>
      <c r="J856" s="43" t="s">
        <v>20</v>
      </c>
      <c r="K856" s="57" t="s">
        <v>20</v>
      </c>
      <c r="L856" s="43" t="s">
        <v>150</v>
      </c>
      <c r="M856" s="43" t="s">
        <v>150</v>
      </c>
      <c r="N856" s="43" t="str">
        <f>"Démandé si pour question " &amp;D855&amp; ", Réponse = 5.Autre."</f>
        <v>Démandé si pour question C.UUID.20, Réponse = 5.Autre.</v>
      </c>
      <c r="O856" s="43" t="s">
        <v>150</v>
      </c>
      <c r="P856" s="43" t="s">
        <v>161</v>
      </c>
      <c r="Q856" s="43" t="s">
        <v>150</v>
      </c>
      <c r="R856" s="43" t="s">
        <v>151</v>
      </c>
      <c r="S856" s="59" t="s">
        <v>152</v>
      </c>
      <c r="T856" s="59" t="s">
        <v>150</v>
      </c>
      <c r="V856" s="129" t="s">
        <v>150</v>
      </c>
      <c r="W856" s="59" t="s">
        <v>150</v>
      </c>
      <c r="X856" s="59" t="s">
        <v>150</v>
      </c>
      <c r="Y856" s="59" t="s">
        <v>150</v>
      </c>
      <c r="Z856" s="59" t="s">
        <v>150</v>
      </c>
      <c r="AA856" s="59" t="s">
        <v>150</v>
      </c>
      <c r="AB856" s="59" t="s">
        <v>150</v>
      </c>
      <c r="AC856" s="59" t="s">
        <v>150</v>
      </c>
      <c r="AD856" s="59" t="s">
        <v>150</v>
      </c>
    </row>
    <row r="857" spans="1:30" ht="20" customHeight="1" thickBot="1" x14ac:dyDescent="0.4"/>
    <row r="858" spans="1:30" ht="20" customHeight="1" thickBot="1" x14ac:dyDescent="0.4">
      <c r="A858" s="15"/>
      <c r="B858" s="15"/>
      <c r="C858" s="15"/>
      <c r="D858" s="18" t="s">
        <v>381</v>
      </c>
      <c r="E858" s="19"/>
      <c r="F858" s="19"/>
      <c r="G858" s="19"/>
      <c r="H858" s="19"/>
      <c r="I858" s="19"/>
      <c r="J858" s="19"/>
      <c r="K858" s="19"/>
      <c r="L858" s="19"/>
      <c r="M858" s="19"/>
      <c r="N858" s="19"/>
      <c r="O858" s="19"/>
      <c r="P858" s="19"/>
      <c r="Q858" s="19"/>
      <c r="R858" s="19"/>
      <c r="S858" s="20"/>
      <c r="T858" s="20"/>
      <c r="V858" s="126"/>
      <c r="W858" s="20"/>
      <c r="X858" s="20"/>
      <c r="Y858" s="20"/>
      <c r="Z858" s="20"/>
      <c r="AA858" s="20"/>
      <c r="AB858" s="20"/>
      <c r="AC858" s="20"/>
      <c r="AD858" s="20"/>
    </row>
    <row r="859" spans="1:30" ht="20" customHeight="1" thickBot="1" x14ac:dyDescent="0.4">
      <c r="A859" s="15"/>
      <c r="B859" s="15"/>
      <c r="C859" s="15"/>
      <c r="D859" s="21" t="s">
        <v>134</v>
      </c>
      <c r="E859" s="22" t="s">
        <v>135</v>
      </c>
      <c r="F859" s="22" t="s">
        <v>136</v>
      </c>
      <c r="G859" s="22" t="s">
        <v>137</v>
      </c>
      <c r="H859" s="22" t="s">
        <v>138</v>
      </c>
      <c r="I859" s="23" t="s">
        <v>139</v>
      </c>
      <c r="J859" s="24" t="s">
        <v>140</v>
      </c>
      <c r="K859" s="24" t="s">
        <v>141</v>
      </c>
      <c r="L859" s="22" t="s">
        <v>10</v>
      </c>
      <c r="M859" s="22" t="s">
        <v>142</v>
      </c>
      <c r="N859" s="24" t="s">
        <v>143</v>
      </c>
      <c r="O859" s="22" t="s">
        <v>144</v>
      </c>
      <c r="P859" s="22" t="s">
        <v>145</v>
      </c>
      <c r="Q859" s="22" t="s">
        <v>146</v>
      </c>
      <c r="R859" s="22" t="s">
        <v>147</v>
      </c>
      <c r="S859" s="22" t="s">
        <v>148</v>
      </c>
      <c r="T859" s="22" t="s">
        <v>738</v>
      </c>
      <c r="V859" s="22" t="s">
        <v>738</v>
      </c>
      <c r="W859" s="22" t="s">
        <v>738</v>
      </c>
      <c r="X859" s="22" t="s">
        <v>738</v>
      </c>
      <c r="Y859" s="22" t="s">
        <v>738</v>
      </c>
      <c r="Z859" s="22" t="s">
        <v>738</v>
      </c>
      <c r="AA859" s="22" t="s">
        <v>738</v>
      </c>
      <c r="AB859" s="22" t="s">
        <v>738</v>
      </c>
      <c r="AC859" s="22" t="s">
        <v>738</v>
      </c>
      <c r="AD859" s="22" t="s">
        <v>738</v>
      </c>
    </row>
    <row r="860" spans="1:30" ht="20" customHeight="1" thickBot="1" x14ac:dyDescent="0.4">
      <c r="A860" s="15"/>
      <c r="B860" s="25"/>
      <c r="C860" s="15"/>
      <c r="D860" s="51" t="s">
        <v>384</v>
      </c>
      <c r="E860" s="47"/>
      <c r="F860" s="47"/>
      <c r="G860" s="47"/>
      <c r="H860" s="47"/>
      <c r="I860" s="48"/>
      <c r="J860" s="49"/>
      <c r="K860" s="49"/>
      <c r="L860" s="47"/>
      <c r="M860" s="47"/>
      <c r="N860" s="49"/>
      <c r="O860" s="47"/>
      <c r="P860" s="47"/>
      <c r="Q860" s="47"/>
      <c r="R860" s="47"/>
      <c r="S860" s="50"/>
      <c r="T860" s="50"/>
      <c r="V860" s="130"/>
      <c r="W860" s="50"/>
      <c r="X860" s="50"/>
      <c r="Y860" s="50"/>
      <c r="Z860" s="50"/>
      <c r="AA860" s="50"/>
      <c r="AB860" s="50"/>
      <c r="AC860" s="50"/>
      <c r="AD860" s="50"/>
    </row>
    <row r="861" spans="1:30" ht="20" customHeight="1" x14ac:dyDescent="0.35">
      <c r="A861" s="15"/>
      <c r="B861" s="25">
        <v>1</v>
      </c>
      <c r="C861" s="15"/>
      <c r="D861" s="26" t="str">
        <f>CONCATENATE(LEFT($D$858,2),"UUID.",B861)</f>
        <v>D.UUID.1</v>
      </c>
      <c r="E861" s="71" t="s">
        <v>1742</v>
      </c>
      <c r="F861" s="27" t="s">
        <v>1754</v>
      </c>
      <c r="G861" s="27" t="s">
        <v>1743</v>
      </c>
      <c r="H861" s="27" t="s">
        <v>471</v>
      </c>
      <c r="I861" s="33" t="s">
        <v>1755</v>
      </c>
      <c r="J861" s="29" t="s">
        <v>37</v>
      </c>
      <c r="K861" s="33" t="s">
        <v>1824</v>
      </c>
      <c r="L861" s="29" t="s">
        <v>150</v>
      </c>
      <c r="M861" s="29" t="s">
        <v>150</v>
      </c>
      <c r="N861" s="30" t="s">
        <v>160</v>
      </c>
      <c r="O861" s="29" t="s">
        <v>150</v>
      </c>
      <c r="P861" s="29" t="s">
        <v>161</v>
      </c>
      <c r="Q861" s="29" t="s">
        <v>150</v>
      </c>
      <c r="R861" s="29" t="s">
        <v>151</v>
      </c>
      <c r="S861" s="39" t="s">
        <v>152</v>
      </c>
      <c r="T861" s="39" t="s">
        <v>150</v>
      </c>
      <c r="V861" s="128" t="s">
        <v>150</v>
      </c>
      <c r="W861" s="39" t="s">
        <v>150</v>
      </c>
      <c r="X861" s="39" t="s">
        <v>150</v>
      </c>
      <c r="Y861" s="39" t="s">
        <v>150</v>
      </c>
      <c r="Z861" s="39" t="s">
        <v>150</v>
      </c>
      <c r="AA861" s="39" t="s">
        <v>150</v>
      </c>
      <c r="AB861" s="39" t="s">
        <v>150</v>
      </c>
      <c r="AC861" s="39" t="s">
        <v>150</v>
      </c>
      <c r="AD861" s="39" t="s">
        <v>150</v>
      </c>
    </row>
    <row r="862" spans="1:30" ht="20" customHeight="1" x14ac:dyDescent="0.35">
      <c r="A862" s="15"/>
      <c r="B862" s="25">
        <f>B861+1</f>
        <v>2</v>
      </c>
      <c r="C862" s="15"/>
      <c r="D862" s="26" t="str">
        <f t="shared" ref="D862:D863" si="217">CONCATENATE(LEFT($D$858,2),"UUID.",B862)</f>
        <v>D.UUID.2</v>
      </c>
      <c r="E862" s="27" t="s">
        <v>1738</v>
      </c>
      <c r="F862" s="27" t="s">
        <v>64</v>
      </c>
      <c r="G862" s="27" t="s">
        <v>470</v>
      </c>
      <c r="H862" s="27" t="s">
        <v>471</v>
      </c>
      <c r="I862" s="33" t="s">
        <v>383</v>
      </c>
      <c r="J862" s="29" t="s">
        <v>194</v>
      </c>
      <c r="K862" s="29" t="s">
        <v>385</v>
      </c>
      <c r="L862" s="29" t="s">
        <v>150</v>
      </c>
      <c r="M862" s="29" t="s">
        <v>150</v>
      </c>
      <c r="N862" s="30" t="str">
        <f>"Démandé si pour question " &amp;D861&amp; ", Réponse = 1.USD."</f>
        <v>Démandé si pour question D.UUID.1, Réponse = 1.USD.</v>
      </c>
      <c r="O862" s="29" t="s">
        <v>150</v>
      </c>
      <c r="P862" s="29" t="s">
        <v>161</v>
      </c>
      <c r="Q862" s="29" t="s">
        <v>150</v>
      </c>
      <c r="R862" s="29" t="s">
        <v>151</v>
      </c>
      <c r="S862" s="39" t="s">
        <v>152</v>
      </c>
      <c r="T862" s="39" t="s">
        <v>150</v>
      </c>
      <c r="V862" s="128" t="s">
        <v>150</v>
      </c>
      <c r="W862" s="39" t="s">
        <v>150</v>
      </c>
      <c r="X862" s="39" t="s">
        <v>150</v>
      </c>
      <c r="Y862" s="39" t="s">
        <v>150</v>
      </c>
      <c r="Z862" s="39" t="s">
        <v>150</v>
      </c>
      <c r="AA862" s="39" t="s">
        <v>150</v>
      </c>
      <c r="AB862" s="39" t="s">
        <v>150</v>
      </c>
      <c r="AC862" s="39" t="s">
        <v>150</v>
      </c>
      <c r="AD862" s="39" t="s">
        <v>150</v>
      </c>
    </row>
    <row r="863" spans="1:30" ht="20" customHeight="1" thickBot="1" x14ac:dyDescent="0.4">
      <c r="A863" s="15"/>
      <c r="B863" s="25">
        <f>B862+1</f>
        <v>3</v>
      </c>
      <c r="C863" s="15"/>
      <c r="D863" s="26" t="str">
        <f t="shared" si="217"/>
        <v>D.UUID.3</v>
      </c>
      <c r="E863" s="27" t="s">
        <v>1739</v>
      </c>
      <c r="F863" s="27" t="s">
        <v>64</v>
      </c>
      <c r="G863" s="27" t="s">
        <v>470</v>
      </c>
      <c r="H863" s="27" t="s">
        <v>471</v>
      </c>
      <c r="I863" s="28" t="s">
        <v>382</v>
      </c>
      <c r="J863" s="29" t="s">
        <v>194</v>
      </c>
      <c r="K863" s="29" t="s">
        <v>385</v>
      </c>
      <c r="L863" s="29" t="s">
        <v>150</v>
      </c>
      <c r="M863" s="29" t="s">
        <v>150</v>
      </c>
      <c r="N863" s="30" t="str">
        <f>"Démandé si pour question " &amp;D861&amp; ", Réponse = 1.USD."</f>
        <v>Démandé si pour question D.UUID.1, Réponse = 1.USD.</v>
      </c>
      <c r="O863" s="29" t="s">
        <v>150</v>
      </c>
      <c r="P863" s="29" t="s">
        <v>161</v>
      </c>
      <c r="Q863" s="29" t="s">
        <v>150</v>
      </c>
      <c r="R863" s="29" t="s">
        <v>151</v>
      </c>
      <c r="S863" s="39" t="s">
        <v>152</v>
      </c>
      <c r="T863" s="39" t="s">
        <v>150</v>
      </c>
      <c r="V863" s="128" t="s">
        <v>150</v>
      </c>
      <c r="W863" s="39" t="s">
        <v>150</v>
      </c>
      <c r="X863" s="39" t="s">
        <v>150</v>
      </c>
      <c r="Y863" s="39" t="s">
        <v>150</v>
      </c>
      <c r="Z863" s="39" t="s">
        <v>150</v>
      </c>
      <c r="AA863" s="39" t="s">
        <v>150</v>
      </c>
      <c r="AB863" s="39" t="s">
        <v>150</v>
      </c>
      <c r="AC863" s="39" t="s">
        <v>150</v>
      </c>
      <c r="AD863" s="39" t="s">
        <v>150</v>
      </c>
    </row>
    <row r="864" spans="1:30" ht="20" customHeight="1" thickBot="1" x14ac:dyDescent="0.4">
      <c r="A864" s="15"/>
      <c r="B864" s="25"/>
      <c r="C864" s="15"/>
      <c r="D864" s="51" t="s">
        <v>386</v>
      </c>
      <c r="E864" s="47"/>
      <c r="F864" s="47"/>
      <c r="G864" s="47"/>
      <c r="H864" s="47"/>
      <c r="I864" s="48"/>
      <c r="J864" s="49"/>
      <c r="K864" s="49"/>
      <c r="L864" s="47"/>
      <c r="M864" s="47"/>
      <c r="N864" s="49"/>
      <c r="O864" s="47"/>
      <c r="P864" s="47"/>
      <c r="Q864" s="47"/>
      <c r="R864" s="47"/>
      <c r="S864" s="50"/>
      <c r="T864" s="50"/>
      <c r="V864" s="130"/>
      <c r="W864" s="50"/>
      <c r="X864" s="50"/>
      <c r="Y864" s="50"/>
      <c r="Z864" s="50"/>
      <c r="AA864" s="50"/>
      <c r="AB864" s="50"/>
      <c r="AC864" s="50"/>
      <c r="AD864" s="50"/>
    </row>
    <row r="865" spans="1:30" ht="20" customHeight="1" x14ac:dyDescent="0.35">
      <c r="A865" s="15"/>
      <c r="B865" s="25">
        <f>B863+1</f>
        <v>4</v>
      </c>
      <c r="C865" s="15"/>
      <c r="D865" s="26" t="str">
        <f>CONCATENATE(LEFT($D$858,2),"UUID.",B865)</f>
        <v>D.UUID.4</v>
      </c>
      <c r="E865" s="27" t="s">
        <v>1740</v>
      </c>
      <c r="F865" s="27" t="s">
        <v>64</v>
      </c>
      <c r="G865" s="27" t="s">
        <v>470</v>
      </c>
      <c r="H865" s="27" t="s">
        <v>471</v>
      </c>
      <c r="I865" s="33" t="s">
        <v>388</v>
      </c>
      <c r="J865" s="29" t="s">
        <v>194</v>
      </c>
      <c r="K865" s="29" t="s">
        <v>385</v>
      </c>
      <c r="L865" s="29" t="s">
        <v>150</v>
      </c>
      <c r="M865" s="29" t="s">
        <v>150</v>
      </c>
      <c r="N865" s="30" t="str">
        <f>"Démandé si pour question " &amp;D861&amp; ", Réponse = 2.EUR."</f>
        <v>Démandé si pour question D.UUID.1, Réponse = 2.EUR.</v>
      </c>
      <c r="O865" s="29" t="s">
        <v>150</v>
      </c>
      <c r="P865" s="29" t="s">
        <v>161</v>
      </c>
      <c r="Q865" s="29" t="s">
        <v>150</v>
      </c>
      <c r="R865" s="29" t="s">
        <v>151</v>
      </c>
      <c r="S865" s="39" t="s">
        <v>152</v>
      </c>
      <c r="T865" s="39" t="s">
        <v>150</v>
      </c>
      <c r="V865" s="128" t="s">
        <v>150</v>
      </c>
      <c r="W865" s="39" t="s">
        <v>150</v>
      </c>
      <c r="X865" s="39" t="s">
        <v>150</v>
      </c>
      <c r="Y865" s="39" t="s">
        <v>150</v>
      </c>
      <c r="Z865" s="39" t="s">
        <v>150</v>
      </c>
      <c r="AA865" s="39" t="s">
        <v>150</v>
      </c>
      <c r="AB865" s="39" t="s">
        <v>150</v>
      </c>
      <c r="AC865" s="39" t="s">
        <v>150</v>
      </c>
      <c r="AD865" s="39" t="s">
        <v>150</v>
      </c>
    </row>
    <row r="866" spans="1:30" ht="20" customHeight="1" thickBot="1" x14ac:dyDescent="0.4">
      <c r="A866" s="15"/>
      <c r="B866" s="25">
        <f>B865+1</f>
        <v>5</v>
      </c>
      <c r="C866" s="15"/>
      <c r="D866" s="26" t="str">
        <f>CONCATENATE(LEFT($D$858,2),"UUID.",B866)</f>
        <v>D.UUID.5</v>
      </c>
      <c r="E866" s="27" t="s">
        <v>1741</v>
      </c>
      <c r="F866" s="27" t="s">
        <v>64</v>
      </c>
      <c r="G866" s="27" t="s">
        <v>470</v>
      </c>
      <c r="H866" s="27" t="s">
        <v>471</v>
      </c>
      <c r="I866" s="28" t="s">
        <v>389</v>
      </c>
      <c r="J866" s="29" t="s">
        <v>194</v>
      </c>
      <c r="K866" s="29" t="s">
        <v>385</v>
      </c>
      <c r="L866" s="29" t="s">
        <v>150</v>
      </c>
      <c r="M866" s="29" t="s">
        <v>150</v>
      </c>
      <c r="N866" s="30" t="str">
        <f>"Démandé si pour question " &amp;D861&amp; ", Réponse = 2.EUR."</f>
        <v>Démandé si pour question D.UUID.1, Réponse = 2.EUR.</v>
      </c>
      <c r="O866" s="29" t="s">
        <v>150</v>
      </c>
      <c r="P866" s="29" t="s">
        <v>161</v>
      </c>
      <c r="Q866" s="29" t="s">
        <v>150</v>
      </c>
      <c r="R866" s="29" t="s">
        <v>151</v>
      </c>
      <c r="S866" s="39" t="s">
        <v>152</v>
      </c>
      <c r="T866" s="39" t="s">
        <v>150</v>
      </c>
      <c r="V866" s="128" t="s">
        <v>150</v>
      </c>
      <c r="W866" s="39" t="s">
        <v>150</v>
      </c>
      <c r="X866" s="39" t="s">
        <v>150</v>
      </c>
      <c r="Y866" s="39" t="s">
        <v>150</v>
      </c>
      <c r="Z866" s="39" t="s">
        <v>150</v>
      </c>
      <c r="AA866" s="39" t="s">
        <v>150</v>
      </c>
      <c r="AB866" s="39" t="s">
        <v>150</v>
      </c>
      <c r="AC866" s="39" t="s">
        <v>150</v>
      </c>
      <c r="AD866" s="39" t="s">
        <v>150</v>
      </c>
    </row>
    <row r="867" spans="1:30" ht="20" customHeight="1" thickBot="1" x14ac:dyDescent="0.4">
      <c r="A867" s="15"/>
      <c r="B867" s="25"/>
      <c r="C867" s="15"/>
      <c r="D867" s="51" t="s">
        <v>387</v>
      </c>
      <c r="E867" s="47"/>
      <c r="F867" s="47"/>
      <c r="G867" s="47"/>
      <c r="H867" s="47"/>
      <c r="I867" s="48"/>
      <c r="J867" s="49"/>
      <c r="K867" s="49"/>
      <c r="L867" s="47"/>
      <c r="M867" s="47"/>
      <c r="N867" s="49"/>
      <c r="O867" s="47"/>
      <c r="P867" s="47"/>
      <c r="Q867" s="47"/>
      <c r="R867" s="47"/>
      <c r="S867" s="50"/>
      <c r="T867" s="50"/>
      <c r="V867" s="130"/>
      <c r="W867" s="50"/>
      <c r="X867" s="50"/>
      <c r="Y867" s="50"/>
      <c r="Z867" s="50"/>
      <c r="AA867" s="50"/>
      <c r="AB867" s="50"/>
      <c r="AC867" s="50"/>
      <c r="AD867" s="50"/>
    </row>
    <row r="868" spans="1:30" ht="20" customHeight="1" x14ac:dyDescent="0.35">
      <c r="A868" s="15"/>
      <c r="B868" s="25">
        <f>B866+1</f>
        <v>6</v>
      </c>
      <c r="C868" s="15"/>
      <c r="D868" s="26" t="str">
        <f>CONCATENATE(LEFT($D$858,2),"UUID.",B868)</f>
        <v>D.UUID.6</v>
      </c>
      <c r="E868" s="27" t="s">
        <v>1300</v>
      </c>
      <c r="F868" s="27" t="s">
        <v>64</v>
      </c>
      <c r="G868" s="27" t="s">
        <v>470</v>
      </c>
      <c r="H868" s="27" t="s">
        <v>471</v>
      </c>
      <c r="I868" s="33" t="s">
        <v>390</v>
      </c>
      <c r="J868" s="29" t="s">
        <v>194</v>
      </c>
      <c r="K868" s="29" t="s">
        <v>385</v>
      </c>
      <c r="L868" s="29" t="s">
        <v>150</v>
      </c>
      <c r="M868" s="29" t="s">
        <v>150</v>
      </c>
      <c r="N868" s="30" t="str">
        <f>"Démandé si pour question " &amp;D861&amp; ", Réponse = 3.GBP."</f>
        <v>Démandé si pour question D.UUID.1, Réponse = 3.GBP.</v>
      </c>
      <c r="O868" s="29" t="s">
        <v>150</v>
      </c>
      <c r="P868" s="29" t="s">
        <v>161</v>
      </c>
      <c r="Q868" s="29" t="s">
        <v>150</v>
      </c>
      <c r="R868" s="29" t="s">
        <v>151</v>
      </c>
      <c r="S868" s="39" t="s">
        <v>152</v>
      </c>
      <c r="T868" s="39" t="s">
        <v>150</v>
      </c>
      <c r="V868" s="128" t="s">
        <v>150</v>
      </c>
      <c r="W868" s="39" t="s">
        <v>150</v>
      </c>
      <c r="X868" s="39" t="s">
        <v>150</v>
      </c>
      <c r="Y868" s="39" t="s">
        <v>150</v>
      </c>
      <c r="Z868" s="39" t="s">
        <v>150</v>
      </c>
      <c r="AA868" s="39" t="s">
        <v>150</v>
      </c>
      <c r="AB868" s="39" t="s">
        <v>150</v>
      </c>
      <c r="AC868" s="39" t="s">
        <v>150</v>
      </c>
      <c r="AD868" s="39" t="s">
        <v>150</v>
      </c>
    </row>
    <row r="869" spans="1:30" ht="20" customHeight="1" thickBot="1" x14ac:dyDescent="0.4">
      <c r="A869" s="15"/>
      <c r="B869" s="25">
        <f>B868+1</f>
        <v>7</v>
      </c>
      <c r="C869" s="15"/>
      <c r="D869" s="26" t="str">
        <f>CONCATENATE(LEFT($D$858,2),"UUID.",B869)</f>
        <v>D.UUID.7</v>
      </c>
      <c r="E869" s="27" t="s">
        <v>1301</v>
      </c>
      <c r="F869" s="27" t="s">
        <v>64</v>
      </c>
      <c r="G869" s="27" t="s">
        <v>470</v>
      </c>
      <c r="H869" s="27" t="s">
        <v>471</v>
      </c>
      <c r="I869" s="28" t="s">
        <v>391</v>
      </c>
      <c r="J869" s="29" t="s">
        <v>194</v>
      </c>
      <c r="K869" s="29" t="s">
        <v>385</v>
      </c>
      <c r="L869" s="29" t="s">
        <v>150</v>
      </c>
      <c r="M869" s="29" t="s">
        <v>150</v>
      </c>
      <c r="N869" s="30" t="str">
        <f>"Démandé si pour question " &amp;D861&amp; ", Réponse = 3.GBP."</f>
        <v>Démandé si pour question D.UUID.1, Réponse = 3.GBP.</v>
      </c>
      <c r="O869" s="29" t="s">
        <v>150</v>
      </c>
      <c r="P869" s="29" t="s">
        <v>161</v>
      </c>
      <c r="Q869" s="29" t="s">
        <v>150</v>
      </c>
      <c r="R869" s="29" t="s">
        <v>151</v>
      </c>
      <c r="S869" s="39" t="s">
        <v>152</v>
      </c>
      <c r="T869" s="39" t="s">
        <v>150</v>
      </c>
      <c r="V869" s="128" t="s">
        <v>150</v>
      </c>
      <c r="W869" s="39" t="s">
        <v>150</v>
      </c>
      <c r="X869" s="39" t="s">
        <v>150</v>
      </c>
      <c r="Y869" s="39" t="s">
        <v>150</v>
      </c>
      <c r="Z869" s="39" t="s">
        <v>150</v>
      </c>
      <c r="AA869" s="39" t="s">
        <v>150</v>
      </c>
      <c r="AB869" s="39" t="s">
        <v>150</v>
      </c>
      <c r="AC869" s="39" t="s">
        <v>150</v>
      </c>
      <c r="AD869" s="39" t="s">
        <v>150</v>
      </c>
    </row>
    <row r="870" spans="1:30" ht="20" customHeight="1" thickBot="1" x14ac:dyDescent="0.4">
      <c r="A870" s="15"/>
      <c r="B870" s="25"/>
      <c r="C870" s="15"/>
      <c r="D870" s="51" t="s">
        <v>394</v>
      </c>
      <c r="E870" s="47"/>
      <c r="F870" s="47"/>
      <c r="G870" s="47"/>
      <c r="H870" s="47"/>
      <c r="I870" s="48"/>
      <c r="J870" s="49"/>
      <c r="K870" s="49"/>
      <c r="L870" s="47"/>
      <c r="M870" s="47"/>
      <c r="N870" s="49"/>
      <c r="O870" s="47"/>
      <c r="P870" s="47"/>
      <c r="Q870" s="47"/>
      <c r="R870" s="47"/>
      <c r="S870" s="50"/>
      <c r="T870" s="50"/>
      <c r="V870" s="130"/>
      <c r="W870" s="50"/>
      <c r="X870" s="50"/>
      <c r="Y870" s="50"/>
      <c r="Z870" s="50"/>
      <c r="AA870" s="50"/>
      <c r="AB870" s="50"/>
      <c r="AC870" s="50"/>
      <c r="AD870" s="50"/>
    </row>
    <row r="871" spans="1:30" ht="20" customHeight="1" x14ac:dyDescent="0.35">
      <c r="A871" s="15"/>
      <c r="B871" s="25">
        <f>B869+1</f>
        <v>8</v>
      </c>
      <c r="C871" s="15"/>
      <c r="D871" s="26" t="str">
        <f>CONCATENATE(LEFT($D$858,2),"UUID.",B871)</f>
        <v>D.UUID.8</v>
      </c>
      <c r="E871" s="27" t="s">
        <v>1302</v>
      </c>
      <c r="F871" s="27" t="s">
        <v>64</v>
      </c>
      <c r="G871" s="27" t="s">
        <v>470</v>
      </c>
      <c r="H871" s="27" t="s">
        <v>471</v>
      </c>
      <c r="I871" s="33" t="s">
        <v>393</v>
      </c>
      <c r="J871" s="29" t="s">
        <v>194</v>
      </c>
      <c r="K871" s="29" t="s">
        <v>385</v>
      </c>
      <c r="L871" s="29" t="s">
        <v>150</v>
      </c>
      <c r="M871" s="29" t="s">
        <v>150</v>
      </c>
      <c r="N871" s="30" t="str">
        <f>"Démandé si pour question " &amp;D861&amp; ", Réponse = 4.DZD."</f>
        <v>Démandé si pour question D.UUID.1, Réponse = 4.DZD.</v>
      </c>
      <c r="O871" s="29" t="s">
        <v>150</v>
      </c>
      <c r="P871" s="29" t="s">
        <v>161</v>
      </c>
      <c r="Q871" s="29" t="s">
        <v>150</v>
      </c>
      <c r="R871" s="29" t="s">
        <v>151</v>
      </c>
      <c r="S871" s="39" t="s">
        <v>152</v>
      </c>
      <c r="T871" s="39" t="s">
        <v>150</v>
      </c>
      <c r="V871" s="128" t="s">
        <v>150</v>
      </c>
      <c r="W871" s="39" t="s">
        <v>150</v>
      </c>
      <c r="X871" s="39" t="s">
        <v>150</v>
      </c>
      <c r="Y871" s="39" t="s">
        <v>150</v>
      </c>
      <c r="Z871" s="39" t="s">
        <v>150</v>
      </c>
      <c r="AA871" s="39" t="s">
        <v>150</v>
      </c>
      <c r="AB871" s="39" t="s">
        <v>150</v>
      </c>
      <c r="AC871" s="39" t="s">
        <v>150</v>
      </c>
      <c r="AD871" s="39" t="s">
        <v>150</v>
      </c>
    </row>
    <row r="872" spans="1:30" ht="20" customHeight="1" thickBot="1" x14ac:dyDescent="0.4">
      <c r="A872" s="15"/>
      <c r="B872" s="25">
        <f>B871+1</f>
        <v>9</v>
      </c>
      <c r="C872" s="15"/>
      <c r="D872" s="26" t="str">
        <f>CONCATENATE(LEFT($D$858,2),"UUID.",B872)</f>
        <v>D.UUID.9</v>
      </c>
      <c r="E872" s="27" t="s">
        <v>1303</v>
      </c>
      <c r="F872" s="27" t="s">
        <v>64</v>
      </c>
      <c r="G872" s="27" t="s">
        <v>470</v>
      </c>
      <c r="H872" s="27" t="s">
        <v>471</v>
      </c>
      <c r="I872" s="28" t="s">
        <v>392</v>
      </c>
      <c r="J872" s="29" t="s">
        <v>194</v>
      </c>
      <c r="K872" s="29" t="s">
        <v>385</v>
      </c>
      <c r="L872" s="29" t="s">
        <v>150</v>
      </c>
      <c r="M872" s="29" t="s">
        <v>150</v>
      </c>
      <c r="N872" s="30" t="str">
        <f>"Démandé si pour question " &amp;D861&amp; ", Réponse = 4.DZD."</f>
        <v>Démandé si pour question D.UUID.1, Réponse = 4.DZD.</v>
      </c>
      <c r="O872" s="29" t="s">
        <v>150</v>
      </c>
      <c r="P872" s="29" t="s">
        <v>161</v>
      </c>
      <c r="Q872" s="29" t="s">
        <v>150</v>
      </c>
      <c r="R872" s="29" t="s">
        <v>151</v>
      </c>
      <c r="S872" s="39" t="s">
        <v>152</v>
      </c>
      <c r="T872" s="39" t="s">
        <v>150</v>
      </c>
      <c r="V872" s="128" t="s">
        <v>150</v>
      </c>
      <c r="W872" s="39" t="s">
        <v>150</v>
      </c>
      <c r="X872" s="39" t="s">
        <v>150</v>
      </c>
      <c r="Y872" s="39" t="s">
        <v>150</v>
      </c>
      <c r="Z872" s="39" t="s">
        <v>150</v>
      </c>
      <c r="AA872" s="39" t="s">
        <v>150</v>
      </c>
      <c r="AB872" s="39" t="s">
        <v>150</v>
      </c>
      <c r="AC872" s="39" t="s">
        <v>150</v>
      </c>
      <c r="AD872" s="39" t="s">
        <v>150</v>
      </c>
    </row>
    <row r="873" spans="1:30" ht="20" customHeight="1" thickBot="1" x14ac:dyDescent="0.4">
      <c r="A873" s="15"/>
      <c r="B873" s="25"/>
      <c r="C873" s="15"/>
      <c r="D873" s="51" t="s">
        <v>395</v>
      </c>
      <c r="E873" s="47"/>
      <c r="F873" s="47"/>
      <c r="G873" s="47"/>
      <c r="H873" s="47"/>
      <c r="I873" s="48"/>
      <c r="J873" s="49"/>
      <c r="K873" s="49"/>
      <c r="L873" s="47"/>
      <c r="M873" s="47"/>
      <c r="N873" s="49"/>
      <c r="O873" s="47"/>
      <c r="P873" s="47"/>
      <c r="Q873" s="47"/>
      <c r="R873" s="47"/>
      <c r="S873" s="50"/>
      <c r="T873" s="50"/>
      <c r="V873" s="130"/>
      <c r="W873" s="50"/>
      <c r="X873" s="50"/>
      <c r="Y873" s="50"/>
      <c r="Z873" s="50"/>
      <c r="AA873" s="50"/>
      <c r="AB873" s="50"/>
      <c r="AC873" s="50"/>
      <c r="AD873" s="50"/>
    </row>
    <row r="874" spans="1:30" ht="20" customHeight="1" x14ac:dyDescent="0.35">
      <c r="A874" s="15"/>
      <c r="B874" s="25">
        <f>B872+1</f>
        <v>10</v>
      </c>
      <c r="C874" s="15"/>
      <c r="D874" s="26" t="str">
        <f>CONCATENATE(LEFT($D$858,2),"UUID.",B874)</f>
        <v>D.UUID.10</v>
      </c>
      <c r="E874" s="27" t="s">
        <v>1304</v>
      </c>
      <c r="F874" s="27" t="s">
        <v>64</v>
      </c>
      <c r="G874" s="27" t="s">
        <v>470</v>
      </c>
      <c r="H874" s="27" t="s">
        <v>471</v>
      </c>
      <c r="I874" s="71" t="s">
        <v>396</v>
      </c>
      <c r="J874" s="27" t="s">
        <v>194</v>
      </c>
      <c r="K874" s="27" t="s">
        <v>385</v>
      </c>
      <c r="L874" s="27" t="s">
        <v>150</v>
      </c>
      <c r="M874" s="27" t="s">
        <v>150</v>
      </c>
      <c r="N874" s="30" t="str">
        <f>"Démandé si pour question " &amp;D861&amp; ", Réponse = 5.MUR."</f>
        <v>Démandé si pour question D.UUID.1, Réponse = 5.MUR.</v>
      </c>
      <c r="O874" s="27" t="s">
        <v>150</v>
      </c>
      <c r="P874" s="27" t="s">
        <v>161</v>
      </c>
      <c r="Q874" s="27" t="s">
        <v>150</v>
      </c>
      <c r="R874" s="27" t="s">
        <v>151</v>
      </c>
      <c r="S874" s="72" t="s">
        <v>152</v>
      </c>
      <c r="T874" s="72" t="s">
        <v>150</v>
      </c>
      <c r="V874" s="131" t="s">
        <v>150</v>
      </c>
      <c r="W874" s="72" t="s">
        <v>150</v>
      </c>
      <c r="X874" s="72" t="s">
        <v>150</v>
      </c>
      <c r="Y874" s="72" t="s">
        <v>150</v>
      </c>
      <c r="Z874" s="72" t="s">
        <v>150</v>
      </c>
      <c r="AA874" s="72" t="s">
        <v>150</v>
      </c>
      <c r="AB874" s="72" t="s">
        <v>150</v>
      </c>
      <c r="AC874" s="72" t="s">
        <v>150</v>
      </c>
      <c r="AD874" s="72" t="s">
        <v>150</v>
      </c>
    </row>
    <row r="875" spans="1:30" ht="20" customHeight="1" thickBot="1" x14ac:dyDescent="0.4">
      <c r="A875" s="15"/>
      <c r="B875" s="25">
        <f>B874+1</f>
        <v>11</v>
      </c>
      <c r="C875" s="15"/>
      <c r="D875" s="26" t="str">
        <f>CONCATENATE(LEFT($D$858,2),"UUID.",B875)</f>
        <v>D.UUID.11</v>
      </c>
      <c r="E875" s="27" t="s">
        <v>1305</v>
      </c>
      <c r="F875" s="27" t="s">
        <v>64</v>
      </c>
      <c r="G875" s="27" t="s">
        <v>470</v>
      </c>
      <c r="H875" s="27" t="s">
        <v>471</v>
      </c>
      <c r="I875" s="73" t="s">
        <v>397</v>
      </c>
      <c r="J875" s="27" t="s">
        <v>194</v>
      </c>
      <c r="K875" s="27" t="s">
        <v>385</v>
      </c>
      <c r="L875" s="27" t="s">
        <v>150</v>
      </c>
      <c r="M875" s="27" t="s">
        <v>150</v>
      </c>
      <c r="N875" s="30" t="str">
        <f>"Démandé si pour question " &amp;D861&amp; ", Réponse = 5.MUR."</f>
        <v>Démandé si pour question D.UUID.1, Réponse = 5.MUR.</v>
      </c>
      <c r="O875" s="27" t="s">
        <v>150</v>
      </c>
      <c r="P875" s="27" t="s">
        <v>161</v>
      </c>
      <c r="Q875" s="27" t="s">
        <v>150</v>
      </c>
      <c r="R875" s="27" t="s">
        <v>151</v>
      </c>
      <c r="S875" s="72" t="s">
        <v>152</v>
      </c>
      <c r="T875" s="72" t="s">
        <v>150</v>
      </c>
      <c r="V875" s="131" t="s">
        <v>150</v>
      </c>
      <c r="W875" s="72" t="s">
        <v>150</v>
      </c>
      <c r="X875" s="72" t="s">
        <v>150</v>
      </c>
      <c r="Y875" s="72" t="s">
        <v>150</v>
      </c>
      <c r="Z875" s="72" t="s">
        <v>150</v>
      </c>
      <c r="AA875" s="72" t="s">
        <v>150</v>
      </c>
      <c r="AB875" s="72" t="s">
        <v>150</v>
      </c>
      <c r="AC875" s="72" t="s">
        <v>150</v>
      </c>
      <c r="AD875" s="72" t="s">
        <v>150</v>
      </c>
    </row>
    <row r="876" spans="1:30" ht="20" customHeight="1" thickBot="1" x14ac:dyDescent="0.4">
      <c r="A876" s="15"/>
      <c r="B876" s="25"/>
      <c r="C876" s="15"/>
      <c r="D876" s="51" t="s">
        <v>398</v>
      </c>
      <c r="E876" s="47"/>
      <c r="F876" s="47"/>
      <c r="G876" s="47"/>
      <c r="H876" s="47"/>
      <c r="I876" s="48"/>
      <c r="J876" s="49"/>
      <c r="K876" s="49"/>
      <c r="L876" s="47"/>
      <c r="M876" s="47"/>
      <c r="N876" s="49"/>
      <c r="O876" s="47"/>
      <c r="P876" s="47"/>
      <c r="Q876" s="47"/>
      <c r="R876" s="47"/>
      <c r="S876" s="50"/>
      <c r="T876" s="50"/>
      <c r="V876" s="130"/>
      <c r="W876" s="50"/>
      <c r="X876" s="50"/>
      <c r="Y876" s="50"/>
      <c r="Z876" s="50"/>
      <c r="AA876" s="50"/>
      <c r="AB876" s="50"/>
      <c r="AC876" s="50"/>
      <c r="AD876" s="50"/>
    </row>
    <row r="877" spans="1:30" ht="20" customHeight="1" x14ac:dyDescent="0.35">
      <c r="A877" s="15"/>
      <c r="B877" s="25">
        <f>B875+1</f>
        <v>12</v>
      </c>
      <c r="C877" s="15"/>
      <c r="D877" s="26" t="str">
        <f>CONCATENATE(LEFT($D$858,2),"UUID.",B877)</f>
        <v>D.UUID.12</v>
      </c>
      <c r="E877" s="27" t="s">
        <v>1306</v>
      </c>
      <c r="F877" s="27" t="s">
        <v>64</v>
      </c>
      <c r="G877" s="27" t="s">
        <v>470</v>
      </c>
      <c r="H877" s="27" t="s">
        <v>471</v>
      </c>
      <c r="I877" s="33" t="s">
        <v>1822</v>
      </c>
      <c r="J877" s="29" t="s">
        <v>194</v>
      </c>
      <c r="K877" s="29" t="s">
        <v>385</v>
      </c>
      <c r="L877" s="29" t="s">
        <v>150</v>
      </c>
      <c r="M877" s="29" t="s">
        <v>150</v>
      </c>
      <c r="N877" s="30" t="str">
        <f>"Démandé si pour question " &amp;D861&amp; ", Réponse = 6.GNF."</f>
        <v>Démandé si pour question D.UUID.1, Réponse = 6.GNF.</v>
      </c>
      <c r="O877" s="29" t="s">
        <v>150</v>
      </c>
      <c r="P877" s="29" t="s">
        <v>161</v>
      </c>
      <c r="Q877" s="29" t="s">
        <v>150</v>
      </c>
      <c r="R877" s="29" t="s">
        <v>151</v>
      </c>
      <c r="S877" s="39" t="s">
        <v>152</v>
      </c>
      <c r="T877" s="39" t="s">
        <v>150</v>
      </c>
      <c r="V877" s="128" t="s">
        <v>150</v>
      </c>
      <c r="W877" s="39" t="s">
        <v>150</v>
      </c>
      <c r="X877" s="39" t="s">
        <v>150</v>
      </c>
      <c r="Y877" s="39" t="s">
        <v>150</v>
      </c>
      <c r="Z877" s="39" t="s">
        <v>150</v>
      </c>
      <c r="AA877" s="39" t="s">
        <v>150</v>
      </c>
      <c r="AB877" s="39" t="s">
        <v>150</v>
      </c>
      <c r="AC877" s="39" t="s">
        <v>150</v>
      </c>
      <c r="AD877" s="39" t="s">
        <v>150</v>
      </c>
    </row>
    <row r="878" spans="1:30" ht="20" customHeight="1" thickBot="1" x14ac:dyDescent="0.4">
      <c r="A878" s="15"/>
      <c r="B878" s="25">
        <f>B877+1</f>
        <v>13</v>
      </c>
      <c r="C878" s="15"/>
      <c r="D878" s="60" t="str">
        <f>CONCATENATE(LEFT($D$858,2),"UUID.",B878)</f>
        <v>D.UUID.13</v>
      </c>
      <c r="E878" s="41" t="s">
        <v>1307</v>
      </c>
      <c r="F878" s="41" t="s">
        <v>64</v>
      </c>
      <c r="G878" s="41" t="s">
        <v>470</v>
      </c>
      <c r="H878" s="41" t="s">
        <v>471</v>
      </c>
      <c r="I878" s="42" t="s">
        <v>1823</v>
      </c>
      <c r="J878" s="44" t="s">
        <v>194</v>
      </c>
      <c r="K878" s="44" t="s">
        <v>385</v>
      </c>
      <c r="L878" s="44" t="s">
        <v>150</v>
      </c>
      <c r="M878" s="44" t="s">
        <v>150</v>
      </c>
      <c r="N878" s="30" t="str">
        <f>"Démandé si pour question " &amp;D861&amp; ", Réponse = 6.GNF."</f>
        <v>Démandé si pour question D.UUID.1, Réponse = 6.GNF.</v>
      </c>
      <c r="O878" s="44" t="s">
        <v>150</v>
      </c>
      <c r="P878" s="44" t="s">
        <v>161</v>
      </c>
      <c r="Q878" s="44" t="s">
        <v>150</v>
      </c>
      <c r="R878" s="44" t="s">
        <v>151</v>
      </c>
      <c r="S878" s="45" t="s">
        <v>152</v>
      </c>
      <c r="T878" s="45" t="s">
        <v>150</v>
      </c>
      <c r="V878" s="125" t="s">
        <v>150</v>
      </c>
      <c r="W878" s="45" t="s">
        <v>150</v>
      </c>
      <c r="X878" s="45" t="s">
        <v>150</v>
      </c>
      <c r="Y878" s="45" t="s">
        <v>150</v>
      </c>
      <c r="Z878" s="45" t="s">
        <v>150</v>
      </c>
      <c r="AA878" s="45" t="s">
        <v>150</v>
      </c>
      <c r="AB878" s="45" t="s">
        <v>150</v>
      </c>
      <c r="AC878" s="45" t="s">
        <v>150</v>
      </c>
      <c r="AD878" s="45" t="s">
        <v>150</v>
      </c>
    </row>
    <row r="879" spans="1:30" ht="20" customHeight="1" thickBot="1" x14ac:dyDescent="0.4"/>
    <row r="880" spans="1:30" ht="20" customHeight="1" thickBot="1" x14ac:dyDescent="0.4">
      <c r="A880" s="15"/>
      <c r="B880" s="15"/>
      <c r="C880" s="15"/>
      <c r="D880" s="18" t="s">
        <v>867</v>
      </c>
      <c r="E880" s="19"/>
      <c r="F880" s="19"/>
      <c r="G880" s="19"/>
      <c r="H880" s="19"/>
      <c r="I880" s="19"/>
      <c r="J880" s="19"/>
      <c r="K880" s="19"/>
      <c r="L880" s="19"/>
      <c r="M880" s="19"/>
      <c r="N880" s="19"/>
      <c r="O880" s="19"/>
      <c r="P880" s="19"/>
      <c r="Q880" s="19"/>
      <c r="R880" s="19"/>
      <c r="S880" s="20"/>
      <c r="T880" s="20"/>
      <c r="U880" s="61"/>
      <c r="V880" s="126"/>
      <c r="W880" s="20"/>
      <c r="X880" s="20"/>
      <c r="Y880" s="20"/>
      <c r="Z880" s="20"/>
      <c r="AA880" s="20"/>
      <c r="AB880" s="20"/>
      <c r="AC880" s="20"/>
      <c r="AD880" s="20"/>
    </row>
    <row r="881" spans="1:30" ht="20" customHeight="1" thickBot="1" x14ac:dyDescent="0.4">
      <c r="A881" s="15"/>
      <c r="B881" s="15"/>
      <c r="C881" s="15"/>
      <c r="D881" s="21" t="s">
        <v>134</v>
      </c>
      <c r="E881" s="22" t="s">
        <v>135</v>
      </c>
      <c r="F881" s="22" t="s">
        <v>136</v>
      </c>
      <c r="G881" s="22" t="s">
        <v>137</v>
      </c>
      <c r="H881" s="22" t="s">
        <v>138</v>
      </c>
      <c r="I881" s="23" t="s">
        <v>139</v>
      </c>
      <c r="J881" s="24" t="s">
        <v>140</v>
      </c>
      <c r="K881" s="24" t="s">
        <v>141</v>
      </c>
      <c r="L881" s="22" t="s">
        <v>10</v>
      </c>
      <c r="M881" s="22" t="s">
        <v>142</v>
      </c>
      <c r="N881" s="24" t="s">
        <v>143</v>
      </c>
      <c r="O881" s="22" t="s">
        <v>144</v>
      </c>
      <c r="P881" s="22" t="s">
        <v>145</v>
      </c>
      <c r="Q881" s="22" t="s">
        <v>146</v>
      </c>
      <c r="R881" s="22" t="s">
        <v>147</v>
      </c>
      <c r="S881" s="22" t="s">
        <v>148</v>
      </c>
      <c r="T881" s="22" t="s">
        <v>738</v>
      </c>
      <c r="V881" s="22" t="s">
        <v>738</v>
      </c>
      <c r="W881" s="22" t="s">
        <v>738</v>
      </c>
      <c r="X881" s="22" t="s">
        <v>738</v>
      </c>
      <c r="Y881" s="22" t="s">
        <v>738</v>
      </c>
      <c r="Z881" s="22" t="s">
        <v>738</v>
      </c>
      <c r="AA881" s="22" t="s">
        <v>738</v>
      </c>
      <c r="AB881" s="22" t="s">
        <v>738</v>
      </c>
      <c r="AC881" s="22" t="s">
        <v>738</v>
      </c>
      <c r="AD881" s="22" t="s">
        <v>738</v>
      </c>
    </row>
    <row r="882" spans="1:30" ht="20" customHeight="1" x14ac:dyDescent="0.35">
      <c r="A882" s="15"/>
      <c r="B882" s="25">
        <v>1</v>
      </c>
      <c r="C882" s="15"/>
      <c r="D882" s="62" t="str">
        <f>CONCATENATE(LEFT($D$880,2),"UUID.",B882)</f>
        <v>E.UUID.1</v>
      </c>
      <c r="E882" s="142" t="s">
        <v>801</v>
      </c>
      <c r="F882" s="63" t="s">
        <v>20</v>
      </c>
      <c r="G882" s="27" t="s">
        <v>150</v>
      </c>
      <c r="H882" s="27" t="s">
        <v>150</v>
      </c>
      <c r="I882" s="64" t="s">
        <v>869</v>
      </c>
      <c r="J882" s="65" t="s">
        <v>20</v>
      </c>
      <c r="K882" s="64" t="s">
        <v>150</v>
      </c>
      <c r="L882" s="65" t="s">
        <v>150</v>
      </c>
      <c r="M882" s="65" t="s">
        <v>150</v>
      </c>
      <c r="N882" s="65" t="s">
        <v>160</v>
      </c>
      <c r="O882" s="65" t="s">
        <v>150</v>
      </c>
      <c r="P882" s="65" t="s">
        <v>161</v>
      </c>
      <c r="Q882" s="65" t="s">
        <v>150</v>
      </c>
      <c r="R882" s="65" t="s">
        <v>151</v>
      </c>
      <c r="S882" s="66" t="s">
        <v>152</v>
      </c>
      <c r="T882" s="66" t="s">
        <v>150</v>
      </c>
      <c r="V882" s="127" t="s">
        <v>150</v>
      </c>
      <c r="W882" s="66" t="s">
        <v>150</v>
      </c>
      <c r="X882" s="66" t="s">
        <v>150</v>
      </c>
      <c r="Y882" s="66" t="s">
        <v>150</v>
      </c>
      <c r="Z882" s="66" t="s">
        <v>150</v>
      </c>
      <c r="AA882" s="66" t="s">
        <v>150</v>
      </c>
      <c r="AB882" s="66" t="s">
        <v>150</v>
      </c>
      <c r="AC882" s="66" t="s">
        <v>150</v>
      </c>
      <c r="AD882" s="66" t="s">
        <v>150</v>
      </c>
    </row>
    <row r="883" spans="1:30" ht="20" customHeight="1" thickBot="1" x14ac:dyDescent="0.4">
      <c r="A883" s="15"/>
      <c r="B883" s="25">
        <f>B882+1</f>
        <v>2</v>
      </c>
      <c r="C883" s="15"/>
      <c r="D883" s="40" t="str">
        <f>CONCATENATE(LEFT($D$880,2),"UUID.",B883)</f>
        <v>E.UUID.2</v>
      </c>
      <c r="E883" s="41" t="s">
        <v>802</v>
      </c>
      <c r="F883" s="41" t="s">
        <v>20</v>
      </c>
      <c r="G883" s="41" t="s">
        <v>150</v>
      </c>
      <c r="H883" s="41" t="s">
        <v>150</v>
      </c>
      <c r="I883" s="57" t="s">
        <v>870</v>
      </c>
      <c r="J883" s="43" t="s">
        <v>868</v>
      </c>
      <c r="K883" s="43" t="s">
        <v>150</v>
      </c>
      <c r="L883" s="43" t="s">
        <v>150</v>
      </c>
      <c r="M883" s="43" t="s">
        <v>150</v>
      </c>
      <c r="N883" s="44" t="s">
        <v>160</v>
      </c>
      <c r="O883" s="43" t="s">
        <v>150</v>
      </c>
      <c r="P883" s="43" t="s">
        <v>161</v>
      </c>
      <c r="Q883" s="43" t="s">
        <v>150</v>
      </c>
      <c r="R883" s="43" t="s">
        <v>151</v>
      </c>
      <c r="S883" s="59" t="s">
        <v>152</v>
      </c>
      <c r="T883" s="59" t="s">
        <v>150</v>
      </c>
      <c r="U883" s="124"/>
      <c r="V883" s="129" t="s">
        <v>150</v>
      </c>
      <c r="W883" s="59" t="s">
        <v>150</v>
      </c>
      <c r="X883" s="59" t="s">
        <v>150</v>
      </c>
      <c r="Y883" s="59" t="s">
        <v>150</v>
      </c>
      <c r="Z883" s="59" t="s">
        <v>150</v>
      </c>
      <c r="AA883" s="59" t="s">
        <v>150</v>
      </c>
      <c r="AB883" s="59" t="s">
        <v>150</v>
      </c>
      <c r="AC883" s="59" t="s">
        <v>150</v>
      </c>
      <c r="AD883" s="59" t="s">
        <v>150</v>
      </c>
    </row>
    <row r="884" spans="1:30" ht="20" customHeight="1" thickBot="1" x14ac:dyDescent="0.4"/>
    <row r="885" spans="1:30" ht="20" customHeight="1" thickBot="1" x14ac:dyDescent="0.4">
      <c r="A885" s="15"/>
      <c r="B885" s="15"/>
      <c r="C885" s="15"/>
      <c r="D885" s="18" t="s">
        <v>1709</v>
      </c>
      <c r="E885" s="19"/>
      <c r="F885" s="19"/>
      <c r="G885" s="19"/>
      <c r="H885" s="19"/>
      <c r="I885" s="19"/>
      <c r="J885" s="19"/>
      <c r="K885" s="19"/>
      <c r="L885" s="19"/>
      <c r="M885" s="19"/>
      <c r="N885" s="19"/>
      <c r="O885" s="19"/>
      <c r="P885" s="19"/>
      <c r="Q885" s="19"/>
      <c r="R885" s="19"/>
      <c r="S885" s="20"/>
      <c r="T885" s="20"/>
      <c r="U885" s="61"/>
      <c r="V885" s="126"/>
      <c r="W885" s="20"/>
      <c r="X885" s="20"/>
      <c r="Y885" s="20"/>
      <c r="Z885" s="20"/>
      <c r="AA885" s="20"/>
      <c r="AB885" s="20"/>
      <c r="AC885" s="20"/>
      <c r="AD885" s="20"/>
    </row>
    <row r="886" spans="1:30" ht="20" customHeight="1" thickBot="1" x14ac:dyDescent="0.4">
      <c r="A886" s="15"/>
      <c r="B886" s="15"/>
      <c r="C886" s="15"/>
      <c r="D886" s="21" t="s">
        <v>134</v>
      </c>
      <c r="E886" s="22" t="s">
        <v>135</v>
      </c>
      <c r="F886" s="22" t="s">
        <v>136</v>
      </c>
      <c r="G886" s="22" t="s">
        <v>137</v>
      </c>
      <c r="H886" s="22" t="s">
        <v>138</v>
      </c>
      <c r="I886" s="23" t="s">
        <v>139</v>
      </c>
      <c r="J886" s="24" t="s">
        <v>140</v>
      </c>
      <c r="K886" s="24" t="s">
        <v>141</v>
      </c>
      <c r="L886" s="22" t="s">
        <v>10</v>
      </c>
      <c r="M886" s="22" t="s">
        <v>142</v>
      </c>
      <c r="N886" s="24" t="s">
        <v>143</v>
      </c>
      <c r="O886" s="22" t="s">
        <v>144</v>
      </c>
      <c r="P886" s="22" t="s">
        <v>145</v>
      </c>
      <c r="Q886" s="22" t="s">
        <v>146</v>
      </c>
      <c r="R886" s="22" t="s">
        <v>147</v>
      </c>
      <c r="S886" s="22" t="s">
        <v>148</v>
      </c>
      <c r="T886" s="22" t="s">
        <v>738</v>
      </c>
      <c r="V886" s="22" t="s">
        <v>738</v>
      </c>
      <c r="W886" s="22" t="s">
        <v>738</v>
      </c>
      <c r="X886" s="22" t="s">
        <v>738</v>
      </c>
      <c r="Y886" s="22" t="s">
        <v>738</v>
      </c>
      <c r="Z886" s="22" t="s">
        <v>738</v>
      </c>
      <c r="AA886" s="22" t="s">
        <v>738</v>
      </c>
      <c r="AB886" s="22" t="s">
        <v>738</v>
      </c>
      <c r="AC886" s="22" t="s">
        <v>738</v>
      </c>
      <c r="AD886" s="22" t="s">
        <v>738</v>
      </c>
    </row>
    <row r="887" spans="1:30" ht="20" customHeight="1" thickBot="1" x14ac:dyDescent="0.4">
      <c r="A887" s="15"/>
      <c r="B887" s="25"/>
      <c r="C887" s="15"/>
      <c r="D887" s="51" t="s">
        <v>1710</v>
      </c>
      <c r="E887" s="47"/>
      <c r="F887" s="75"/>
      <c r="G887" s="47"/>
      <c r="H887" s="47"/>
      <c r="I887" s="48"/>
      <c r="J887" s="49"/>
      <c r="K887" s="49"/>
      <c r="L887" s="47"/>
      <c r="M887" s="47"/>
      <c r="N887" s="49"/>
      <c r="O887" s="47"/>
      <c r="P887" s="47"/>
      <c r="Q887" s="47"/>
      <c r="R887" s="47"/>
      <c r="S887" s="50"/>
      <c r="T887" s="50"/>
      <c r="V887" s="115"/>
      <c r="W887" s="116"/>
      <c r="X887" s="116"/>
      <c r="Y887" s="116"/>
      <c r="Z887" s="116"/>
      <c r="AA887" s="116"/>
      <c r="AB887" s="116"/>
      <c r="AC887" s="116"/>
      <c r="AD887" s="117"/>
    </row>
    <row r="888" spans="1:30" ht="20" customHeight="1" x14ac:dyDescent="0.35">
      <c r="A888" s="15"/>
      <c r="B888" s="25">
        <v>1</v>
      </c>
      <c r="C888" s="15"/>
      <c r="D888" s="62" t="str">
        <f>CONCATENATE(LEFT($D$885,2),"UUID.",B888)</f>
        <v>F.UUID.1</v>
      </c>
      <c r="E888" s="142" t="s">
        <v>1713</v>
      </c>
      <c r="F888" s="63" t="s">
        <v>1702</v>
      </c>
      <c r="G888" s="27" t="s">
        <v>1711</v>
      </c>
      <c r="H888" s="27" t="s">
        <v>1712</v>
      </c>
      <c r="I888" s="64" t="s">
        <v>1718</v>
      </c>
      <c r="J888" s="65" t="s">
        <v>1717</v>
      </c>
      <c r="K888" s="64" t="s">
        <v>1717</v>
      </c>
      <c r="L888" s="65" t="s">
        <v>150</v>
      </c>
      <c r="M888" s="65" t="s">
        <v>150</v>
      </c>
      <c r="N888" s="65" t="s">
        <v>160</v>
      </c>
      <c r="O888" s="65" t="s">
        <v>150</v>
      </c>
      <c r="P888" s="65" t="s">
        <v>161</v>
      </c>
      <c r="Q888" s="65" t="s">
        <v>150</v>
      </c>
      <c r="R888" s="65" t="s">
        <v>151</v>
      </c>
      <c r="S888" s="66" t="s">
        <v>152</v>
      </c>
      <c r="T888" s="39" t="str">
        <f t="shared" ref="T888:T891" si="218">IF(OR(V888="Yes",W888="Yes",X888="Yes",Y888="Yes",Z888="Yes",AA888="Yes",AB888="Yes",AC888="Yes",AD888="Yes"),"Yes","No")</f>
        <v>Yes</v>
      </c>
      <c r="V888" s="118" t="s">
        <v>749</v>
      </c>
      <c r="W888" s="119" t="s">
        <v>749</v>
      </c>
      <c r="X888" s="119" t="s">
        <v>749</v>
      </c>
      <c r="Y888" s="119" t="s">
        <v>749</v>
      </c>
      <c r="Z888" s="119" t="s">
        <v>749</v>
      </c>
      <c r="AA888" s="119" t="s">
        <v>749</v>
      </c>
      <c r="AB888" s="119" t="s">
        <v>749</v>
      </c>
      <c r="AC888" s="119" t="s">
        <v>749</v>
      </c>
      <c r="AD888" s="120" t="s">
        <v>749</v>
      </c>
    </row>
    <row r="889" spans="1:30" ht="20" customHeight="1" x14ac:dyDescent="0.35">
      <c r="A889" s="15"/>
      <c r="B889" s="25">
        <f t="shared" ref="B889:B891" si="219">B888+1</f>
        <v>2</v>
      </c>
      <c r="C889" s="15"/>
      <c r="D889" s="26" t="str">
        <f>CONCATENATE(LEFT($D$885,2),"UUID.",B889)</f>
        <v>F.UUID.2</v>
      </c>
      <c r="E889" s="27" t="s">
        <v>1714</v>
      </c>
      <c r="F889" s="27" t="s">
        <v>1702</v>
      </c>
      <c r="G889" s="27" t="s">
        <v>1711</v>
      </c>
      <c r="H889" s="27" t="s">
        <v>1712</v>
      </c>
      <c r="I889" s="28" t="s">
        <v>1719</v>
      </c>
      <c r="J889" s="29" t="s">
        <v>1717</v>
      </c>
      <c r="K889" s="33" t="s">
        <v>1717</v>
      </c>
      <c r="L889" s="29" t="s">
        <v>150</v>
      </c>
      <c r="M889" s="29" t="s">
        <v>150</v>
      </c>
      <c r="N889" s="29" t="s">
        <v>160</v>
      </c>
      <c r="O889" s="29" t="s">
        <v>150</v>
      </c>
      <c r="P889" s="29" t="s">
        <v>161</v>
      </c>
      <c r="Q889" s="29" t="s">
        <v>150</v>
      </c>
      <c r="R889" s="29" t="s">
        <v>151</v>
      </c>
      <c r="S889" s="39" t="s">
        <v>152</v>
      </c>
      <c r="T889" s="39" t="str">
        <f t="shared" si="218"/>
        <v>Yes</v>
      </c>
      <c r="V889" s="118" t="s">
        <v>749</v>
      </c>
      <c r="W889" s="119" t="s">
        <v>749</v>
      </c>
      <c r="X889" s="119" t="s">
        <v>749</v>
      </c>
      <c r="Y889" s="119" t="s">
        <v>749</v>
      </c>
      <c r="Z889" s="119" t="s">
        <v>749</v>
      </c>
      <c r="AA889" s="119" t="s">
        <v>749</v>
      </c>
      <c r="AB889" s="119" t="s">
        <v>749</v>
      </c>
      <c r="AC889" s="119" t="s">
        <v>749</v>
      </c>
      <c r="AD889" s="120" t="s">
        <v>749</v>
      </c>
    </row>
    <row r="890" spans="1:30" ht="20" customHeight="1" x14ac:dyDescent="0.35">
      <c r="A890" s="15"/>
      <c r="B890" s="25">
        <f t="shared" si="219"/>
        <v>3</v>
      </c>
      <c r="C890" s="15"/>
      <c r="D890" s="26" t="str">
        <f t="shared" ref="D890:D891" si="220">CONCATENATE(LEFT($D$885,2),"UUID.",B890)</f>
        <v>F.UUID.3</v>
      </c>
      <c r="E890" s="27" t="s">
        <v>1715</v>
      </c>
      <c r="F890" s="27" t="s">
        <v>1702</v>
      </c>
      <c r="G890" s="27" t="s">
        <v>1711</v>
      </c>
      <c r="H890" s="27" t="s">
        <v>1712</v>
      </c>
      <c r="I890" s="28" t="s">
        <v>1719</v>
      </c>
      <c r="J890" s="29" t="s">
        <v>1717</v>
      </c>
      <c r="K890" s="134" t="s">
        <v>1717</v>
      </c>
      <c r="L890" s="29" t="s">
        <v>150</v>
      </c>
      <c r="M890" s="29" t="s">
        <v>150</v>
      </c>
      <c r="N890" s="133" t="s">
        <v>160</v>
      </c>
      <c r="O890" s="29" t="s">
        <v>150</v>
      </c>
      <c r="P890" s="29" t="s">
        <v>161</v>
      </c>
      <c r="Q890" s="29" t="s">
        <v>150</v>
      </c>
      <c r="R890" s="29" t="s">
        <v>151</v>
      </c>
      <c r="S890" s="39" t="s">
        <v>152</v>
      </c>
      <c r="T890" s="39" t="str">
        <f t="shared" si="218"/>
        <v>Yes</v>
      </c>
      <c r="V890" s="118" t="s">
        <v>749</v>
      </c>
      <c r="W890" s="119" t="s">
        <v>749</v>
      </c>
      <c r="X890" s="119" t="s">
        <v>749</v>
      </c>
      <c r="Y890" s="119" t="s">
        <v>749</v>
      </c>
      <c r="Z890" s="119" t="s">
        <v>749</v>
      </c>
      <c r="AA890" s="119" t="s">
        <v>749</v>
      </c>
      <c r="AB890" s="119" t="s">
        <v>749</v>
      </c>
      <c r="AC890" s="119" t="s">
        <v>749</v>
      </c>
      <c r="AD890" s="120" t="s">
        <v>749</v>
      </c>
    </row>
    <row r="891" spans="1:30" ht="20" customHeight="1" thickBot="1" x14ac:dyDescent="0.4">
      <c r="A891" s="15"/>
      <c r="B891" s="25">
        <f t="shared" si="219"/>
        <v>4</v>
      </c>
      <c r="C891" s="15"/>
      <c r="D891" s="26" t="str">
        <f t="shared" si="220"/>
        <v>F.UUID.4</v>
      </c>
      <c r="E891" s="27" t="s">
        <v>1716</v>
      </c>
      <c r="F891" s="27" t="s">
        <v>1702</v>
      </c>
      <c r="G891" s="27" t="s">
        <v>1711</v>
      </c>
      <c r="H891" s="27" t="s">
        <v>1712</v>
      </c>
      <c r="I891" s="28" t="s">
        <v>1719</v>
      </c>
      <c r="J891" s="29" t="s">
        <v>1717</v>
      </c>
      <c r="K891" s="33" t="s">
        <v>1717</v>
      </c>
      <c r="L891" s="29" t="s">
        <v>150</v>
      </c>
      <c r="M891" s="29" t="s">
        <v>150</v>
      </c>
      <c r="N891" s="133" t="s">
        <v>160</v>
      </c>
      <c r="O891" s="29" t="s">
        <v>150</v>
      </c>
      <c r="P891" s="29" t="s">
        <v>161</v>
      </c>
      <c r="Q891" s="29" t="s">
        <v>150</v>
      </c>
      <c r="R891" s="29" t="s">
        <v>151</v>
      </c>
      <c r="S891" s="39" t="s">
        <v>152</v>
      </c>
      <c r="T891" s="39" t="str">
        <f t="shared" si="218"/>
        <v>Yes</v>
      </c>
      <c r="V891" s="118" t="s">
        <v>749</v>
      </c>
      <c r="W891" s="119" t="s">
        <v>749</v>
      </c>
      <c r="X891" s="119" t="s">
        <v>749</v>
      </c>
      <c r="Y891" s="119" t="s">
        <v>749</v>
      </c>
      <c r="Z891" s="119" t="s">
        <v>749</v>
      </c>
      <c r="AA891" s="119" t="s">
        <v>749</v>
      </c>
      <c r="AB891" s="119" t="s">
        <v>749</v>
      </c>
      <c r="AC891" s="119" t="s">
        <v>749</v>
      </c>
      <c r="AD891" s="120" t="s">
        <v>749</v>
      </c>
    </row>
    <row r="892" spans="1:30" ht="20" customHeight="1" thickBot="1" x14ac:dyDescent="0.4">
      <c r="A892" s="15"/>
      <c r="B892" s="25"/>
      <c r="C892" s="15"/>
      <c r="D892" s="51" t="s">
        <v>184</v>
      </c>
      <c r="E892" s="47"/>
      <c r="F892" s="75"/>
      <c r="G892" s="47"/>
      <c r="H892" s="47"/>
      <c r="I892" s="48"/>
      <c r="J892" s="49"/>
      <c r="K892" s="49"/>
      <c r="L892" s="47"/>
      <c r="M892" s="47"/>
      <c r="N892" s="49"/>
      <c r="O892" s="47"/>
      <c r="P892" s="47"/>
      <c r="Q892" s="47"/>
      <c r="R892" s="47"/>
      <c r="S892" s="50"/>
      <c r="T892" s="50"/>
      <c r="V892" s="115"/>
      <c r="W892" s="116"/>
      <c r="X892" s="116"/>
      <c r="Y892" s="116"/>
      <c r="Z892" s="116"/>
      <c r="AA892" s="116"/>
      <c r="AB892" s="116"/>
      <c r="AC892" s="116"/>
      <c r="AD892" s="117"/>
    </row>
    <row r="893" spans="1:30" ht="20" customHeight="1" x14ac:dyDescent="0.35">
      <c r="A893" s="15"/>
      <c r="B893" s="25">
        <f>B891+1</f>
        <v>5</v>
      </c>
      <c r="C893" s="15"/>
      <c r="D893" s="62" t="str">
        <f>CONCATENATE(LEFT($D$885,2),"UUID.",B893)</f>
        <v>F.UUID.5</v>
      </c>
      <c r="E893" s="142" t="s">
        <v>1720</v>
      </c>
      <c r="F893" s="63" t="s">
        <v>1702</v>
      </c>
      <c r="G893" s="27" t="s">
        <v>1711</v>
      </c>
      <c r="H893" s="27" t="s">
        <v>1712</v>
      </c>
      <c r="I893" s="64" t="s">
        <v>1722</v>
      </c>
      <c r="J893" s="65" t="s">
        <v>1717</v>
      </c>
      <c r="K893" s="64" t="s">
        <v>1717</v>
      </c>
      <c r="L893" s="65" t="s">
        <v>150</v>
      </c>
      <c r="M893" s="65" t="s">
        <v>150</v>
      </c>
      <c r="N893" s="65" t="s">
        <v>160</v>
      </c>
      <c r="O893" s="65" t="s">
        <v>150</v>
      </c>
      <c r="P893" s="65" t="s">
        <v>161</v>
      </c>
      <c r="Q893" s="65" t="s">
        <v>150</v>
      </c>
      <c r="R893" s="65" t="s">
        <v>151</v>
      </c>
      <c r="S893" s="66" t="s">
        <v>152</v>
      </c>
      <c r="T893" s="39" t="str">
        <f t="shared" ref="T893:T894" si="221">IF(OR(V893="Yes",W893="Yes",X893="Yes",Y893="Yes",Z893="Yes",AA893="Yes",AB893="Yes",AC893="Yes",AD893="Yes"),"Yes","No")</f>
        <v>Yes</v>
      </c>
      <c r="V893" s="118" t="s">
        <v>749</v>
      </c>
      <c r="W893" s="119" t="s">
        <v>749</v>
      </c>
      <c r="X893" s="119" t="s">
        <v>749</v>
      </c>
      <c r="Y893" s="119" t="s">
        <v>749</v>
      </c>
      <c r="Z893" s="119" t="s">
        <v>749</v>
      </c>
      <c r="AA893" s="119" t="s">
        <v>749</v>
      </c>
      <c r="AB893" s="119" t="s">
        <v>749</v>
      </c>
      <c r="AC893" s="119" t="s">
        <v>749</v>
      </c>
      <c r="AD893" s="120" t="s">
        <v>749</v>
      </c>
    </row>
    <row r="894" spans="1:30" ht="20" customHeight="1" thickBot="1" x14ac:dyDescent="0.4">
      <c r="A894" s="15"/>
      <c r="B894" s="25">
        <f t="shared" ref="B894" si="222">B893+1</f>
        <v>6</v>
      </c>
      <c r="C894" s="15"/>
      <c r="D894" s="26" t="str">
        <f>CONCATENATE(LEFT($D$885,2),"UUID.",B894)</f>
        <v>F.UUID.6</v>
      </c>
      <c r="E894" s="27" t="s">
        <v>1721</v>
      </c>
      <c r="F894" s="27" t="s">
        <v>1702</v>
      </c>
      <c r="G894" s="27" t="s">
        <v>1711</v>
      </c>
      <c r="H894" s="27" t="s">
        <v>1712</v>
      </c>
      <c r="I894" s="28" t="s">
        <v>1723</v>
      </c>
      <c r="J894" s="29" t="s">
        <v>1717</v>
      </c>
      <c r="K894" s="33" t="s">
        <v>1717</v>
      </c>
      <c r="L894" s="29" t="s">
        <v>150</v>
      </c>
      <c r="M894" s="29" t="s">
        <v>150</v>
      </c>
      <c r="N894" s="29" t="s">
        <v>160</v>
      </c>
      <c r="O894" s="29" t="s">
        <v>150</v>
      </c>
      <c r="P894" s="29" t="s">
        <v>161</v>
      </c>
      <c r="Q894" s="29" t="s">
        <v>150</v>
      </c>
      <c r="R894" s="29" t="s">
        <v>151</v>
      </c>
      <c r="S894" s="39" t="s">
        <v>152</v>
      </c>
      <c r="T894" s="39" t="str">
        <f t="shared" si="221"/>
        <v>Yes</v>
      </c>
      <c r="V894" s="118" t="s">
        <v>749</v>
      </c>
      <c r="W894" s="119" t="s">
        <v>749</v>
      </c>
      <c r="X894" s="119" t="s">
        <v>749</v>
      </c>
      <c r="Y894" s="119" t="s">
        <v>749</v>
      </c>
      <c r="Z894" s="119" t="s">
        <v>749</v>
      </c>
      <c r="AA894" s="119" t="s">
        <v>749</v>
      </c>
      <c r="AB894" s="119" t="s">
        <v>749</v>
      </c>
      <c r="AC894" s="119" t="s">
        <v>749</v>
      </c>
      <c r="AD894" s="120" t="s">
        <v>749</v>
      </c>
    </row>
    <row r="895" spans="1:30" ht="20" customHeight="1" thickBot="1" x14ac:dyDescent="0.4">
      <c r="A895" s="15"/>
      <c r="B895" s="25"/>
      <c r="C895" s="15"/>
      <c r="D895" s="51" t="s">
        <v>1724</v>
      </c>
      <c r="E895" s="47"/>
      <c r="F895" s="75"/>
      <c r="G895" s="47"/>
      <c r="H895" s="47"/>
      <c r="I895" s="48"/>
      <c r="J895" s="49"/>
      <c r="K895" s="49"/>
      <c r="L895" s="47"/>
      <c r="M895" s="47"/>
      <c r="N895" s="49"/>
      <c r="O895" s="47"/>
      <c r="P895" s="47"/>
      <c r="Q895" s="47"/>
      <c r="R895" s="47"/>
      <c r="S895" s="50"/>
      <c r="T895" s="50"/>
      <c r="V895" s="115"/>
      <c r="W895" s="116"/>
      <c r="X895" s="116"/>
      <c r="Y895" s="116"/>
      <c r="Z895" s="116"/>
      <c r="AA895" s="116"/>
      <c r="AB895" s="116"/>
      <c r="AC895" s="116"/>
      <c r="AD895" s="117"/>
    </row>
    <row r="896" spans="1:30" ht="20" customHeight="1" thickBot="1" x14ac:dyDescent="0.4">
      <c r="A896" s="15"/>
      <c r="B896" s="25">
        <f>B894+1</f>
        <v>7</v>
      </c>
      <c r="C896" s="15"/>
      <c r="D896" s="62" t="str">
        <f>CONCATENATE(LEFT($D$885,2),"UUID.",B896)</f>
        <v>F.UUID.7</v>
      </c>
      <c r="E896" s="142" t="s">
        <v>1725</v>
      </c>
      <c r="F896" s="63" t="s">
        <v>1702</v>
      </c>
      <c r="G896" s="27" t="s">
        <v>1711</v>
      </c>
      <c r="H896" s="27" t="s">
        <v>1712</v>
      </c>
      <c r="I896" s="64" t="s">
        <v>1726</v>
      </c>
      <c r="J896" s="65" t="s">
        <v>1717</v>
      </c>
      <c r="K896" s="64" t="s">
        <v>1717</v>
      </c>
      <c r="L896" s="65" t="s">
        <v>150</v>
      </c>
      <c r="M896" s="65" t="s">
        <v>150</v>
      </c>
      <c r="N896" s="65" t="s">
        <v>160</v>
      </c>
      <c r="O896" s="65" t="s">
        <v>150</v>
      </c>
      <c r="P896" s="65" t="s">
        <v>161</v>
      </c>
      <c r="Q896" s="65" t="s">
        <v>150</v>
      </c>
      <c r="R896" s="65" t="s">
        <v>151</v>
      </c>
      <c r="S896" s="66" t="s">
        <v>152</v>
      </c>
      <c r="T896" s="39" t="str">
        <f t="shared" ref="T896" si="223">IF(OR(V896="Yes",W896="Yes",X896="Yes",Y896="Yes",Z896="Yes",AA896="Yes",AB896="Yes",AC896="Yes",AD896="Yes"),"Yes","No")</f>
        <v>Yes</v>
      </c>
      <c r="V896" s="118" t="s">
        <v>749</v>
      </c>
      <c r="W896" s="119" t="s">
        <v>749</v>
      </c>
      <c r="X896" s="119" t="s">
        <v>749</v>
      </c>
      <c r="Y896" s="119" t="s">
        <v>749</v>
      </c>
      <c r="Z896" s="119" t="s">
        <v>749</v>
      </c>
      <c r="AA896" s="119" t="s">
        <v>749</v>
      </c>
      <c r="AB896" s="119" t="s">
        <v>749</v>
      </c>
      <c r="AC896" s="119" t="s">
        <v>749</v>
      </c>
      <c r="AD896" s="120" t="s">
        <v>749</v>
      </c>
    </row>
    <row r="897" spans="1:30" ht="20" customHeight="1" thickBot="1" x14ac:dyDescent="0.4">
      <c r="A897" s="15"/>
      <c r="B897" s="25"/>
      <c r="C897" s="15"/>
      <c r="D897" s="51" t="s">
        <v>495</v>
      </c>
      <c r="E897" s="47"/>
      <c r="F897" s="75"/>
      <c r="G897" s="47"/>
      <c r="H897" s="47"/>
      <c r="I897" s="48"/>
      <c r="J897" s="49"/>
      <c r="K897" s="49"/>
      <c r="L897" s="47"/>
      <c r="M897" s="47"/>
      <c r="N897" s="49"/>
      <c r="O897" s="47"/>
      <c r="P897" s="47"/>
      <c r="Q897" s="47"/>
      <c r="R897" s="47"/>
      <c r="S897" s="50"/>
      <c r="T897" s="50"/>
      <c r="V897" s="115"/>
      <c r="W897" s="116"/>
      <c r="X897" s="116"/>
      <c r="Y897" s="116"/>
      <c r="Z897" s="116"/>
      <c r="AA897" s="116"/>
      <c r="AB897" s="116"/>
      <c r="AC897" s="116"/>
      <c r="AD897" s="117"/>
    </row>
    <row r="898" spans="1:30" ht="20" customHeight="1" x14ac:dyDescent="0.35">
      <c r="A898" s="15"/>
      <c r="B898" s="25">
        <f>B896+1</f>
        <v>8</v>
      </c>
      <c r="C898" s="15"/>
      <c r="D898" s="62" t="str">
        <f>CONCATENATE(LEFT($D$885,2),"UUID.",B898)</f>
        <v>F.UUID.8</v>
      </c>
      <c r="E898" s="142" t="s">
        <v>1729</v>
      </c>
      <c r="F898" s="63" t="s">
        <v>1702</v>
      </c>
      <c r="G898" s="27" t="s">
        <v>1711</v>
      </c>
      <c r="H898" s="27" t="s">
        <v>1712</v>
      </c>
      <c r="I898" s="64" t="s">
        <v>1727</v>
      </c>
      <c r="J898" s="65" t="s">
        <v>1717</v>
      </c>
      <c r="K898" s="64" t="s">
        <v>1717</v>
      </c>
      <c r="L898" s="65" t="s">
        <v>150</v>
      </c>
      <c r="M898" s="65" t="s">
        <v>150</v>
      </c>
      <c r="N898" s="65" t="s">
        <v>160</v>
      </c>
      <c r="O898" s="65" t="s">
        <v>150</v>
      </c>
      <c r="P898" s="65" t="s">
        <v>161</v>
      </c>
      <c r="Q898" s="65" t="s">
        <v>150</v>
      </c>
      <c r="R898" s="65" t="s">
        <v>151</v>
      </c>
      <c r="S898" s="66" t="s">
        <v>152</v>
      </c>
      <c r="T898" s="39" t="str">
        <f t="shared" ref="T898:T899" si="224">IF(OR(V898="Yes",W898="Yes",X898="Yes",Y898="Yes",Z898="Yes",AA898="Yes",AB898="Yes",AC898="Yes",AD898="Yes"),"Yes","No")</f>
        <v>Yes</v>
      </c>
      <c r="V898" s="118" t="s">
        <v>749</v>
      </c>
      <c r="W898" s="119" t="s">
        <v>749</v>
      </c>
      <c r="X898" s="119" t="s">
        <v>749</v>
      </c>
      <c r="Y898" s="119" t="s">
        <v>749</v>
      </c>
      <c r="Z898" s="119" t="s">
        <v>749</v>
      </c>
      <c r="AA898" s="119" t="s">
        <v>749</v>
      </c>
      <c r="AB898" s="119" t="s">
        <v>749</v>
      </c>
      <c r="AC898" s="119" t="s">
        <v>749</v>
      </c>
      <c r="AD898" s="120" t="s">
        <v>749</v>
      </c>
    </row>
    <row r="899" spans="1:30" ht="20" customHeight="1" thickBot="1" x14ac:dyDescent="0.4">
      <c r="A899" s="15"/>
      <c r="B899" s="25">
        <f t="shared" ref="B899" si="225">B898+1</f>
        <v>9</v>
      </c>
      <c r="C899" s="15"/>
      <c r="D899" s="40" t="str">
        <f>CONCATENATE(LEFT($D$885,2),"UUID.",B899)</f>
        <v>F.UUID.9</v>
      </c>
      <c r="E899" s="41" t="s">
        <v>1728</v>
      </c>
      <c r="F899" s="41" t="s">
        <v>1702</v>
      </c>
      <c r="G899" s="41" t="s">
        <v>1711</v>
      </c>
      <c r="H899" s="41" t="s">
        <v>1712</v>
      </c>
      <c r="I899" s="42" t="s">
        <v>1727</v>
      </c>
      <c r="J899" s="43" t="s">
        <v>1717</v>
      </c>
      <c r="K899" s="57" t="s">
        <v>1717</v>
      </c>
      <c r="L899" s="43" t="s">
        <v>150</v>
      </c>
      <c r="M899" s="43" t="s">
        <v>150</v>
      </c>
      <c r="N899" s="43" t="s">
        <v>160</v>
      </c>
      <c r="O899" s="43" t="s">
        <v>150</v>
      </c>
      <c r="P899" s="43" t="s">
        <v>161</v>
      </c>
      <c r="Q899" s="43" t="s">
        <v>150</v>
      </c>
      <c r="R899" s="43" t="s">
        <v>151</v>
      </c>
      <c r="S899" s="59" t="s">
        <v>152</v>
      </c>
      <c r="T899" s="59" t="str">
        <f t="shared" si="224"/>
        <v>Yes</v>
      </c>
      <c r="V899" s="148" t="s">
        <v>749</v>
      </c>
      <c r="W899" s="149" t="s">
        <v>749</v>
      </c>
      <c r="X899" s="149" t="s">
        <v>749</v>
      </c>
      <c r="Y899" s="149" t="s">
        <v>749</v>
      </c>
      <c r="Z899" s="149" t="s">
        <v>749</v>
      </c>
      <c r="AA899" s="149" t="s">
        <v>749</v>
      </c>
      <c r="AB899" s="149" t="s">
        <v>749</v>
      </c>
      <c r="AC899" s="149" t="s">
        <v>749</v>
      </c>
      <c r="AD899" s="150" t="s">
        <v>749</v>
      </c>
    </row>
    <row r="900" spans="1:30" ht="20" customHeight="1" x14ac:dyDescent="0.35"/>
    <row r="901" spans="1:30" ht="20" customHeight="1" x14ac:dyDescent="0.35"/>
    <row r="902" spans="1:30" ht="20" customHeight="1" x14ac:dyDescent="0.35"/>
    <row r="903" spans="1:30" ht="20" customHeight="1" x14ac:dyDescent="0.35"/>
    <row r="904" spans="1:30" ht="20" customHeight="1" x14ac:dyDescent="0.35"/>
    <row r="905" spans="1:30" ht="20" customHeight="1" x14ac:dyDescent="0.35"/>
    <row r="906" spans="1:30" ht="20" customHeight="1" x14ac:dyDescent="0.35"/>
    <row r="907" spans="1:30" ht="20" customHeight="1" x14ac:dyDescent="0.35"/>
    <row r="908" spans="1:30" ht="20" customHeight="1" x14ac:dyDescent="0.35"/>
    <row r="909" spans="1:30" ht="20" customHeight="1" x14ac:dyDescent="0.35"/>
    <row r="910" spans="1:30" ht="20" customHeight="1" x14ac:dyDescent="0.35"/>
    <row r="911" spans="1:30" ht="20" customHeight="1" x14ac:dyDescent="0.35"/>
    <row r="912" spans="1:30" ht="20" customHeight="1" x14ac:dyDescent="0.35"/>
    <row r="913" ht="20" customHeight="1" x14ac:dyDescent="0.35"/>
    <row r="914" ht="20" customHeight="1" x14ac:dyDescent="0.35"/>
    <row r="915" ht="20" customHeight="1" x14ac:dyDescent="0.35"/>
    <row r="916" ht="20" customHeight="1" x14ac:dyDescent="0.35"/>
    <row r="917" ht="20" customHeight="1" x14ac:dyDescent="0.35"/>
    <row r="918" ht="20" customHeight="1" x14ac:dyDescent="0.35"/>
    <row r="919" ht="20" customHeight="1" x14ac:dyDescent="0.35"/>
    <row r="920" ht="20" customHeight="1" x14ac:dyDescent="0.35"/>
    <row r="921" ht="20" customHeight="1" x14ac:dyDescent="0.35"/>
    <row r="922" ht="20" customHeight="1" x14ac:dyDescent="0.35"/>
    <row r="923" ht="20" customHeight="1" x14ac:dyDescent="0.35"/>
    <row r="924" ht="20" customHeight="1" x14ac:dyDescent="0.35"/>
  </sheetData>
  <conditionalFormatting sqref="T37:T832">
    <cfRule type="expression" dxfId="21" priority="45">
      <formula>T37="No"</formula>
    </cfRule>
    <cfRule type="expression" dxfId="20" priority="46">
      <formula>T37="Yes"</formula>
    </cfRule>
  </conditionalFormatting>
  <conditionalFormatting sqref="T887:T899">
    <cfRule type="expression" dxfId="19" priority="3">
      <formula>T887="No"</formula>
    </cfRule>
    <cfRule type="expression" dxfId="18" priority="4">
      <formula>T887="Yes"</formula>
    </cfRule>
  </conditionalFormatting>
  <conditionalFormatting sqref="U37:AD832">
    <cfRule type="containsText" dxfId="17" priority="43" operator="containsText" text="No">
      <formula>NOT(ISERROR(SEARCH("No",U37)))</formula>
    </cfRule>
    <cfRule type="containsText" dxfId="16" priority="44" operator="containsText" text="Yes">
      <formula>NOT(ISERROR(SEARCH("Yes",U37)))</formula>
    </cfRule>
  </conditionalFormatting>
  <conditionalFormatting sqref="U887:AD887">
    <cfRule type="containsText" dxfId="15" priority="39" operator="containsText" text="No">
      <formula>NOT(ISERROR(SEARCH("No",U887)))</formula>
    </cfRule>
    <cfRule type="containsText" dxfId="14" priority="40" operator="containsText" text="Yes">
      <formula>NOT(ISERROR(SEARCH("Yes",U887)))</formula>
    </cfRule>
  </conditionalFormatting>
  <conditionalFormatting sqref="U892:AD892">
    <cfRule type="containsText" dxfId="13" priority="27" operator="containsText" text="No">
      <formula>NOT(ISERROR(SEARCH("No",U892)))</formula>
    </cfRule>
    <cfRule type="containsText" dxfId="12" priority="28" operator="containsText" text="Yes">
      <formula>NOT(ISERROR(SEARCH("Yes",U892)))</formula>
    </cfRule>
  </conditionalFormatting>
  <conditionalFormatting sqref="U895:AD895">
    <cfRule type="containsText" dxfId="11" priority="17" operator="containsText" text="No">
      <formula>NOT(ISERROR(SEARCH("No",U895)))</formula>
    </cfRule>
    <cfRule type="containsText" dxfId="10" priority="18" operator="containsText" text="Yes">
      <formula>NOT(ISERROR(SEARCH("Yes",U895)))</formula>
    </cfRule>
  </conditionalFormatting>
  <conditionalFormatting sqref="U897:AD897">
    <cfRule type="containsText" dxfId="9" priority="7" operator="containsText" text="No">
      <formula>NOT(ISERROR(SEARCH("No",U897)))</formula>
    </cfRule>
    <cfRule type="containsText" dxfId="8" priority="8" operator="containsText" text="Yes">
      <formula>NOT(ISERROR(SEARCH("Yes",U897)))</formula>
    </cfRule>
  </conditionalFormatting>
  <conditionalFormatting sqref="V888:AD891">
    <cfRule type="containsText" dxfId="7" priority="31" operator="containsText" text="No">
      <formula>NOT(ISERROR(SEARCH("No",V888)))</formula>
    </cfRule>
    <cfRule type="containsText" dxfId="6" priority="32" operator="containsText" text="Yes">
      <formula>NOT(ISERROR(SEARCH("Yes",V888)))</formula>
    </cfRule>
  </conditionalFormatting>
  <conditionalFormatting sqref="V893:AD894">
    <cfRule type="containsText" dxfId="5" priority="21" operator="containsText" text="No">
      <formula>NOT(ISERROR(SEARCH("No",V893)))</formula>
    </cfRule>
    <cfRule type="containsText" dxfId="4" priority="22" operator="containsText" text="Yes">
      <formula>NOT(ISERROR(SEARCH("Yes",V893)))</formula>
    </cfRule>
  </conditionalFormatting>
  <conditionalFormatting sqref="V896:AD896">
    <cfRule type="containsText" dxfId="3" priority="15" operator="containsText" text="No">
      <formula>NOT(ISERROR(SEARCH("No",V896)))</formula>
    </cfRule>
    <cfRule type="containsText" dxfId="2" priority="16" operator="containsText" text="Yes">
      <formula>NOT(ISERROR(SEARCH("Yes",V896)))</formula>
    </cfRule>
  </conditionalFormatting>
  <conditionalFormatting sqref="V898:AD899">
    <cfRule type="containsText" dxfId="1" priority="1" operator="containsText" text="No">
      <formula>NOT(ISERROR(SEARCH("No",V898)))</formula>
    </cfRule>
    <cfRule type="containsText" dxfId="0" priority="2" operator="containsText" text="Yes">
      <formula>NOT(ISERROR(SEARCH("Yes",V898)))</formula>
    </cfRule>
  </conditionalFormatting>
  <pageMargins left="0.7" right="0.7" top="0.75" bottom="0.75" header="0.3" footer="0.3"/>
  <pageSetup orientation="portrait" r:id="rId1"/>
  <ignoredErrors>
    <ignoredError sqref="N150 N264 N349 N416 N447 N487 N545 N578 N632 N698 N740 N823" formula="1"/>
    <ignoredError sqref="N62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8BD5-226A-4BC9-9135-D1F5AAF4C342}">
  <sheetPr>
    <tabColor rgb="FF58585A"/>
  </sheetPr>
  <dimension ref="B1:K137"/>
  <sheetViews>
    <sheetView topLeftCell="A119" zoomScale="97" workbookViewId="0">
      <selection activeCell="G121" sqref="G121"/>
    </sheetView>
  </sheetViews>
  <sheetFormatPr baseColWidth="10" defaultColWidth="8.7265625" defaultRowHeight="14.5" x14ac:dyDescent="0.35"/>
  <cols>
    <col min="1" max="1" width="8.7265625" style="14"/>
    <col min="2" max="3" width="40.6328125" style="14" customWidth="1"/>
    <col min="4" max="16384" width="8.7265625" style="14"/>
  </cols>
  <sheetData>
    <row r="1" spans="2:11" ht="15" thickBot="1" x14ac:dyDescent="0.4">
      <c r="F1" s="14" t="s">
        <v>613</v>
      </c>
      <c r="G1" s="14" t="s">
        <v>614</v>
      </c>
    </row>
    <row r="2" spans="2:11" ht="15" thickBot="1" x14ac:dyDescent="0.4">
      <c r="B2" s="76"/>
      <c r="C2" s="77"/>
    </row>
    <row r="3" spans="2:11" x14ac:dyDescent="0.35">
      <c r="B3" s="78" t="s">
        <v>460</v>
      </c>
      <c r="C3" s="72" t="s">
        <v>192</v>
      </c>
      <c r="D3" s="14" t="s">
        <v>641</v>
      </c>
      <c r="F3" s="89" t="s">
        <v>591</v>
      </c>
    </row>
    <row r="4" spans="2:11" x14ac:dyDescent="0.35">
      <c r="B4" s="78" t="s">
        <v>460</v>
      </c>
      <c r="C4" s="72" t="s">
        <v>591</v>
      </c>
      <c r="D4" s="14" t="s">
        <v>641</v>
      </c>
      <c r="F4" s="89" t="s">
        <v>592</v>
      </c>
    </row>
    <row r="5" spans="2:11" x14ac:dyDescent="0.35">
      <c r="B5" s="78" t="s">
        <v>460</v>
      </c>
      <c r="C5" s="72" t="s">
        <v>647</v>
      </c>
    </row>
    <row r="6" spans="2:11" x14ac:dyDescent="0.35">
      <c r="B6" s="78" t="s">
        <v>460</v>
      </c>
      <c r="C6" s="72" t="s">
        <v>193</v>
      </c>
      <c r="D6" s="14" t="s">
        <v>641</v>
      </c>
      <c r="F6" s="89" t="s">
        <v>593</v>
      </c>
    </row>
    <row r="7" spans="2:11" x14ac:dyDescent="0.35">
      <c r="B7" s="78" t="s">
        <v>460</v>
      </c>
      <c r="C7" s="72" t="s">
        <v>461</v>
      </c>
      <c r="D7" s="14" t="s">
        <v>641</v>
      </c>
      <c r="F7" s="89" t="s">
        <v>594</v>
      </c>
    </row>
    <row r="8" spans="2:11" x14ac:dyDescent="0.35">
      <c r="B8" s="78" t="s">
        <v>460</v>
      </c>
      <c r="C8" s="72" t="s">
        <v>581</v>
      </c>
      <c r="D8" s="14" t="s">
        <v>641</v>
      </c>
      <c r="F8" s="89" t="s">
        <v>595</v>
      </c>
    </row>
    <row r="9" spans="2:11" ht="15" thickBot="1" x14ac:dyDescent="0.4">
      <c r="B9" s="78" t="s">
        <v>460</v>
      </c>
      <c r="C9" s="72" t="s">
        <v>400</v>
      </c>
    </row>
    <row r="10" spans="2:11" ht="15" thickBot="1" x14ac:dyDescent="0.4">
      <c r="B10" s="76"/>
      <c r="C10" s="77"/>
    </row>
    <row r="11" spans="2:11" x14ac:dyDescent="0.35">
      <c r="B11" s="78" t="s">
        <v>475</v>
      </c>
      <c r="C11" s="72" t="s">
        <v>598</v>
      </c>
      <c r="D11" s="14" t="s">
        <v>641</v>
      </c>
      <c r="F11" s="89" t="s">
        <v>599</v>
      </c>
      <c r="I11" s="14" t="s">
        <v>600</v>
      </c>
      <c r="K11" s="14" t="s">
        <v>673</v>
      </c>
    </row>
    <row r="12" spans="2:11" x14ac:dyDescent="0.35">
      <c r="B12" s="78" t="s">
        <v>475</v>
      </c>
      <c r="C12" s="72" t="s">
        <v>597</v>
      </c>
      <c r="D12" s="14" t="s">
        <v>641</v>
      </c>
    </row>
    <row r="13" spans="2:11" x14ac:dyDescent="0.35">
      <c r="B13" s="78" t="s">
        <v>475</v>
      </c>
      <c r="C13" s="72" t="s">
        <v>569</v>
      </c>
      <c r="D13" s="14" t="s">
        <v>641</v>
      </c>
    </row>
    <row r="14" spans="2:11" x14ac:dyDescent="0.35">
      <c r="B14" s="78" t="s">
        <v>475</v>
      </c>
      <c r="C14" s="81" t="s">
        <v>596</v>
      </c>
      <c r="D14" s="14" t="s">
        <v>641</v>
      </c>
      <c r="F14" s="89" t="s">
        <v>601</v>
      </c>
    </row>
    <row r="15" spans="2:11" ht="15" thickBot="1" x14ac:dyDescent="0.4">
      <c r="B15" s="78" t="s">
        <v>475</v>
      </c>
      <c r="C15" s="72" t="s">
        <v>400</v>
      </c>
      <c r="F15" s="14" t="s">
        <v>755</v>
      </c>
    </row>
    <row r="16" spans="2:11" ht="15" thickBot="1" x14ac:dyDescent="0.4">
      <c r="B16" s="76"/>
      <c r="C16" s="77"/>
    </row>
    <row r="17" spans="2:7" x14ac:dyDescent="0.35">
      <c r="B17" s="78" t="s">
        <v>474</v>
      </c>
      <c r="C17" s="72" t="s">
        <v>562</v>
      </c>
      <c r="D17" s="14" t="s">
        <v>642</v>
      </c>
      <c r="F17" s="89" t="s">
        <v>602</v>
      </c>
      <c r="G17" s="89" t="s">
        <v>642</v>
      </c>
    </row>
    <row r="18" spans="2:7" x14ac:dyDescent="0.35">
      <c r="B18" s="78" t="s">
        <v>474</v>
      </c>
      <c r="C18" s="72" t="s">
        <v>563</v>
      </c>
      <c r="D18" s="14" t="s">
        <v>642</v>
      </c>
      <c r="F18" s="89" t="s">
        <v>603</v>
      </c>
      <c r="G18" s="14" t="s">
        <v>642</v>
      </c>
    </row>
    <row r="19" spans="2:7" x14ac:dyDescent="0.35">
      <c r="B19" s="78" t="s">
        <v>474</v>
      </c>
      <c r="C19" s="83" t="s">
        <v>564</v>
      </c>
      <c r="F19" s="89" t="s">
        <v>605</v>
      </c>
      <c r="G19" s="14" t="s">
        <v>642</v>
      </c>
    </row>
    <row r="20" spans="2:7" x14ac:dyDescent="0.35">
      <c r="B20" s="78" t="s">
        <v>474</v>
      </c>
      <c r="C20" s="72" t="s">
        <v>565</v>
      </c>
      <c r="D20" s="14" t="s">
        <v>641</v>
      </c>
      <c r="F20" s="89" t="s">
        <v>604</v>
      </c>
      <c r="G20" s="14" t="s">
        <v>642</v>
      </c>
    </row>
    <row r="21" spans="2:7" x14ac:dyDescent="0.35">
      <c r="B21" s="78" t="s">
        <v>474</v>
      </c>
      <c r="C21" s="72" t="s">
        <v>566</v>
      </c>
      <c r="D21" s="14" t="s">
        <v>641</v>
      </c>
      <c r="F21" s="89" t="s">
        <v>606</v>
      </c>
      <c r="G21" s="14" t="s">
        <v>642</v>
      </c>
    </row>
    <row r="22" spans="2:7" ht="15" thickBot="1" x14ac:dyDescent="0.4">
      <c r="B22" s="78" t="s">
        <v>474</v>
      </c>
      <c r="C22" s="72" t="s">
        <v>400</v>
      </c>
      <c r="F22" s="89" t="s">
        <v>607</v>
      </c>
      <c r="G22" s="14" t="s">
        <v>642</v>
      </c>
    </row>
    <row r="23" spans="2:7" ht="15" thickBot="1" x14ac:dyDescent="0.4">
      <c r="B23" s="76"/>
      <c r="C23" s="77"/>
      <c r="F23" s="89" t="s">
        <v>608</v>
      </c>
      <c r="G23" s="14" t="s">
        <v>642</v>
      </c>
    </row>
    <row r="24" spans="2:7" x14ac:dyDescent="0.35">
      <c r="B24" s="78" t="s">
        <v>473</v>
      </c>
      <c r="C24" s="14" t="s">
        <v>641</v>
      </c>
      <c r="D24" s="14" t="s">
        <v>641</v>
      </c>
      <c r="F24" s="89" t="s">
        <v>609</v>
      </c>
      <c r="G24" s="14" t="s">
        <v>642</v>
      </c>
    </row>
    <row r="25" spans="2:7" x14ac:dyDescent="0.35">
      <c r="B25" s="78" t="s">
        <v>473</v>
      </c>
      <c r="C25" s="72" t="s">
        <v>567</v>
      </c>
      <c r="D25" s="14" t="s">
        <v>641</v>
      </c>
      <c r="F25" s="89" t="s">
        <v>610</v>
      </c>
      <c r="G25" s="14" t="s">
        <v>642</v>
      </c>
    </row>
    <row r="26" spans="2:7" x14ac:dyDescent="0.35">
      <c r="B26" s="78" t="s">
        <v>473</v>
      </c>
      <c r="C26" s="72" t="s">
        <v>568</v>
      </c>
      <c r="D26" s="14" t="s">
        <v>641</v>
      </c>
    </row>
    <row r="27" spans="2:7" x14ac:dyDescent="0.35">
      <c r="B27" s="78" t="s">
        <v>473</v>
      </c>
      <c r="C27" s="82" t="s">
        <v>569</v>
      </c>
      <c r="D27" s="14" t="s">
        <v>641</v>
      </c>
      <c r="F27" s="89" t="s">
        <v>611</v>
      </c>
    </row>
    <row r="28" spans="2:7" x14ac:dyDescent="0.35">
      <c r="B28" s="78" t="s">
        <v>473</v>
      </c>
      <c r="C28" s="72" t="s">
        <v>570</v>
      </c>
      <c r="D28" s="14" t="s">
        <v>641</v>
      </c>
      <c r="F28" s="89" t="s">
        <v>612</v>
      </c>
    </row>
    <row r="29" spans="2:7" x14ac:dyDescent="0.35">
      <c r="B29" s="78" t="s">
        <v>473</v>
      </c>
      <c r="C29" s="72" t="s">
        <v>571</v>
      </c>
      <c r="D29" s="14" t="s">
        <v>641</v>
      </c>
      <c r="F29" s="14" t="s">
        <v>752</v>
      </c>
    </row>
    <row r="30" spans="2:7" x14ac:dyDescent="0.35">
      <c r="B30" s="78" t="s">
        <v>473</v>
      </c>
      <c r="C30" s="72" t="s">
        <v>572</v>
      </c>
      <c r="D30" s="14" t="s">
        <v>641</v>
      </c>
      <c r="F30" s="14" t="s">
        <v>753</v>
      </c>
    </row>
    <row r="31" spans="2:7" ht="15" thickBot="1" x14ac:dyDescent="0.4">
      <c r="B31" s="78" t="s">
        <v>473</v>
      </c>
      <c r="C31" s="72" t="s">
        <v>400</v>
      </c>
    </row>
    <row r="32" spans="2:7" ht="15" thickBot="1" x14ac:dyDescent="0.4">
      <c r="B32" s="76"/>
      <c r="C32" s="77"/>
    </row>
    <row r="33" spans="2:6" x14ac:dyDescent="0.35">
      <c r="B33" s="78" t="s">
        <v>472</v>
      </c>
      <c r="C33" s="88" t="s">
        <v>558</v>
      </c>
    </row>
    <row r="34" spans="2:6" x14ac:dyDescent="0.35">
      <c r="B34" s="78" t="s">
        <v>472</v>
      </c>
      <c r="C34" s="72" t="s">
        <v>559</v>
      </c>
      <c r="D34" s="14" t="s">
        <v>641</v>
      </c>
      <c r="F34" s="14" t="s">
        <v>754</v>
      </c>
    </row>
    <row r="35" spans="2:6" x14ac:dyDescent="0.35">
      <c r="B35" s="78" t="s">
        <v>472</v>
      </c>
      <c r="C35" s="72" t="s">
        <v>560</v>
      </c>
      <c r="D35" s="14" t="s">
        <v>641</v>
      </c>
    </row>
    <row r="36" spans="2:6" x14ac:dyDescent="0.35">
      <c r="B36" s="78" t="s">
        <v>472</v>
      </c>
      <c r="C36" s="72" t="s">
        <v>561</v>
      </c>
      <c r="D36" s="14" t="s">
        <v>641</v>
      </c>
    </row>
    <row r="37" spans="2:6" x14ac:dyDescent="0.35">
      <c r="B37" s="78" t="s">
        <v>472</v>
      </c>
      <c r="C37" s="72" t="s">
        <v>615</v>
      </c>
      <c r="D37" s="14" t="s">
        <v>641</v>
      </c>
    </row>
    <row r="38" spans="2:6" x14ac:dyDescent="0.35">
      <c r="B38" s="78" t="s">
        <v>472</v>
      </c>
      <c r="C38" s="72" t="s">
        <v>616</v>
      </c>
      <c r="D38" s="14" t="s">
        <v>641</v>
      </c>
    </row>
    <row r="39" spans="2:6" ht="15" thickBot="1" x14ac:dyDescent="0.4">
      <c r="B39" s="78" t="s">
        <v>472</v>
      </c>
      <c r="C39" s="72" t="s">
        <v>400</v>
      </c>
    </row>
    <row r="40" spans="2:6" ht="15" thickBot="1" x14ac:dyDescent="0.4">
      <c r="B40" s="76"/>
      <c r="C40" s="77"/>
    </row>
    <row r="41" spans="2:6" x14ac:dyDescent="0.35">
      <c r="B41" s="78" t="s">
        <v>476</v>
      </c>
      <c r="C41" s="72" t="s">
        <v>557</v>
      </c>
      <c r="D41" s="14" t="s">
        <v>643</v>
      </c>
    </row>
    <row r="42" spans="2:6" ht="15" thickBot="1" x14ac:dyDescent="0.4">
      <c r="B42" s="78" t="s">
        <v>476</v>
      </c>
      <c r="C42" s="72" t="s">
        <v>400</v>
      </c>
    </row>
    <row r="43" spans="2:6" ht="15" thickBot="1" x14ac:dyDescent="0.4">
      <c r="B43" s="76"/>
      <c r="C43" s="77"/>
    </row>
    <row r="44" spans="2:6" x14ac:dyDescent="0.35">
      <c r="B44" s="78" t="s">
        <v>477</v>
      </c>
      <c r="C44" s="72" t="s">
        <v>555</v>
      </c>
      <c r="D44" s="14" t="s">
        <v>641</v>
      </c>
    </row>
    <row r="45" spans="2:6" x14ac:dyDescent="0.35">
      <c r="B45" s="78" t="s">
        <v>477</v>
      </c>
      <c r="C45" s="72" t="s">
        <v>556</v>
      </c>
      <c r="D45" s="14" t="s">
        <v>641</v>
      </c>
    </row>
    <row r="46" spans="2:6" x14ac:dyDescent="0.35">
      <c r="B46" s="78" t="s">
        <v>477</v>
      </c>
      <c r="C46" s="72" t="s">
        <v>582</v>
      </c>
      <c r="D46" s="14" t="s">
        <v>641</v>
      </c>
    </row>
    <row r="47" spans="2:6" ht="15" thickBot="1" x14ac:dyDescent="0.4">
      <c r="B47" s="78" t="s">
        <v>477</v>
      </c>
      <c r="C47" s="72" t="s">
        <v>400</v>
      </c>
    </row>
    <row r="48" spans="2:6" ht="15" thickBot="1" x14ac:dyDescent="0.4">
      <c r="B48" s="76"/>
      <c r="C48" s="77"/>
    </row>
    <row r="49" spans="2:7" x14ac:dyDescent="0.35">
      <c r="B49" s="78" t="s">
        <v>478</v>
      </c>
      <c r="C49" s="84" t="s">
        <v>617</v>
      </c>
      <c r="D49" s="14" t="s">
        <v>641</v>
      </c>
    </row>
    <row r="50" spans="2:7" x14ac:dyDescent="0.35">
      <c r="B50" s="78" t="s">
        <v>478</v>
      </c>
      <c r="C50" s="72" t="s">
        <v>554</v>
      </c>
      <c r="D50" s="14" t="s">
        <v>641</v>
      </c>
    </row>
    <row r="51" spans="2:7" x14ac:dyDescent="0.35">
      <c r="B51" s="78" t="s">
        <v>478</v>
      </c>
      <c r="C51" s="72"/>
      <c r="F51" s="85" t="s">
        <v>618</v>
      </c>
    </row>
    <row r="52" spans="2:7" x14ac:dyDescent="0.35">
      <c r="B52" s="78" t="s">
        <v>478</v>
      </c>
      <c r="C52" s="72"/>
    </row>
    <row r="53" spans="2:7" x14ac:dyDescent="0.35">
      <c r="B53" s="78" t="s">
        <v>478</v>
      </c>
      <c r="C53" s="72"/>
    </row>
    <row r="54" spans="2:7" ht="15" thickBot="1" x14ac:dyDescent="0.4">
      <c r="B54" s="78" t="s">
        <v>478</v>
      </c>
      <c r="C54" s="72" t="s">
        <v>400</v>
      </c>
    </row>
    <row r="55" spans="2:7" ht="15" thickBot="1" x14ac:dyDescent="0.4">
      <c r="B55" s="76"/>
      <c r="C55" s="77"/>
    </row>
    <row r="56" spans="2:7" x14ac:dyDescent="0.35">
      <c r="B56" s="78" t="s">
        <v>479</v>
      </c>
      <c r="C56" s="72" t="s">
        <v>546</v>
      </c>
      <c r="D56" s="14" t="s">
        <v>644</v>
      </c>
    </row>
    <row r="57" spans="2:7" x14ac:dyDescent="0.35">
      <c r="B57" s="78" t="s">
        <v>479</v>
      </c>
      <c r="C57" s="72" t="s">
        <v>547</v>
      </c>
      <c r="D57" s="14" t="s">
        <v>644</v>
      </c>
    </row>
    <row r="58" spans="2:7" x14ac:dyDescent="0.35">
      <c r="B58" s="78" t="s">
        <v>479</v>
      </c>
      <c r="C58" s="72" t="s">
        <v>548</v>
      </c>
      <c r="D58" s="14" t="s">
        <v>641</v>
      </c>
    </row>
    <row r="59" spans="2:7" x14ac:dyDescent="0.35">
      <c r="B59" s="78" t="s">
        <v>479</v>
      </c>
      <c r="C59" s="72" t="s">
        <v>549</v>
      </c>
      <c r="D59" s="14" t="s">
        <v>641</v>
      </c>
    </row>
    <row r="60" spans="2:7" ht="15" thickBot="1" x14ac:dyDescent="0.4">
      <c r="B60" s="78" t="s">
        <v>479</v>
      </c>
      <c r="C60" s="72" t="s">
        <v>400</v>
      </c>
    </row>
    <row r="61" spans="2:7" ht="15" thickBot="1" x14ac:dyDescent="0.4">
      <c r="B61" s="76"/>
      <c r="C61" s="77"/>
    </row>
    <row r="62" spans="2:7" x14ac:dyDescent="0.35">
      <c r="B62" s="78" t="s">
        <v>480</v>
      </c>
      <c r="C62" s="72" t="s">
        <v>550</v>
      </c>
      <c r="D62" s="14" t="s">
        <v>645</v>
      </c>
      <c r="F62" s="14" t="s">
        <v>619</v>
      </c>
      <c r="G62" s="14" t="s">
        <v>641</v>
      </c>
    </row>
    <row r="63" spans="2:7" x14ac:dyDescent="0.35">
      <c r="B63" s="78" t="s">
        <v>480</v>
      </c>
      <c r="C63" s="72" t="s">
        <v>551</v>
      </c>
      <c r="D63" s="14" t="s">
        <v>645</v>
      </c>
    </row>
    <row r="64" spans="2:7" x14ac:dyDescent="0.35">
      <c r="B64" s="78" t="s">
        <v>480</v>
      </c>
      <c r="C64" s="86" t="s">
        <v>574</v>
      </c>
    </row>
    <row r="65" spans="2:8" x14ac:dyDescent="0.35">
      <c r="B65" s="78" t="s">
        <v>480</v>
      </c>
      <c r="C65" s="72" t="s">
        <v>552</v>
      </c>
      <c r="D65" s="14" t="s">
        <v>645</v>
      </c>
    </row>
    <row r="66" spans="2:8" x14ac:dyDescent="0.35">
      <c r="B66" s="78" t="s">
        <v>480</v>
      </c>
      <c r="C66" s="72" t="s">
        <v>553</v>
      </c>
      <c r="D66" s="14" t="s">
        <v>641</v>
      </c>
    </row>
    <row r="67" spans="2:8" ht="15" thickBot="1" x14ac:dyDescent="0.4">
      <c r="B67" s="78" t="s">
        <v>480</v>
      </c>
      <c r="C67" s="72" t="s">
        <v>400</v>
      </c>
    </row>
    <row r="68" spans="2:8" ht="15" thickBot="1" x14ac:dyDescent="0.4">
      <c r="B68" s="76"/>
      <c r="C68" s="77"/>
    </row>
    <row r="69" spans="2:8" x14ac:dyDescent="0.35">
      <c r="B69" s="78" t="s">
        <v>481</v>
      </c>
      <c r="C69" s="72" t="s">
        <v>543</v>
      </c>
      <c r="D69" s="14" t="s">
        <v>641</v>
      </c>
      <c r="F69" s="89" t="s">
        <v>621</v>
      </c>
      <c r="G69" s="14" t="s">
        <v>641</v>
      </c>
      <c r="H69" s="14" t="s">
        <v>622</v>
      </c>
    </row>
    <row r="70" spans="2:8" x14ac:dyDescent="0.35">
      <c r="B70" s="78" t="s">
        <v>481</v>
      </c>
      <c r="C70" s="72" t="s">
        <v>544</v>
      </c>
      <c r="D70" s="14" t="s">
        <v>646</v>
      </c>
      <c r="F70" s="89" t="s">
        <v>620</v>
      </c>
      <c r="G70" s="14" t="s">
        <v>641</v>
      </c>
    </row>
    <row r="71" spans="2:8" x14ac:dyDescent="0.35">
      <c r="B71" s="78" t="s">
        <v>481</v>
      </c>
      <c r="C71" s="72" t="s">
        <v>545</v>
      </c>
      <c r="D71" s="14" t="s">
        <v>645</v>
      </c>
    </row>
    <row r="72" spans="2:8" x14ac:dyDescent="0.35">
      <c r="B72" s="78" t="s">
        <v>481</v>
      </c>
      <c r="C72" s="72"/>
    </row>
    <row r="73" spans="2:8" ht="15" thickBot="1" x14ac:dyDescent="0.4">
      <c r="B73" s="78" t="s">
        <v>481</v>
      </c>
      <c r="C73" s="72" t="s">
        <v>400</v>
      </c>
    </row>
    <row r="74" spans="2:8" ht="15" thickBot="1" x14ac:dyDescent="0.4">
      <c r="B74" s="76"/>
      <c r="C74" s="77"/>
    </row>
    <row r="75" spans="2:8" x14ac:dyDescent="0.35">
      <c r="B75" s="78" t="s">
        <v>482</v>
      </c>
      <c r="C75" s="72" t="s">
        <v>540</v>
      </c>
      <c r="D75" s="14" t="s">
        <v>641</v>
      </c>
    </row>
    <row r="76" spans="2:8" x14ac:dyDescent="0.35">
      <c r="B76" s="78" t="s">
        <v>482</v>
      </c>
      <c r="C76" s="72" t="s">
        <v>541</v>
      </c>
      <c r="D76" s="14" t="s">
        <v>646</v>
      </c>
    </row>
    <row r="77" spans="2:8" x14ac:dyDescent="0.35">
      <c r="B77" s="78" t="s">
        <v>482</v>
      </c>
      <c r="C77" s="72" t="s">
        <v>542</v>
      </c>
      <c r="D77" s="14" t="s">
        <v>641</v>
      </c>
    </row>
    <row r="78" spans="2:8" ht="15" thickBot="1" x14ac:dyDescent="0.4">
      <c r="B78" s="78" t="s">
        <v>482</v>
      </c>
      <c r="C78" s="72" t="s">
        <v>400</v>
      </c>
    </row>
    <row r="79" spans="2:8" ht="15" thickBot="1" x14ac:dyDescent="0.4">
      <c r="B79" s="76"/>
      <c r="C79" s="77"/>
    </row>
    <row r="80" spans="2:8" x14ac:dyDescent="0.35">
      <c r="B80" s="78" t="s">
        <v>484</v>
      </c>
      <c r="C80" s="72" t="s">
        <v>536</v>
      </c>
    </row>
    <row r="81" spans="2:6" x14ac:dyDescent="0.35">
      <c r="B81" s="78" t="s">
        <v>484</v>
      </c>
      <c r="C81" s="87" t="s">
        <v>626</v>
      </c>
      <c r="F81" s="89" t="s">
        <v>623</v>
      </c>
    </row>
    <row r="82" spans="2:6" x14ac:dyDescent="0.35">
      <c r="B82" s="78" t="s">
        <v>484</v>
      </c>
      <c r="C82" s="72" t="s">
        <v>537</v>
      </c>
      <c r="F82" s="89" t="s">
        <v>624</v>
      </c>
    </row>
    <row r="83" spans="2:6" x14ac:dyDescent="0.35">
      <c r="B83" s="78" t="s">
        <v>484</v>
      </c>
      <c r="C83" s="72" t="s">
        <v>538</v>
      </c>
      <c r="F83" s="89" t="s">
        <v>625</v>
      </c>
    </row>
    <row r="84" spans="2:6" x14ac:dyDescent="0.35">
      <c r="B84" s="78" t="s">
        <v>484</v>
      </c>
      <c r="C84" s="72" t="s">
        <v>539</v>
      </c>
    </row>
    <row r="85" spans="2:6" ht="15" thickBot="1" x14ac:dyDescent="0.4">
      <c r="B85" s="78" t="s">
        <v>484</v>
      </c>
      <c r="C85" s="72" t="s">
        <v>400</v>
      </c>
    </row>
    <row r="86" spans="2:6" ht="15" thickBot="1" x14ac:dyDescent="0.4">
      <c r="B86" s="76"/>
      <c r="C86" s="77"/>
    </row>
    <row r="87" spans="2:6" x14ac:dyDescent="0.35">
      <c r="B87" s="78" t="s">
        <v>483</v>
      </c>
      <c r="C87" s="72" t="s">
        <v>532</v>
      </c>
    </row>
    <row r="88" spans="2:6" x14ac:dyDescent="0.35">
      <c r="B88" s="78" t="s">
        <v>483</v>
      </c>
      <c r="C88" s="72" t="s">
        <v>533</v>
      </c>
      <c r="F88" s="89" t="s">
        <v>627</v>
      </c>
    </row>
    <row r="89" spans="2:6" x14ac:dyDescent="0.35">
      <c r="B89" s="78" t="s">
        <v>483</v>
      </c>
      <c r="C89" s="72" t="s">
        <v>534</v>
      </c>
    </row>
    <row r="90" spans="2:6" x14ac:dyDescent="0.35">
      <c r="B90" s="78" t="s">
        <v>483</v>
      </c>
      <c r="C90" s="72" t="s">
        <v>535</v>
      </c>
    </row>
    <row r="91" spans="2:6" ht="15" thickBot="1" x14ac:dyDescent="0.4">
      <c r="B91" s="78" t="s">
        <v>483</v>
      </c>
      <c r="C91" s="72" t="s">
        <v>400</v>
      </c>
    </row>
    <row r="92" spans="2:6" ht="15" thickBot="1" x14ac:dyDescent="0.4">
      <c r="B92" s="76"/>
      <c r="C92" s="77"/>
    </row>
    <row r="93" spans="2:6" x14ac:dyDescent="0.35">
      <c r="B93" s="78" t="s">
        <v>485</v>
      </c>
      <c r="C93" s="72" t="s">
        <v>628</v>
      </c>
    </row>
    <row r="94" spans="2:6" x14ac:dyDescent="0.35">
      <c r="B94" s="78" t="s">
        <v>485</v>
      </c>
      <c r="C94" s="72" t="s">
        <v>526</v>
      </c>
    </row>
    <row r="95" spans="2:6" x14ac:dyDescent="0.35">
      <c r="B95" s="78" t="s">
        <v>485</v>
      </c>
      <c r="C95" s="88" t="s">
        <v>527</v>
      </c>
    </row>
    <row r="96" spans="2:6" x14ac:dyDescent="0.35">
      <c r="B96" s="78" t="s">
        <v>485</v>
      </c>
      <c r="C96" s="72" t="s">
        <v>528</v>
      </c>
      <c r="F96" s="89" t="s">
        <v>629</v>
      </c>
    </row>
    <row r="97" spans="2:6" x14ac:dyDescent="0.35">
      <c r="B97" s="78" t="s">
        <v>485</v>
      </c>
      <c r="C97" s="72" t="s">
        <v>529</v>
      </c>
      <c r="F97" s="89" t="s">
        <v>632</v>
      </c>
    </row>
    <row r="98" spans="2:6" x14ac:dyDescent="0.35">
      <c r="B98" s="78" t="s">
        <v>485</v>
      </c>
      <c r="C98" s="72" t="s">
        <v>530</v>
      </c>
    </row>
    <row r="99" spans="2:6" x14ac:dyDescent="0.35">
      <c r="B99" s="78" t="s">
        <v>485</v>
      </c>
      <c r="C99" s="72" t="s">
        <v>531</v>
      </c>
    </row>
    <row r="100" spans="2:6" ht="15" thickBot="1" x14ac:dyDescent="0.4">
      <c r="B100" s="78" t="s">
        <v>485</v>
      </c>
      <c r="C100" s="72" t="s">
        <v>400</v>
      </c>
    </row>
    <row r="101" spans="2:6" ht="15" thickBot="1" x14ac:dyDescent="0.4">
      <c r="B101" s="76"/>
      <c r="C101" s="77"/>
    </row>
    <row r="102" spans="2:6" x14ac:dyDescent="0.35">
      <c r="B102" s="78" t="s">
        <v>486</v>
      </c>
      <c r="C102" s="72" t="s">
        <v>633</v>
      </c>
    </row>
    <row r="103" spans="2:6" x14ac:dyDescent="0.35">
      <c r="B103" s="78" t="s">
        <v>486</v>
      </c>
      <c r="C103" s="72" t="s">
        <v>523</v>
      </c>
    </row>
    <row r="104" spans="2:6" x14ac:dyDescent="0.35">
      <c r="B104" s="78" t="s">
        <v>486</v>
      </c>
      <c r="C104" s="72" t="s">
        <v>524</v>
      </c>
    </row>
    <row r="105" spans="2:6" x14ac:dyDescent="0.35">
      <c r="B105" s="78" t="s">
        <v>486</v>
      </c>
      <c r="C105" s="72" t="s">
        <v>525</v>
      </c>
    </row>
    <row r="106" spans="2:6" ht="15" thickBot="1" x14ac:dyDescent="0.4">
      <c r="B106" s="78" t="s">
        <v>486</v>
      </c>
      <c r="C106" s="72" t="s">
        <v>400</v>
      </c>
    </row>
    <row r="107" spans="2:6" ht="15" thickBot="1" x14ac:dyDescent="0.4">
      <c r="B107" s="76"/>
      <c r="C107" s="77"/>
    </row>
    <row r="108" spans="2:6" x14ac:dyDescent="0.35">
      <c r="B108" s="78" t="s">
        <v>487</v>
      </c>
      <c r="C108" s="72" t="s">
        <v>519</v>
      </c>
    </row>
    <row r="109" spans="2:6" x14ac:dyDescent="0.35">
      <c r="B109" s="78" t="s">
        <v>487</v>
      </c>
      <c r="C109" s="72" t="s">
        <v>520</v>
      </c>
    </row>
    <row r="110" spans="2:6" x14ac:dyDescent="0.35">
      <c r="B110" s="78" t="s">
        <v>487</v>
      </c>
      <c r="C110" s="72" t="s">
        <v>521</v>
      </c>
    </row>
    <row r="111" spans="2:6" x14ac:dyDescent="0.35">
      <c r="B111" s="78" t="s">
        <v>487</v>
      </c>
      <c r="C111" s="72" t="s">
        <v>522</v>
      </c>
    </row>
    <row r="112" spans="2:6" ht="15" thickBot="1" x14ac:dyDescent="0.4">
      <c r="B112" s="78" t="s">
        <v>487</v>
      </c>
      <c r="C112" s="72" t="s">
        <v>400</v>
      </c>
    </row>
    <row r="113" spans="2:6" ht="15" thickBot="1" x14ac:dyDescent="0.4">
      <c r="B113" s="76"/>
      <c r="C113" s="77"/>
    </row>
    <row r="114" spans="2:6" x14ac:dyDescent="0.35">
      <c r="B114" s="78" t="s">
        <v>491</v>
      </c>
      <c r="C114" s="84" t="s">
        <v>630</v>
      </c>
      <c r="F114" s="89" t="s">
        <v>631</v>
      </c>
    </row>
    <row r="115" spans="2:6" x14ac:dyDescent="0.35">
      <c r="B115" s="78" t="s">
        <v>491</v>
      </c>
      <c r="C115" s="72" t="s">
        <v>517</v>
      </c>
      <c r="F115" s="89" t="s">
        <v>634</v>
      </c>
    </row>
    <row r="116" spans="2:6" x14ac:dyDescent="0.35">
      <c r="B116" s="78" t="s">
        <v>491</v>
      </c>
      <c r="C116" s="72" t="s">
        <v>518</v>
      </c>
    </row>
    <row r="117" spans="2:6" ht="15" thickBot="1" x14ac:dyDescent="0.4">
      <c r="B117" s="78" t="s">
        <v>491</v>
      </c>
      <c r="C117" s="72" t="s">
        <v>400</v>
      </c>
    </row>
    <row r="118" spans="2:6" ht="15" thickBot="1" x14ac:dyDescent="0.4">
      <c r="B118" s="76"/>
      <c r="C118" s="77"/>
    </row>
    <row r="119" spans="2:6" x14ac:dyDescent="0.35">
      <c r="B119" s="78" t="s">
        <v>492</v>
      </c>
      <c r="C119" s="72" t="s">
        <v>514</v>
      </c>
      <c r="F119" s="89" t="s">
        <v>635</v>
      </c>
    </row>
    <row r="120" spans="2:6" x14ac:dyDescent="0.35">
      <c r="B120" s="78" t="s">
        <v>492</v>
      </c>
      <c r="C120" s="72" t="s">
        <v>515</v>
      </c>
      <c r="F120" s="89" t="s">
        <v>636</v>
      </c>
    </row>
    <row r="121" spans="2:6" x14ac:dyDescent="0.35">
      <c r="B121" s="78" t="s">
        <v>492</v>
      </c>
      <c r="C121" s="72" t="s">
        <v>516</v>
      </c>
      <c r="F121" s="89" t="s">
        <v>637</v>
      </c>
    </row>
    <row r="122" spans="2:6" ht="15" thickBot="1" x14ac:dyDescent="0.4">
      <c r="B122" s="78" t="s">
        <v>492</v>
      </c>
      <c r="C122" s="72" t="s">
        <v>400</v>
      </c>
    </row>
    <row r="123" spans="2:6" ht="15" thickBot="1" x14ac:dyDescent="0.4">
      <c r="B123" s="76"/>
      <c r="C123" s="77"/>
    </row>
    <row r="124" spans="2:6" x14ac:dyDescent="0.35">
      <c r="B124" s="78" t="s">
        <v>494</v>
      </c>
      <c r="C124" s="72" t="s">
        <v>324</v>
      </c>
      <c r="F124" s="14" t="s">
        <v>639</v>
      </c>
    </row>
    <row r="125" spans="2:6" x14ac:dyDescent="0.35">
      <c r="B125" s="78" t="s">
        <v>494</v>
      </c>
      <c r="C125" s="72" t="s">
        <v>512</v>
      </c>
    </row>
    <row r="126" spans="2:6" x14ac:dyDescent="0.35">
      <c r="B126" s="78" t="s">
        <v>494</v>
      </c>
      <c r="C126" s="72"/>
    </row>
    <row r="127" spans="2:6" x14ac:dyDescent="0.35">
      <c r="B127" s="78" t="s">
        <v>494</v>
      </c>
      <c r="C127" s="72" t="s">
        <v>513</v>
      </c>
      <c r="F127" s="14" t="s">
        <v>638</v>
      </c>
    </row>
    <row r="128" spans="2:6" ht="15" thickBot="1" x14ac:dyDescent="0.4">
      <c r="B128" s="78" t="s">
        <v>494</v>
      </c>
      <c r="C128" s="72" t="s">
        <v>400</v>
      </c>
    </row>
    <row r="129" spans="2:6" ht="15" thickBot="1" x14ac:dyDescent="0.4">
      <c r="B129" s="76"/>
      <c r="C129" s="77"/>
    </row>
    <row r="130" spans="2:6" x14ac:dyDescent="0.35">
      <c r="B130" s="78" t="s">
        <v>496</v>
      </c>
      <c r="C130" s="72" t="s">
        <v>509</v>
      </c>
    </row>
    <row r="131" spans="2:6" x14ac:dyDescent="0.35">
      <c r="B131" s="78" t="s">
        <v>496</v>
      </c>
      <c r="C131" s="72" t="s">
        <v>510</v>
      </c>
    </row>
    <row r="132" spans="2:6" x14ac:dyDescent="0.35">
      <c r="B132" s="78" t="s">
        <v>496</v>
      </c>
      <c r="C132" s="72" t="s">
        <v>511</v>
      </c>
      <c r="F132" s="14" t="s">
        <v>640</v>
      </c>
    </row>
    <row r="133" spans="2:6" ht="15" thickBot="1" x14ac:dyDescent="0.4">
      <c r="B133" s="78" t="s">
        <v>496</v>
      </c>
      <c r="C133" s="72" t="s">
        <v>400</v>
      </c>
    </row>
    <row r="134" spans="2:6" ht="15" thickBot="1" x14ac:dyDescent="0.4">
      <c r="B134" s="76"/>
      <c r="C134" s="77"/>
    </row>
    <row r="135" spans="2:6" x14ac:dyDescent="0.35">
      <c r="B135" s="78" t="s">
        <v>497</v>
      </c>
      <c r="C135" s="72" t="s">
        <v>508</v>
      </c>
    </row>
    <row r="136" spans="2:6" x14ac:dyDescent="0.35">
      <c r="B136" s="78" t="s">
        <v>497</v>
      </c>
      <c r="C136" s="72" t="s">
        <v>507</v>
      </c>
    </row>
    <row r="137" spans="2:6" ht="15" thickBot="1" x14ac:dyDescent="0.4">
      <c r="B137" s="79" t="s">
        <v>497</v>
      </c>
      <c r="C137" s="80" t="s">
        <v>400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6"/>
  <sheetViews>
    <sheetView zoomScaleNormal="100" workbookViewId="0">
      <selection activeCell="B4" sqref="B4"/>
    </sheetView>
  </sheetViews>
  <sheetFormatPr baseColWidth="10" defaultColWidth="9.1796875" defaultRowHeight="14" x14ac:dyDescent="0.3"/>
  <cols>
    <col min="1" max="1" width="150.7265625" style="12" customWidth="1"/>
    <col min="2" max="16384" width="9.1796875" style="9"/>
  </cols>
  <sheetData>
    <row r="1" spans="1:1" s="176" customFormat="1" ht="25" x14ac:dyDescent="0.5">
      <c r="A1" s="176" t="s">
        <v>0</v>
      </c>
    </row>
    <row r="2" spans="1:1" s="177" customFormat="1" ht="16.5" customHeight="1" x14ac:dyDescent="0.35">
      <c r="A2" s="177" t="s">
        <v>1</v>
      </c>
    </row>
    <row r="3" spans="1:1" ht="8.15" customHeight="1" x14ac:dyDescent="0.3">
      <c r="A3" s="8"/>
    </row>
    <row r="4" spans="1:1" s="11" customFormat="1" x14ac:dyDescent="0.35">
      <c r="A4" s="10" t="s">
        <v>2</v>
      </c>
    </row>
    <row r="5" spans="1:1" ht="210" customHeight="1" x14ac:dyDescent="0.3">
      <c r="A5" s="178" t="s">
        <v>3</v>
      </c>
    </row>
    <row r="6" spans="1:1" ht="210" customHeight="1" x14ac:dyDescent="0.3">
      <c r="A6" s="178"/>
    </row>
  </sheetData>
  <sheetProtection sheet="1" objects="1" scenarios="1"/>
  <mergeCells count="3">
    <mergeCell ref="A1:XFD1"/>
    <mergeCell ref="A2:XFD2"/>
    <mergeCell ref="A5: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G17"/>
  <sheetViews>
    <sheetView workbookViewId="0">
      <selection activeCell="B3" sqref="B3"/>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x14ac:dyDescent="0.35">
      <c r="A2" s="6"/>
      <c r="B2" s="7" t="s">
        <v>11</v>
      </c>
      <c r="C2" s="13"/>
      <c r="D2" s="13"/>
      <c r="E2" s="13"/>
      <c r="F2" s="13"/>
      <c r="G2" s="13"/>
    </row>
    <row r="3" spans="1:7" x14ac:dyDescent="0.35">
      <c r="A3" s="4">
        <v>1</v>
      </c>
      <c r="B3" s="2" t="s">
        <v>12</v>
      </c>
      <c r="D3" s="2" t="s">
        <v>13</v>
      </c>
      <c r="G3" s="2" t="s">
        <v>14</v>
      </c>
    </row>
    <row r="4" spans="1:7" ht="26" x14ac:dyDescent="0.35">
      <c r="A4" s="4">
        <v>2</v>
      </c>
      <c r="B4" s="2" t="s">
        <v>15</v>
      </c>
      <c r="C4" s="5" t="s">
        <v>16</v>
      </c>
      <c r="D4" s="2" t="s">
        <v>17</v>
      </c>
      <c r="G4" s="2" t="s">
        <v>18</v>
      </c>
    </row>
    <row r="5" spans="1:7" ht="65" x14ac:dyDescent="0.35">
      <c r="A5" s="4">
        <v>3</v>
      </c>
      <c r="B5" s="2" t="s">
        <v>19</v>
      </c>
      <c r="D5" s="2" t="s">
        <v>20</v>
      </c>
      <c r="G5" s="2" t="s">
        <v>21</v>
      </c>
    </row>
    <row r="6" spans="1:7" ht="39" x14ac:dyDescent="0.35">
      <c r="A6" s="4">
        <v>4</v>
      </c>
      <c r="B6" s="2" t="s">
        <v>22</v>
      </c>
      <c r="C6" s="2" t="s">
        <v>23</v>
      </c>
      <c r="D6" s="2" t="s">
        <v>17</v>
      </c>
      <c r="G6" s="2" t="s">
        <v>14</v>
      </c>
    </row>
    <row r="7" spans="1:7" x14ac:dyDescent="0.35">
      <c r="A7" s="4">
        <v>5</v>
      </c>
      <c r="B7" s="2" t="s">
        <v>24</v>
      </c>
      <c r="C7" s="5" t="s">
        <v>25</v>
      </c>
      <c r="D7" s="2" t="s">
        <v>17</v>
      </c>
      <c r="G7" s="2" t="s">
        <v>14</v>
      </c>
    </row>
    <row r="8" spans="1:7" ht="26" x14ac:dyDescent="0.35">
      <c r="A8" s="4">
        <v>6</v>
      </c>
      <c r="B8" s="2" t="s">
        <v>26</v>
      </c>
      <c r="C8" s="5" t="s">
        <v>27</v>
      </c>
      <c r="D8" s="2" t="s">
        <v>17</v>
      </c>
      <c r="F8" s="2" t="s">
        <v>28</v>
      </c>
      <c r="G8" s="2" t="s">
        <v>14</v>
      </c>
    </row>
    <row r="9" spans="1:7" ht="26" x14ac:dyDescent="0.35">
      <c r="A9" s="4">
        <v>7</v>
      </c>
      <c r="B9" s="2" t="s">
        <v>29</v>
      </c>
      <c r="C9" s="5" t="s">
        <v>30</v>
      </c>
      <c r="D9" s="2" t="s">
        <v>17</v>
      </c>
      <c r="F9" s="2" t="s">
        <v>31</v>
      </c>
      <c r="G9" s="2" t="s">
        <v>32</v>
      </c>
    </row>
    <row r="10" spans="1:7" ht="26" x14ac:dyDescent="0.35">
      <c r="A10" s="4">
        <v>8</v>
      </c>
      <c r="B10" s="2" t="s">
        <v>33</v>
      </c>
      <c r="D10" s="2" t="s">
        <v>20</v>
      </c>
      <c r="G10" s="2" t="s">
        <v>34</v>
      </c>
    </row>
    <row r="11" spans="1:7" ht="78" x14ac:dyDescent="0.35">
      <c r="A11" s="4">
        <v>9</v>
      </c>
      <c r="B11" s="2" t="s">
        <v>35</v>
      </c>
      <c r="C11" s="2" t="s">
        <v>36</v>
      </c>
      <c r="D11" s="2" t="s">
        <v>37</v>
      </c>
      <c r="G11" s="2" t="s">
        <v>38</v>
      </c>
    </row>
    <row r="12" spans="1:7" ht="117" x14ac:dyDescent="0.35">
      <c r="A12" s="4">
        <v>10</v>
      </c>
      <c r="B12" s="2" t="s">
        <v>39</v>
      </c>
      <c r="C12" s="2" t="s">
        <v>40</v>
      </c>
      <c r="D12" s="2" t="s">
        <v>17</v>
      </c>
      <c r="E12" s="2" t="s">
        <v>41</v>
      </c>
      <c r="G12" s="2" t="s">
        <v>42</v>
      </c>
    </row>
    <row r="13" spans="1:7" ht="52" x14ac:dyDescent="0.35">
      <c r="A13" s="4">
        <v>11</v>
      </c>
      <c r="B13" s="2" t="s">
        <v>43</v>
      </c>
      <c r="D13" s="2" t="s">
        <v>20</v>
      </c>
      <c r="G13" s="2" t="s">
        <v>44</v>
      </c>
    </row>
    <row r="14" spans="1:7" ht="39" x14ac:dyDescent="0.35">
      <c r="A14" s="4">
        <v>12</v>
      </c>
      <c r="B14" s="2" t="s">
        <v>45</v>
      </c>
      <c r="D14" s="2" t="s">
        <v>20</v>
      </c>
      <c r="G14" s="2" t="s">
        <v>46</v>
      </c>
    </row>
    <row r="15" spans="1:7" x14ac:dyDescent="0.35">
      <c r="A15" s="6"/>
      <c r="B15" s="7" t="s">
        <v>47</v>
      </c>
      <c r="C15" s="13"/>
      <c r="D15" s="13"/>
      <c r="E15" s="13"/>
      <c r="F15" s="13"/>
      <c r="G15" s="13"/>
    </row>
    <row r="16" spans="1:7" ht="26" x14ac:dyDescent="0.35">
      <c r="A16" s="4">
        <v>43</v>
      </c>
      <c r="B16" s="2" t="s">
        <v>48</v>
      </c>
      <c r="D16" s="2" t="s">
        <v>20</v>
      </c>
      <c r="G16" s="2" t="s">
        <v>49</v>
      </c>
    </row>
    <row r="17" spans="1:7" ht="39" x14ac:dyDescent="0.35">
      <c r="A17" s="4">
        <v>44</v>
      </c>
      <c r="B17" s="2" t="s">
        <v>50</v>
      </c>
      <c r="D17" s="2" t="s">
        <v>51</v>
      </c>
      <c r="G17" s="2" t="s">
        <v>52</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G3"/>
  <sheetViews>
    <sheetView workbookViewId="0">
      <selection activeCell="B3" sqref="B3"/>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ht="91" x14ac:dyDescent="0.35">
      <c r="A2" s="4">
        <v>13</v>
      </c>
      <c r="B2" s="2" t="s">
        <v>53</v>
      </c>
      <c r="C2" s="2" t="s">
        <v>54</v>
      </c>
      <c r="D2" s="2" t="s">
        <v>17</v>
      </c>
      <c r="G2" s="2" t="s">
        <v>55</v>
      </c>
    </row>
    <row r="3" spans="1:7" ht="26" x14ac:dyDescent="0.35">
      <c r="A3" s="4">
        <v>14</v>
      </c>
      <c r="B3" s="2" t="s">
        <v>56</v>
      </c>
      <c r="C3" s="5" t="s">
        <v>57</v>
      </c>
      <c r="D3" s="2" t="s">
        <v>17</v>
      </c>
      <c r="F3" s="2" t="s">
        <v>58</v>
      </c>
      <c r="G3" s="2" t="s">
        <v>59</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G6"/>
  <sheetViews>
    <sheetView workbookViewId="0">
      <selection activeCell="A4" sqref="A4"/>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ht="91" x14ac:dyDescent="0.35">
      <c r="A2" s="4">
        <v>15</v>
      </c>
      <c r="B2" s="2" t="s">
        <v>60</v>
      </c>
      <c r="C2" s="2" t="s">
        <v>40</v>
      </c>
      <c r="D2" s="2" t="s">
        <v>17</v>
      </c>
      <c r="E2" s="2" t="s">
        <v>61</v>
      </c>
      <c r="G2" s="2" t="s">
        <v>62</v>
      </c>
    </row>
    <row r="3" spans="1:7" ht="39" x14ac:dyDescent="0.35">
      <c r="A3" s="4">
        <v>16</v>
      </c>
      <c r="B3" s="2" t="s">
        <v>63</v>
      </c>
      <c r="D3" s="2" t="s">
        <v>64</v>
      </c>
      <c r="E3" s="2" t="s">
        <v>61</v>
      </c>
      <c r="G3" s="2" t="s">
        <v>65</v>
      </c>
    </row>
    <row r="4" spans="1:7" ht="26" x14ac:dyDescent="0.35">
      <c r="A4" s="4">
        <v>17</v>
      </c>
      <c r="B4" s="2" t="s">
        <v>66</v>
      </c>
      <c r="D4" s="2" t="s">
        <v>67</v>
      </c>
      <c r="E4" s="2" t="s">
        <v>61</v>
      </c>
      <c r="G4" s="2" t="s">
        <v>68</v>
      </c>
    </row>
    <row r="5" spans="1:7" ht="78" x14ac:dyDescent="0.35">
      <c r="A5" s="4">
        <v>18</v>
      </c>
      <c r="B5" s="2" t="s">
        <v>69</v>
      </c>
      <c r="D5" s="2" t="s">
        <v>64</v>
      </c>
      <c r="E5" s="2" t="s">
        <v>61</v>
      </c>
      <c r="G5" s="2" t="s">
        <v>70</v>
      </c>
    </row>
    <row r="6" spans="1:7" ht="39" x14ac:dyDescent="0.35">
      <c r="A6" s="4">
        <v>19</v>
      </c>
      <c r="B6" s="2" t="s">
        <v>71</v>
      </c>
      <c r="D6" s="2" t="s">
        <v>64</v>
      </c>
      <c r="E6" s="2" t="s">
        <v>61</v>
      </c>
      <c r="G6" s="2" t="s">
        <v>72</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G4"/>
  <sheetViews>
    <sheetView topLeftCell="C1" workbookViewId="0">
      <selection activeCell="C1" sqref="C1"/>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ht="65" x14ac:dyDescent="0.35">
      <c r="A2" s="4">
        <v>20</v>
      </c>
      <c r="B2" s="2" t="s">
        <v>73</v>
      </c>
      <c r="C2" s="2" t="s">
        <v>74</v>
      </c>
      <c r="D2" s="2" t="s">
        <v>17</v>
      </c>
      <c r="E2" s="2" t="s">
        <v>75</v>
      </c>
      <c r="G2" s="2" t="s">
        <v>76</v>
      </c>
    </row>
    <row r="3" spans="1:7" ht="169" x14ac:dyDescent="0.35">
      <c r="A3" s="4">
        <v>21</v>
      </c>
      <c r="B3" s="2" t="s">
        <v>77</v>
      </c>
      <c r="C3" s="2" t="s">
        <v>78</v>
      </c>
      <c r="D3" s="2" t="s">
        <v>37</v>
      </c>
      <c r="E3" s="2" t="s">
        <v>79</v>
      </c>
      <c r="G3" s="2" t="s">
        <v>80</v>
      </c>
    </row>
    <row r="4" spans="1:7" ht="195" x14ac:dyDescent="0.35">
      <c r="A4" s="4">
        <v>22</v>
      </c>
      <c r="B4" s="2" t="s">
        <v>81</v>
      </c>
      <c r="C4" s="2" t="s">
        <v>82</v>
      </c>
      <c r="D4" s="2" t="s">
        <v>37</v>
      </c>
      <c r="E4" s="2" t="s">
        <v>83</v>
      </c>
      <c r="G4" s="2" t="s">
        <v>80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G7"/>
  <sheetViews>
    <sheetView workbookViewId="0">
      <selection activeCell="B2" sqref="B2"/>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ht="52" x14ac:dyDescent="0.35">
      <c r="A2" s="4">
        <v>23</v>
      </c>
      <c r="B2" s="2" t="s">
        <v>84</v>
      </c>
      <c r="C2" s="2" t="s">
        <v>85</v>
      </c>
      <c r="D2" s="2" t="s">
        <v>17</v>
      </c>
      <c r="E2" s="2" t="s">
        <v>75</v>
      </c>
      <c r="G2" s="2" t="s">
        <v>86</v>
      </c>
    </row>
    <row r="3" spans="1:7" ht="52" x14ac:dyDescent="0.35">
      <c r="A3" s="4">
        <v>24</v>
      </c>
      <c r="B3" s="2" t="s">
        <v>87</v>
      </c>
      <c r="C3" s="5" t="s">
        <v>88</v>
      </c>
      <c r="D3" s="2" t="s">
        <v>89</v>
      </c>
      <c r="E3" s="2" t="s">
        <v>90</v>
      </c>
      <c r="G3" s="2" t="s">
        <v>91</v>
      </c>
    </row>
    <row r="4" spans="1:7" ht="52" x14ac:dyDescent="0.35">
      <c r="A4" s="4">
        <v>25</v>
      </c>
      <c r="B4" s="2" t="s">
        <v>92</v>
      </c>
      <c r="C4" s="5" t="s">
        <v>88</v>
      </c>
      <c r="D4" s="2" t="s">
        <v>89</v>
      </c>
      <c r="E4" s="2" t="s">
        <v>93</v>
      </c>
      <c r="G4" s="2" t="s">
        <v>94</v>
      </c>
    </row>
    <row r="5" spans="1:7" ht="39" x14ac:dyDescent="0.35">
      <c r="A5" s="4">
        <v>26</v>
      </c>
      <c r="B5" s="2" t="s">
        <v>95</v>
      </c>
      <c r="C5" s="2" t="s">
        <v>96</v>
      </c>
      <c r="D5" s="2" t="s">
        <v>17</v>
      </c>
      <c r="G5" s="2" t="s">
        <v>97</v>
      </c>
    </row>
    <row r="6" spans="1:7" ht="39" x14ac:dyDescent="0.35">
      <c r="A6" s="4">
        <v>27</v>
      </c>
      <c r="B6" s="2" t="s">
        <v>98</v>
      </c>
      <c r="C6" s="5" t="s">
        <v>99</v>
      </c>
      <c r="D6" s="2" t="s">
        <v>37</v>
      </c>
      <c r="E6" s="2" t="s">
        <v>100</v>
      </c>
      <c r="G6" s="2" t="s">
        <v>101</v>
      </c>
    </row>
    <row r="7" spans="1:7" ht="195" x14ac:dyDescent="0.35">
      <c r="A7" s="4">
        <v>28</v>
      </c>
      <c r="B7" s="2" t="s">
        <v>102</v>
      </c>
      <c r="C7" s="2" t="s">
        <v>103</v>
      </c>
      <c r="D7" s="2" t="s">
        <v>37</v>
      </c>
      <c r="E7" s="2" t="s">
        <v>100</v>
      </c>
      <c r="G7" s="2" t="s">
        <v>104</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G12"/>
  <sheetViews>
    <sheetView topLeftCell="A11" workbookViewId="0">
      <selection activeCell="B12" sqref="B12"/>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ht="156" x14ac:dyDescent="0.35">
      <c r="A2" s="4">
        <v>29</v>
      </c>
      <c r="B2" s="2" t="s">
        <v>105</v>
      </c>
      <c r="C2" s="2" t="s">
        <v>106</v>
      </c>
      <c r="D2" s="2" t="s">
        <v>37</v>
      </c>
    </row>
    <row r="3" spans="1:7" ht="52" x14ac:dyDescent="0.35">
      <c r="A3" s="4">
        <v>30</v>
      </c>
      <c r="B3" s="2" t="s">
        <v>107</v>
      </c>
      <c r="C3" s="2" t="s">
        <v>96</v>
      </c>
      <c r="D3" s="2" t="s">
        <v>17</v>
      </c>
      <c r="E3" s="2" t="s">
        <v>108</v>
      </c>
      <c r="G3" s="2" t="s">
        <v>109</v>
      </c>
    </row>
    <row r="4" spans="1:7" ht="65" x14ac:dyDescent="0.35">
      <c r="A4" s="4">
        <v>31</v>
      </c>
      <c r="B4" s="2" t="s">
        <v>110</v>
      </c>
      <c r="C4" s="2" t="s">
        <v>111</v>
      </c>
      <c r="D4" s="2" t="s">
        <v>17</v>
      </c>
    </row>
    <row r="5" spans="1:7" ht="104" x14ac:dyDescent="0.35">
      <c r="A5" s="4">
        <v>32</v>
      </c>
      <c r="B5" s="2" t="s">
        <v>112</v>
      </c>
      <c r="C5" s="2" t="s">
        <v>113</v>
      </c>
      <c r="D5" s="2" t="s">
        <v>17</v>
      </c>
      <c r="E5" s="2" t="s">
        <v>114</v>
      </c>
    </row>
    <row r="6" spans="1:7" ht="104" x14ac:dyDescent="0.35">
      <c r="A6" s="4">
        <v>33</v>
      </c>
      <c r="B6" s="2" t="s">
        <v>115</v>
      </c>
      <c r="C6" s="2" t="s">
        <v>113</v>
      </c>
      <c r="D6" s="2" t="s">
        <v>17</v>
      </c>
      <c r="E6" s="2" t="s">
        <v>116</v>
      </c>
    </row>
    <row r="7" spans="1:7" ht="65" x14ac:dyDescent="0.35">
      <c r="A7" s="4">
        <v>34</v>
      </c>
      <c r="B7" s="2" t="s">
        <v>117</v>
      </c>
      <c r="C7" s="2" t="s">
        <v>111</v>
      </c>
      <c r="D7" s="2" t="s">
        <v>17</v>
      </c>
    </row>
    <row r="8" spans="1:7" ht="104" x14ac:dyDescent="0.35">
      <c r="A8" s="4">
        <v>35</v>
      </c>
      <c r="B8" s="2" t="s">
        <v>118</v>
      </c>
      <c r="C8" s="2" t="s">
        <v>113</v>
      </c>
      <c r="D8" s="2" t="s">
        <v>17</v>
      </c>
      <c r="E8" s="2" t="s">
        <v>119</v>
      </c>
    </row>
    <row r="9" spans="1:7" ht="104" x14ac:dyDescent="0.35">
      <c r="A9" s="4">
        <v>36</v>
      </c>
      <c r="B9" s="2" t="s">
        <v>120</v>
      </c>
      <c r="C9" s="2" t="s">
        <v>113</v>
      </c>
      <c r="D9" s="2" t="s">
        <v>17</v>
      </c>
      <c r="E9" s="2" t="s">
        <v>121</v>
      </c>
    </row>
    <row r="10" spans="1:7" ht="117" x14ac:dyDescent="0.35">
      <c r="A10" s="4">
        <v>37</v>
      </c>
      <c r="B10" s="2" t="s">
        <v>122</v>
      </c>
      <c r="C10" s="2" t="s">
        <v>123</v>
      </c>
    </row>
    <row r="11" spans="1:7" ht="39" x14ac:dyDescent="0.35">
      <c r="A11" s="4">
        <v>38</v>
      </c>
      <c r="B11" s="2" t="s">
        <v>124</v>
      </c>
      <c r="C11" s="2" t="s">
        <v>96</v>
      </c>
    </row>
    <row r="12" spans="1:7" ht="169" x14ac:dyDescent="0.35">
      <c r="A12" s="4">
        <v>39</v>
      </c>
      <c r="B12" s="2" t="s">
        <v>125</v>
      </c>
      <c r="C12" s="2" t="s">
        <v>126</v>
      </c>
      <c r="D12" s="2" t="s">
        <v>37</v>
      </c>
      <c r="E12" s="2" t="s">
        <v>127</v>
      </c>
    </row>
  </sheetData>
  <sheetProtection sheet="1" objects="1" scenarios="1"/>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G4"/>
  <sheetViews>
    <sheetView workbookViewId="0">
      <selection activeCell="C2" sqref="C2:D4"/>
    </sheetView>
  </sheetViews>
  <sheetFormatPr baseColWidth="10" defaultColWidth="9.1796875" defaultRowHeight="13" x14ac:dyDescent="0.35"/>
  <cols>
    <col min="1" max="1" width="4.7265625" style="4" customWidth="1"/>
    <col min="2" max="3" width="50.7265625" style="2" customWidth="1"/>
    <col min="4" max="4" width="15.7265625" style="2" customWidth="1"/>
    <col min="5" max="6" width="30.7265625" style="2" customWidth="1"/>
    <col min="7" max="7" width="75.7265625" style="2" customWidth="1"/>
    <col min="8" max="16384" width="9.1796875" style="2"/>
  </cols>
  <sheetData>
    <row r="1" spans="1:7" x14ac:dyDescent="0.35">
      <c r="A1" s="3" t="s">
        <v>4</v>
      </c>
      <c r="B1" s="1" t="s">
        <v>5</v>
      </c>
      <c r="C1" s="1" t="s">
        <v>6</v>
      </c>
      <c r="D1" s="1" t="s">
        <v>7</v>
      </c>
      <c r="E1" s="1" t="s">
        <v>8</v>
      </c>
      <c r="F1" s="1" t="s">
        <v>9</v>
      </c>
      <c r="G1" s="1" t="s">
        <v>10</v>
      </c>
    </row>
    <row r="2" spans="1:7" ht="26" x14ac:dyDescent="0.35">
      <c r="A2" s="4">
        <v>40</v>
      </c>
      <c r="B2" s="2" t="s">
        <v>128</v>
      </c>
      <c r="C2" s="2" t="s">
        <v>40</v>
      </c>
      <c r="D2" s="2" t="s">
        <v>17</v>
      </c>
      <c r="G2" s="2" t="s">
        <v>129</v>
      </c>
    </row>
    <row r="3" spans="1:7" ht="65" x14ac:dyDescent="0.35">
      <c r="A3" s="4">
        <v>41</v>
      </c>
      <c r="B3" s="2" t="s">
        <v>130</v>
      </c>
      <c r="D3" s="2" t="s">
        <v>67</v>
      </c>
      <c r="G3" s="2" t="s">
        <v>131</v>
      </c>
    </row>
    <row r="4" spans="1:7" x14ac:dyDescent="0.35">
      <c r="A4" s="4">
        <v>42</v>
      </c>
      <c r="B4" s="2" t="s">
        <v>132</v>
      </c>
      <c r="D4" s="2" t="s">
        <v>67</v>
      </c>
      <c r="G4" s="2" t="s">
        <v>133</v>
      </c>
    </row>
  </sheetData>
  <sheetProtection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6e5237b171c0ea39ce8d1594c0cce61">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ace738896083ec7070e476718a1d297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6D3B7-BF14-496C-AAFE-D9A7535A7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3416F-6D95-48F8-8F6C-247F908E1294}">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3.xml><?xml version="1.0" encoding="utf-8"?>
<ds:datastoreItem xmlns:ds="http://schemas.openxmlformats.org/officeDocument/2006/customXml" ds:itemID="{CCBF6A3A-BEFD-43CA-AFDB-B26AA2F79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LISEZ-MOI</vt:lpstr>
      <vt:lpstr>DAP MEB</vt:lpstr>
      <vt:lpstr>Testing</vt:lpstr>
      <vt:lpstr>Readme</vt:lpstr>
      <vt:lpstr>Vendor data</vt:lpstr>
      <vt:lpstr>Availability</vt:lpstr>
      <vt:lpstr>Price loop</vt:lpstr>
      <vt:lpstr>Expectations</vt:lpstr>
      <vt:lpstr>Supply chains</vt:lpstr>
      <vt:lpstr>Market functionality</vt:lpstr>
      <vt:lpstr>Exchange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Paci</dc:creator>
  <cp:keywords/>
  <dc:description/>
  <cp:lastModifiedBy>Cintya DEL-FRESNO</cp:lastModifiedBy>
  <cp:revision/>
  <dcterms:created xsi:type="dcterms:W3CDTF">2020-09-25T07:14:57Z</dcterms:created>
  <dcterms:modified xsi:type="dcterms:W3CDTF">2024-12-19T13:28:20Z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