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5975" windowHeight="7110" activeTab="1"/>
  </bookViews>
  <sheets>
    <sheet name="Data" sheetId="1" r:id="rId1"/>
    <sheet name="Indicator" sheetId="2" r:id="rId2"/>
    <sheet name="1" sheetId="3" r:id="rId3"/>
    <sheet name="2" sheetId="4" r:id="rId4"/>
    <sheet name="3" sheetId="5" r:id="rId5"/>
    <sheet name="4" sheetId="6" r:id="rId6"/>
  </sheets>
  <calcPr calcId="145621"/>
</workbook>
</file>

<file path=xl/calcChain.xml><?xml version="1.0" encoding="utf-8"?>
<calcChain xmlns="http://schemas.openxmlformats.org/spreadsheetml/2006/main">
  <c r="C22" i="5" l="1"/>
  <c r="C18" i="5"/>
  <c r="C20" i="5"/>
  <c r="C19" i="5"/>
  <c r="C17" i="5"/>
  <c r="E20" i="6" l="1"/>
  <c r="C20" i="6"/>
  <c r="E19" i="6"/>
  <c r="C19" i="6"/>
  <c r="C14" i="6"/>
  <c r="C13" i="6"/>
  <c r="C28" i="6"/>
  <c r="C27" i="6"/>
  <c r="C26" i="6"/>
  <c r="C25" i="6"/>
  <c r="G8" i="6"/>
  <c r="G7" i="6"/>
  <c r="G6" i="6"/>
  <c r="G5" i="6"/>
  <c r="E8" i="6"/>
  <c r="E7" i="6"/>
  <c r="E6" i="6"/>
  <c r="E5" i="6"/>
  <c r="C8" i="6"/>
  <c r="C7" i="6"/>
  <c r="C6" i="6"/>
  <c r="C5" i="6"/>
  <c r="C27" i="5"/>
  <c r="C26" i="5"/>
  <c r="C12" i="5"/>
  <c r="C11" i="5"/>
  <c r="C6" i="5"/>
  <c r="C5" i="5"/>
  <c r="C6" i="4"/>
  <c r="C5" i="4"/>
  <c r="C6" i="3"/>
  <c r="C5" i="3"/>
  <c r="G19" i="6" l="1"/>
  <c r="F19" i="6"/>
  <c r="G20" i="6"/>
  <c r="D20" i="6" s="1"/>
  <c r="H7" i="6"/>
  <c r="C29" i="6"/>
  <c r="D27" i="6" s="1"/>
  <c r="G9" i="6"/>
  <c r="H6" i="6" s="1"/>
  <c r="E9" i="6"/>
  <c r="F7" i="6" s="1"/>
  <c r="C9" i="6"/>
  <c r="D6" i="6" s="1"/>
  <c r="C15" i="6"/>
  <c r="D13" i="6" s="1"/>
  <c r="C13" i="5"/>
  <c r="D11" i="5" s="1"/>
  <c r="C7" i="5"/>
  <c r="D5" i="5" s="1"/>
  <c r="C21" i="5"/>
  <c r="D17" i="5" s="1"/>
  <c r="C28" i="5"/>
  <c r="D27" i="5" s="1"/>
  <c r="C7" i="4"/>
  <c r="D6" i="4" s="1"/>
  <c r="C7" i="3"/>
  <c r="D5" i="3" s="1"/>
  <c r="H8" i="6" l="1"/>
  <c r="H5" i="6"/>
  <c r="F20" i="6"/>
  <c r="F5" i="6"/>
  <c r="D12" i="5"/>
  <c r="D5" i="6"/>
  <c r="F8" i="6"/>
  <c r="F6" i="6"/>
  <c r="D7" i="6"/>
  <c r="D8" i="6"/>
  <c r="D25" i="6"/>
  <c r="D26" i="6"/>
  <c r="D28" i="6"/>
  <c r="D14" i="6"/>
  <c r="D15" i="6" s="1"/>
  <c r="D26" i="5"/>
  <c r="D28" i="5" s="1"/>
  <c r="D19" i="5"/>
  <c r="D13" i="5"/>
  <c r="D18" i="5"/>
  <c r="D20" i="5"/>
  <c r="D6" i="5"/>
  <c r="D7" i="5"/>
  <c r="D5" i="4"/>
  <c r="D7" i="4" s="1"/>
  <c r="D6" i="3"/>
  <c r="D7" i="3" s="1"/>
  <c r="D21" i="5" l="1"/>
  <c r="D19" i="6" l="1"/>
</calcChain>
</file>

<file path=xl/sharedStrings.xml><?xml version="1.0" encoding="utf-8"?>
<sst xmlns="http://schemas.openxmlformats.org/spreadsheetml/2006/main" count="190" uniqueCount="122">
  <si>
    <t>SURVEY NAME : shelter_construction _monitoring SUPERVISOR : JOHN KAPOI KIPTERER</t>
  </si>
  <si>
    <t>Filter Expression : None</t>
  </si>
  <si>
    <t xml:space="preserve"> ID</t>
  </si>
  <si>
    <t>CREATED BY</t>
  </si>
  <si>
    <t>SURVEY NAME</t>
  </si>
  <si>
    <t>SURVEY VERSION</t>
  </si>
  <si>
    <t>START DATE</t>
  </si>
  <si>
    <t>START TIME</t>
  </si>
  <si>
    <t>END DATE</t>
  </si>
  <si>
    <t>END TIME</t>
  </si>
  <si>
    <t>LATITUDE</t>
  </si>
  <si>
    <t>LONGITUDE</t>
  </si>
  <si>
    <t>ACCURACY</t>
  </si>
  <si>
    <t>ALTITUDE</t>
  </si>
  <si>
    <t>SUBMISSION DATE</t>
  </si>
  <si>
    <t>SUBMISSION TIME</t>
  </si>
  <si>
    <t>What is the survey about?</t>
  </si>
  <si>
    <t>Settlement</t>
  </si>
  <si>
    <t>Family members: male 0-4 years</t>
  </si>
  <si>
    <t>Family members: male 5-11 years</t>
  </si>
  <si>
    <t>Family members: male 12-17 years</t>
  </si>
  <si>
    <t>Family members: male 18-24 years</t>
  </si>
  <si>
    <t>Family members: male 25-59 years</t>
  </si>
  <si>
    <t>Family members: male 60 and more years</t>
  </si>
  <si>
    <t>Total male members of the family</t>
  </si>
  <si>
    <t>Family members: female 0-4 years</t>
  </si>
  <si>
    <t>Family members: female 5-11 years</t>
  </si>
  <si>
    <t>Family members: female 12-17 years</t>
  </si>
  <si>
    <t>Family members: female 18-24 years</t>
  </si>
  <si>
    <t>Family members: female 25-59 years</t>
  </si>
  <si>
    <t>Family members: female 60 and more years</t>
  </si>
  <si>
    <t>Total female members of the family</t>
  </si>
  <si>
    <t>Is this a single-headed household?</t>
  </si>
  <si>
    <t>Name of head of household</t>
  </si>
  <si>
    <t>Phone number of head of household</t>
  </si>
  <si>
    <t>Have you received a title/deed/land record for this plot?</t>
  </si>
  <si>
    <t>Does the shelter consruction meet your expectations?</t>
  </si>
  <si>
    <t>Do you have access to a complaint mechanism for this distribution?</t>
  </si>
  <si>
    <t>If you do have access, have you filed a complaint?</t>
  </si>
  <si>
    <t>If you have filed a complaint, what was the complaint regarding?</t>
  </si>
  <si>
    <t>If other, please specify</t>
  </si>
  <si>
    <t>Has the complain been resolved?</t>
  </si>
  <si>
    <t>What is the construction status of the roof?</t>
  </si>
  <si>
    <t>What is the construction status of the walls?</t>
  </si>
  <si>
    <t>What is the construction status of the foundation?</t>
  </si>
  <si>
    <t>What is the quality level of the materials?</t>
  </si>
  <si>
    <t>Does the shelter have a door?</t>
  </si>
  <si>
    <t>Can you lock the door from inside the shelter</t>
  </si>
  <si>
    <t>Can you lock the door from outside the shelter</t>
  </si>
  <si>
    <t>ID</t>
  </si>
  <si>
    <t>Whats_survey_about</t>
  </si>
  <si>
    <t>settlement</t>
  </si>
  <si>
    <t>nb_male_people_family_to_4</t>
  </si>
  <si>
    <t>nb_male_people_family_to_11</t>
  </si>
  <si>
    <t>nb_male_people_family_to_17</t>
  </si>
  <si>
    <t>nb_male_people_family_to_24</t>
  </si>
  <si>
    <t>nb_male_people_family_to_59</t>
  </si>
  <si>
    <t>nb_male_people_family_more_60</t>
  </si>
  <si>
    <t>nb_male_people_family</t>
  </si>
  <si>
    <t>nb_female_people_family_to_4</t>
  </si>
  <si>
    <t>nb_female_people_family_to_11</t>
  </si>
  <si>
    <t>nb_female_people_family_to_17</t>
  </si>
  <si>
    <t>nb_female_people_family_to_24</t>
  </si>
  <si>
    <t>nb_female_people_family_to_59</t>
  </si>
  <si>
    <t>nb_female_people_family_more_60</t>
  </si>
  <si>
    <t>nb_female_people_family</t>
  </si>
  <si>
    <t>household_type</t>
  </si>
  <si>
    <t>name_hhh</t>
  </si>
  <si>
    <t>phone_hhh</t>
  </si>
  <si>
    <t>title_receipt</t>
  </si>
  <si>
    <t>expectations</t>
  </si>
  <si>
    <t>complaint_access</t>
  </si>
  <si>
    <t>complaint_filed</t>
  </si>
  <si>
    <t>complaint_regarding</t>
  </si>
  <si>
    <t>complaint_reg</t>
  </si>
  <si>
    <t>complaint_resolved</t>
  </si>
  <si>
    <t>construction_roof</t>
  </si>
  <si>
    <t>constructions_walls</t>
  </si>
  <si>
    <t>construction_foundation</t>
  </si>
  <si>
    <t>material_quality</t>
  </si>
  <si>
    <t>shelter_door</t>
  </si>
  <si>
    <t>doors_lockable_inside</t>
  </si>
  <si>
    <t>doors_lockable_outside</t>
  </si>
  <si>
    <t xml:space="preserve">% of target households in need of land records/titles/property title/deed/land </t>
  </si>
  <si>
    <t>Title receipt</t>
  </si>
  <si>
    <t>Frequency</t>
  </si>
  <si>
    <t>% Frequency</t>
  </si>
  <si>
    <t>Yes</t>
  </si>
  <si>
    <t>No</t>
  </si>
  <si>
    <t>Total</t>
  </si>
  <si>
    <t>Number/% of host community households supported with permanent shelter items meeting shelter standards defined by the cluster</t>
  </si>
  <si>
    <t>Shelter have door</t>
  </si>
  <si>
    <t>% of beneficiaries reporting access to and knowledge of a complaints mechanism</t>
  </si>
  <si>
    <t>Complaint mechanism</t>
  </si>
  <si>
    <t>Field complaint mechanism</t>
  </si>
  <si>
    <t>Construction process</t>
  </si>
  <si>
    <t>Materials provided</t>
  </si>
  <si>
    <t>Distribution process</t>
  </si>
  <si>
    <t>Other</t>
  </si>
  <si>
    <t>Has the complaint been resolved?</t>
  </si>
  <si>
    <t>Field complaint Resolved</t>
  </si>
  <si>
    <t>roof</t>
  </si>
  <si>
    <t>walls</t>
  </si>
  <si>
    <t>foundation</t>
  </si>
  <si>
    <t>Not started</t>
  </si>
  <si>
    <t>Less than 50% completed</t>
  </si>
  <si>
    <t>More than 50% completed, but less than finished</t>
  </si>
  <si>
    <t>100% complete</t>
  </si>
  <si>
    <t>Doors locable</t>
  </si>
  <si>
    <t>Inside the shelter</t>
  </si>
  <si>
    <t>Outside the shelter</t>
  </si>
  <si>
    <t>Low quality</t>
  </si>
  <si>
    <t>Moderate quality</t>
  </si>
  <si>
    <t>High quality</t>
  </si>
  <si>
    <t>Cannot evaluate</t>
  </si>
  <si>
    <t>Shelter material quality</t>
  </si>
  <si>
    <t>Shelter construction Status</t>
  </si>
  <si>
    <t>Indicator Name</t>
  </si>
  <si>
    <t>%Frequency</t>
  </si>
  <si>
    <t>Can you lock the door from inside and outside the shelter?</t>
  </si>
  <si>
    <t>Total Number of responses</t>
  </si>
  <si>
    <t>Indicator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</si>
</sst>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4" xfId="0" applyBorder="1" applyAlignment="1"/>
    <xf numFmtId="0" fontId="0" fillId="0" borderId="0" xfId="0" applyBorder="1"/>
    <xf numFmtId="9" fontId="0" fillId="0" borderId="5" xfId="1" applyFont="1" applyBorder="1"/>
    <xf numFmtId="0" fontId="0" fillId="0" borderId="6" xfId="0" applyBorder="1" applyAlignment="1"/>
    <xf numFmtId="0" fontId="0" fillId="0" borderId="7" xfId="0" applyBorder="1"/>
    <xf numFmtId="9" fontId="0" fillId="0" borderId="8" xfId="1" applyFont="1" applyBorder="1"/>
    <xf numFmtId="0" fontId="0" fillId="0" borderId="6" xfId="0" applyFill="1" applyBorder="1" applyAlignment="1"/>
    <xf numFmtId="0" fontId="0" fillId="0" borderId="4" xfId="0" applyBorder="1"/>
    <xf numFmtId="0" fontId="0" fillId="0" borderId="9" xfId="0" applyBorder="1"/>
    <xf numFmtId="9" fontId="0" fillId="0" borderId="10" xfId="1" applyFont="1" applyBorder="1"/>
    <xf numFmtId="0" fontId="0" fillId="0" borderId="6" xfId="0" applyBorder="1"/>
    <xf numFmtId="9" fontId="0" fillId="0" borderId="8" xfId="0" applyNumberFormat="1" applyBorder="1"/>
    <xf numFmtId="0" fontId="0" fillId="0" borderId="5" xfId="0" applyBorder="1"/>
    <xf numFmtId="0" fontId="0" fillId="0" borderId="8" xfId="0" applyBorder="1"/>
    <xf numFmtId="0" fontId="0" fillId="0" borderId="0" xfId="0" applyAlignment="1"/>
    <xf numFmtId="0" fontId="3" fillId="0" borderId="0" xfId="0" applyFont="1"/>
    <xf numFmtId="9" fontId="0" fillId="0" borderId="0" xfId="1" applyFont="1" applyBorder="1"/>
    <xf numFmtId="9" fontId="0" fillId="0" borderId="7" xfId="1" applyFont="1" applyBorder="1"/>
    <xf numFmtId="0" fontId="2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2" fillId="3" borderId="9" xfId="0" applyFont="1" applyFill="1" applyBorder="1"/>
    <xf numFmtId="9" fontId="0" fillId="0" borderId="0" xfId="0" applyNumberFormat="1" applyBorder="1"/>
    <xf numFmtId="9" fontId="0" fillId="0" borderId="5" xfId="0" applyNumberFormat="1" applyBorder="1"/>
    <xf numFmtId="0" fontId="0" fillId="4" borderId="0" xfId="0" applyFill="1"/>
    <xf numFmtId="0" fontId="3" fillId="0" borderId="0" xfId="0" applyFont="1" applyAlignment="1">
      <alignment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  <c:txPr>
        <a:bodyPr/>
        <a:lstStyle/>
        <a:p>
          <a:pPr>
            <a:defRPr sz="13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6002832086222416E-3"/>
          <c:y val="0.27188244326602035"/>
          <c:w val="0.86312110986126733"/>
          <c:h val="0.6192740193190136"/>
        </c:manualLayout>
      </c:layout>
      <c:pieChart>
        <c:varyColors val="1"/>
        <c:ser>
          <c:idx val="0"/>
          <c:order val="0"/>
          <c:tx>
            <c:strRef>
              <c:f>'1'!$D$4</c:f>
              <c:strCache>
                <c:ptCount val="1"/>
                <c:pt idx="0">
                  <c:v>% Frequency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'1'!$B$5:$B$6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'1'!$D$5:$D$6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Shelter construction</a:t>
            </a:r>
            <a:r>
              <a:rPr lang="en-US" sz="1300" baseline="0"/>
              <a:t> status</a:t>
            </a:r>
            <a:endParaRPr lang="en-US" sz="1300"/>
          </a:p>
        </c:rich>
      </c:tx>
      <c:layout>
        <c:manualLayout>
          <c:xMode val="edge"/>
          <c:yMode val="edge"/>
          <c:x val="0.2514122808257585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7506467436633254E-2"/>
          <c:y val="0.19981602304553431"/>
          <c:w val="0.83543844272607759"/>
          <c:h val="0.33988795087773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'4'!$C$4</c:f>
              <c:strCache>
                <c:ptCount val="1"/>
                <c:pt idx="0">
                  <c:v>roof</c:v>
                </c:pt>
              </c:strCache>
            </c:strRef>
          </c:tx>
          <c:invertIfNegative val="0"/>
          <c:cat>
            <c:strRef>
              <c:f>'4'!$B$5:$B$8</c:f>
              <c:strCache>
                <c:ptCount val="4"/>
                <c:pt idx="0">
                  <c:v>Not started</c:v>
                </c:pt>
                <c:pt idx="1">
                  <c:v>Less than 50% completed</c:v>
                </c:pt>
                <c:pt idx="2">
                  <c:v>More than 50% completed, but less than finished</c:v>
                </c:pt>
                <c:pt idx="3">
                  <c:v>100% complete</c:v>
                </c:pt>
              </c:strCache>
            </c:strRef>
          </c:cat>
          <c:val>
            <c:numRef>
              <c:f>'4'!$D$5:$D$8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'4'!$E$4</c:f>
              <c:strCache>
                <c:ptCount val="1"/>
                <c:pt idx="0">
                  <c:v>walls</c:v>
                </c:pt>
              </c:strCache>
            </c:strRef>
          </c:tx>
          <c:invertIfNegative val="0"/>
          <c:cat>
            <c:strRef>
              <c:f>'4'!$B$5:$B$8</c:f>
              <c:strCache>
                <c:ptCount val="4"/>
                <c:pt idx="0">
                  <c:v>Not started</c:v>
                </c:pt>
                <c:pt idx="1">
                  <c:v>Less than 50% completed</c:v>
                </c:pt>
                <c:pt idx="2">
                  <c:v>More than 50% completed, but less than finished</c:v>
                </c:pt>
                <c:pt idx="3">
                  <c:v>100% complete</c:v>
                </c:pt>
              </c:strCache>
            </c:strRef>
          </c:cat>
          <c:val>
            <c:numRef>
              <c:f>'4'!$F$5:$F$8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'4'!$G$4</c:f>
              <c:strCache>
                <c:ptCount val="1"/>
                <c:pt idx="0">
                  <c:v>foundation</c:v>
                </c:pt>
              </c:strCache>
            </c:strRef>
          </c:tx>
          <c:invertIfNegative val="0"/>
          <c:cat>
            <c:strRef>
              <c:f>'4'!$B$5:$B$8</c:f>
              <c:strCache>
                <c:ptCount val="4"/>
                <c:pt idx="0">
                  <c:v>Not started</c:v>
                </c:pt>
                <c:pt idx="1">
                  <c:v>Less than 50% completed</c:v>
                </c:pt>
                <c:pt idx="2">
                  <c:v>More than 50% completed, but less than finished</c:v>
                </c:pt>
                <c:pt idx="3">
                  <c:v>100% complete</c:v>
                </c:pt>
              </c:strCache>
            </c:strRef>
          </c:cat>
          <c:val>
            <c:numRef>
              <c:f>'4'!$H$5:$H$8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10240"/>
        <c:axId val="83620224"/>
      </c:barChart>
      <c:catAx>
        <c:axId val="83610240"/>
        <c:scaling>
          <c:orientation val="minMax"/>
        </c:scaling>
        <c:delete val="0"/>
        <c:axPos val="b"/>
        <c:majorTickMark val="out"/>
        <c:minorTickMark val="none"/>
        <c:tickLblPos val="nextTo"/>
        <c:crossAx val="83620224"/>
        <c:crosses val="autoZero"/>
        <c:auto val="1"/>
        <c:lblAlgn val="ctr"/>
        <c:lblOffset val="100"/>
        <c:noMultiLvlLbl val="0"/>
      </c:catAx>
      <c:valAx>
        <c:axId val="836202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6102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142876</xdr:colOff>
      <xdr:row>3</xdr:row>
      <xdr:rowOff>47625</xdr:rowOff>
    </xdr:from>
    <xdr:to>
      <xdr:col>8</xdr:col>
      <xdr:colOff>47625</xdr:colOff>
      <xdr:row>10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466724</xdr:colOff>
      <xdr:row>1</xdr:row>
      <xdr:rowOff>185737</xdr:rowOff>
    </xdr:from>
    <xdr:to>
      <xdr:col>17</xdr:col>
      <xdr:colOff>380999</xdr:colOff>
      <xdr:row>11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"/>
  <sheetViews>
    <sheetView workbookViewId="0"/>
  </sheetViews>
  <sheetFormatPr defaultRowHeight="15" x14ac:dyDescent="0.25"/>
  <sheetData>
    <row r="1" spans="1:47" x14ac:dyDescent="0.25">
      <c r="A1" t="s">
        <v>0</v>
      </c>
    </row>
    <row r="2" spans="1:47" x14ac:dyDescent="0.25">
      <c r="A2" t="s">
        <v>1</v>
      </c>
    </row>
    <row r="3" spans="1:47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27</v>
      </c>
      <c r="AA3" t="s">
        <v>28</v>
      </c>
      <c r="AB3" t="s">
        <v>29</v>
      </c>
      <c r="AC3" t="s">
        <v>30</v>
      </c>
      <c r="AD3" t="s">
        <v>31</v>
      </c>
      <c r="AE3" t="s">
        <v>32</v>
      </c>
      <c r="AF3" t="s">
        <v>33</v>
      </c>
      <c r="AG3" t="s">
        <v>34</v>
      </c>
      <c r="AH3" t="s">
        <v>35</v>
      </c>
      <c r="AI3" t="s">
        <v>36</v>
      </c>
      <c r="AJ3" t="s">
        <v>37</v>
      </c>
      <c r="AK3" t="s">
        <v>38</v>
      </c>
      <c r="AL3" t="s">
        <v>39</v>
      </c>
      <c r="AM3" t="s">
        <v>40</v>
      </c>
      <c r="AN3" t="s">
        <v>41</v>
      </c>
      <c r="AO3" t="s">
        <v>42</v>
      </c>
      <c r="AP3" t="s">
        <v>43</v>
      </c>
      <c r="AQ3" t="s">
        <v>44</v>
      </c>
      <c r="AR3" t="s">
        <v>45</v>
      </c>
      <c r="AS3" t="s">
        <v>46</v>
      </c>
      <c r="AT3" t="s">
        <v>47</v>
      </c>
      <c r="AU3" t="s">
        <v>48</v>
      </c>
    </row>
    <row r="4" spans="1:47" x14ac:dyDescent="0.25">
      <c r="A4" t="s">
        <v>49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50</v>
      </c>
      <c r="P4" t="s">
        <v>51</v>
      </c>
      <c r="Q4" t="s">
        <v>52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64</v>
      </c>
      <c r="AD4" t="s">
        <v>65</v>
      </c>
      <c r="AE4" t="s">
        <v>66</v>
      </c>
      <c r="AF4" t="s">
        <v>67</v>
      </c>
      <c r="AG4" t="s">
        <v>68</v>
      </c>
      <c r="AH4" t="s">
        <v>69</v>
      </c>
      <c r="AI4" t="s">
        <v>70</v>
      </c>
      <c r="AJ4" t="s">
        <v>71</v>
      </c>
      <c r="AK4" t="s">
        <v>72</v>
      </c>
      <c r="AL4" t="s">
        <v>73</v>
      </c>
      <c r="AM4" t="s">
        <v>74</v>
      </c>
      <c r="AN4" t="s">
        <v>75</v>
      </c>
      <c r="AO4" t="s">
        <v>76</v>
      </c>
      <c r="AP4" t="s">
        <v>77</v>
      </c>
      <c r="AQ4" t="s">
        <v>78</v>
      </c>
      <c r="AR4" t="s">
        <v>79</v>
      </c>
      <c r="AS4" t="s">
        <v>80</v>
      </c>
      <c r="AT4" t="s">
        <v>81</v>
      </c>
      <c r="AU4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/>
  </sheetViews>
  <sheetFormatPr defaultRowHeight="15" x14ac:dyDescent="0.25"/>
  <cols>
    <col min="1" max="1" width="9.7109375" customWidth="1"/>
  </cols>
  <sheetData>
    <row r="1" spans="1:2" s="19" customFormat="1" ht="30" x14ac:dyDescent="0.25">
      <c r="A1" s="33" t="s">
        <v>121</v>
      </c>
      <c r="B1" s="19" t="s">
        <v>117</v>
      </c>
    </row>
    <row r="2" spans="1:2" s="32" customFormat="1" x14ac:dyDescent="0.25">
      <c r="A2" s="32">
        <v>1</v>
      </c>
      <c r="B2" s="32" t="s">
        <v>83</v>
      </c>
    </row>
    <row r="3" spans="1:2" s="32" customFormat="1" x14ac:dyDescent="0.25">
      <c r="A3" s="32">
        <v>2</v>
      </c>
      <c r="B3" s="32" t="s">
        <v>90</v>
      </c>
    </row>
    <row r="4" spans="1:2" s="32" customFormat="1" x14ac:dyDescent="0.25">
      <c r="A4" s="32">
        <v>3</v>
      </c>
      <c r="B4" s="32" t="s">
        <v>92</v>
      </c>
    </row>
    <row r="5" spans="1:2" s="32" customFormat="1" x14ac:dyDescent="0.25">
      <c r="A5" s="32">
        <v>4</v>
      </c>
      <c r="B5" s="32" t="s">
        <v>90</v>
      </c>
    </row>
    <row r="6" spans="1:2" s="18" customForma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 x14ac:dyDescent="0.25"/>
  <cols>
    <col min="3" max="3" width="10.42578125" customWidth="1"/>
    <col min="4" max="4" width="12.5703125" customWidth="1"/>
  </cols>
  <sheetData>
    <row r="1" spans="1:4" s="34" customFormat="1" x14ac:dyDescent="0.25">
      <c r="A1" s="35">
        <v>1</v>
      </c>
      <c r="B1" s="34" t="s">
        <v>83</v>
      </c>
    </row>
    <row r="3" spans="1:4" x14ac:dyDescent="0.25">
      <c r="B3" t="s">
        <v>35</v>
      </c>
    </row>
    <row r="4" spans="1:4" x14ac:dyDescent="0.25">
      <c r="B4" s="1" t="s">
        <v>84</v>
      </c>
      <c r="C4" s="2" t="s">
        <v>85</v>
      </c>
      <c r="D4" s="3" t="s">
        <v>86</v>
      </c>
    </row>
    <row r="5" spans="1:4" x14ac:dyDescent="0.25">
      <c r="B5" s="4" t="s">
        <v>87</v>
      </c>
      <c r="C5" s="5">
        <f>COUNTIF(Data!AH:AH,"Yes")</f>
        <v>0</v>
      </c>
      <c r="D5" s="6" t="e">
        <f>C5/C7</f>
        <v>#DIV/0!</v>
      </c>
    </row>
    <row r="6" spans="1:4" x14ac:dyDescent="0.25">
      <c r="B6" s="7" t="s">
        <v>88</v>
      </c>
      <c r="C6" s="8">
        <f>COUNTIF(Data!AH:AH,"No")</f>
        <v>0</v>
      </c>
      <c r="D6" s="9" t="e">
        <f>C6/C7</f>
        <v>#DIV/0!</v>
      </c>
    </row>
    <row r="7" spans="1:4" x14ac:dyDescent="0.25">
      <c r="B7" s="10" t="s">
        <v>89</v>
      </c>
      <c r="C7" s="8">
        <f>SUM(C5:C6)</f>
        <v>0</v>
      </c>
      <c r="D7" s="9" t="e">
        <f>SUM(D5:D6)</f>
        <v>#DIV/0!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 x14ac:dyDescent="0.25"/>
  <cols>
    <col min="2" max="2" width="12.85546875" customWidth="1"/>
    <col min="3" max="3" width="12.5703125" customWidth="1"/>
    <col min="4" max="4" width="13.140625" customWidth="1"/>
  </cols>
  <sheetData>
    <row r="1" spans="1:4" s="34" customFormat="1" x14ac:dyDescent="0.25">
      <c r="A1" s="35">
        <v>2</v>
      </c>
      <c r="B1" s="34" t="s">
        <v>90</v>
      </c>
    </row>
    <row r="3" spans="1:4" x14ac:dyDescent="0.25">
      <c r="B3" t="s">
        <v>36</v>
      </c>
    </row>
    <row r="4" spans="1:4" x14ac:dyDescent="0.25">
      <c r="B4" s="1" t="s">
        <v>91</v>
      </c>
      <c r="C4" s="2" t="s">
        <v>85</v>
      </c>
      <c r="D4" s="3" t="s">
        <v>86</v>
      </c>
    </row>
    <row r="5" spans="1:4" x14ac:dyDescent="0.25">
      <c r="B5" s="4" t="s">
        <v>87</v>
      </c>
      <c r="C5" s="5">
        <f>COUNTIF(Data!AI:AI,"Yes")</f>
        <v>0</v>
      </c>
      <c r="D5" s="6" t="e">
        <f>C5/C7</f>
        <v>#DIV/0!</v>
      </c>
    </row>
    <row r="6" spans="1:4" x14ac:dyDescent="0.25">
      <c r="B6" s="7" t="s">
        <v>88</v>
      </c>
      <c r="C6" s="8">
        <f>COUNTIF(Data!AI:AI,"No")</f>
        <v>0</v>
      </c>
      <c r="D6" s="9" t="e">
        <f>C6/C7</f>
        <v>#DIV/0!</v>
      </c>
    </row>
    <row r="7" spans="1:4" x14ac:dyDescent="0.25">
      <c r="B7" s="10" t="s">
        <v>89</v>
      </c>
      <c r="C7" s="8">
        <f>SUM(C5:C6)</f>
        <v>0</v>
      </c>
      <c r="D7" s="9" t="e">
        <f>SUM(D5:D6)</f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RowHeight="15" x14ac:dyDescent="0.25"/>
  <cols>
    <col min="2" max="2" width="23.5703125" customWidth="1"/>
    <col min="3" max="4" width="13.7109375" customWidth="1"/>
  </cols>
  <sheetData>
    <row r="1" spans="1:4" s="34" customFormat="1" x14ac:dyDescent="0.25">
      <c r="A1" s="35">
        <v>3</v>
      </c>
      <c r="B1" s="34" t="s">
        <v>92</v>
      </c>
    </row>
    <row r="3" spans="1:4" x14ac:dyDescent="0.25">
      <c r="B3" t="s">
        <v>37</v>
      </c>
    </row>
    <row r="4" spans="1:4" x14ac:dyDescent="0.25">
      <c r="B4" s="1" t="s">
        <v>93</v>
      </c>
      <c r="C4" s="2" t="s">
        <v>85</v>
      </c>
      <c r="D4" s="3" t="s">
        <v>86</v>
      </c>
    </row>
    <row r="5" spans="1:4" x14ac:dyDescent="0.25">
      <c r="B5" s="4" t="s">
        <v>87</v>
      </c>
      <c r="C5" s="5">
        <f>COUNTIF(Data!AJ:AJ,"Yes")</f>
        <v>0</v>
      </c>
      <c r="D5" s="6" t="e">
        <f>C5/C7</f>
        <v>#DIV/0!</v>
      </c>
    </row>
    <row r="6" spans="1:4" x14ac:dyDescent="0.25">
      <c r="B6" s="7" t="s">
        <v>88</v>
      </c>
      <c r="C6" s="8">
        <f>COUNTIF(Data!AJ:AJ,"No")</f>
        <v>0</v>
      </c>
      <c r="D6" s="9" t="e">
        <f>C6/C7</f>
        <v>#DIV/0!</v>
      </c>
    </row>
    <row r="7" spans="1:4" x14ac:dyDescent="0.25">
      <c r="B7" s="10" t="s">
        <v>89</v>
      </c>
      <c r="C7" s="8">
        <f>SUM(C5:C6)</f>
        <v>0</v>
      </c>
      <c r="D7" s="9" t="e">
        <f>SUM(D5:D6)</f>
        <v>#DIV/0!</v>
      </c>
    </row>
    <row r="9" spans="1:4" x14ac:dyDescent="0.25">
      <c r="B9" t="s">
        <v>38</v>
      </c>
    </row>
    <row r="10" spans="1:4" x14ac:dyDescent="0.25">
      <c r="B10" s="1" t="s">
        <v>94</v>
      </c>
      <c r="C10" s="2" t="s">
        <v>85</v>
      </c>
      <c r="D10" s="3" t="s">
        <v>86</v>
      </c>
    </row>
    <row r="11" spans="1:4" x14ac:dyDescent="0.25">
      <c r="B11" s="4" t="s">
        <v>87</v>
      </c>
      <c r="C11" s="5">
        <f>COUNTIF(Data!AK:AK,"Yes")</f>
        <v>0</v>
      </c>
      <c r="D11" s="6" t="e">
        <f>C11/C13</f>
        <v>#DIV/0!</v>
      </c>
    </row>
    <row r="12" spans="1:4" x14ac:dyDescent="0.25">
      <c r="B12" s="7" t="s">
        <v>88</v>
      </c>
      <c r="C12" s="8">
        <f>COUNTIF(Data!AK:AK,"No")</f>
        <v>0</v>
      </c>
      <c r="D12" s="9" t="e">
        <f>C12/C13</f>
        <v>#DIV/0!</v>
      </c>
    </row>
    <row r="13" spans="1:4" x14ac:dyDescent="0.25">
      <c r="B13" s="10" t="s">
        <v>89</v>
      </c>
      <c r="C13" s="8">
        <f>SUM(C11:C12)</f>
        <v>0</v>
      </c>
      <c r="D13" s="9" t="e">
        <f>SUM(D11:D12)</f>
        <v>#DIV/0!</v>
      </c>
    </row>
    <row r="15" spans="1:4" x14ac:dyDescent="0.25">
      <c r="B15" t="s">
        <v>39</v>
      </c>
    </row>
    <row r="16" spans="1:4" x14ac:dyDescent="0.25">
      <c r="B16" s="1" t="s">
        <v>94</v>
      </c>
      <c r="C16" s="2" t="s">
        <v>85</v>
      </c>
      <c r="D16" s="3" t="s">
        <v>86</v>
      </c>
    </row>
    <row r="17" spans="2:4" x14ac:dyDescent="0.25">
      <c r="B17" s="11" t="s">
        <v>95</v>
      </c>
      <c r="C17" s="12">
        <f>COUNTIF(Data!AL:AL,"*Construction_process*")</f>
        <v>0</v>
      </c>
      <c r="D17" s="13" t="e">
        <f>C17/C21</f>
        <v>#DIV/0!</v>
      </c>
    </row>
    <row r="18" spans="2:4" x14ac:dyDescent="0.25">
      <c r="B18" s="11" t="s">
        <v>96</v>
      </c>
      <c r="C18" s="5">
        <f>COUNTIF(Data!AL:AL,"*Materials_provided*")</f>
        <v>0</v>
      </c>
      <c r="D18" s="6" t="e">
        <f>C18/C21</f>
        <v>#DIV/0!</v>
      </c>
    </row>
    <row r="19" spans="2:4" x14ac:dyDescent="0.25">
      <c r="B19" s="11" t="s">
        <v>97</v>
      </c>
      <c r="C19" s="5">
        <f>COUNTIF(Data!AL:AL,"*Distribution_process*")</f>
        <v>0</v>
      </c>
      <c r="D19" s="6" t="e">
        <f>C19/C21</f>
        <v>#DIV/0!</v>
      </c>
    </row>
    <row r="20" spans="2:4" x14ac:dyDescent="0.25">
      <c r="B20" s="14" t="s">
        <v>98</v>
      </c>
      <c r="C20" s="8">
        <f>COUNTIF(Data!AL:AL,"*Other*")</f>
        <v>0</v>
      </c>
      <c r="D20" s="9" t="e">
        <f>C20/C21</f>
        <v>#DIV/0!</v>
      </c>
    </row>
    <row r="21" spans="2:4" x14ac:dyDescent="0.25">
      <c r="B21" s="14" t="s">
        <v>89</v>
      </c>
      <c r="C21" s="8">
        <f>SUM(C17:C20)</f>
        <v>0</v>
      </c>
      <c r="D21" s="15" t="e">
        <f>SUM(D17:D20)</f>
        <v>#DIV/0!</v>
      </c>
    </row>
    <row r="22" spans="2:4" x14ac:dyDescent="0.25">
      <c r="B22" s="25" t="s">
        <v>120</v>
      </c>
      <c r="C22" s="26">
        <f>COUNTIF(Data!AL5:AL99976,"*e*")</f>
        <v>0</v>
      </c>
      <c r="D22" s="27"/>
    </row>
    <row r="24" spans="2:4" x14ac:dyDescent="0.25">
      <c r="B24" t="s">
        <v>99</v>
      </c>
    </row>
    <row r="25" spans="2:4" x14ac:dyDescent="0.25">
      <c r="B25" s="1" t="s">
        <v>100</v>
      </c>
      <c r="C25" s="2" t="s">
        <v>85</v>
      </c>
      <c r="D25" s="3" t="s">
        <v>86</v>
      </c>
    </row>
    <row r="26" spans="2:4" x14ac:dyDescent="0.25">
      <c r="B26" s="4" t="s">
        <v>87</v>
      </c>
      <c r="C26" s="5">
        <f>COUNTIF(Data!AN:AN,"Yes")</f>
        <v>0</v>
      </c>
      <c r="D26" s="6" t="e">
        <f>C26/C28</f>
        <v>#DIV/0!</v>
      </c>
    </row>
    <row r="27" spans="2:4" x14ac:dyDescent="0.25">
      <c r="B27" s="7" t="s">
        <v>88</v>
      </c>
      <c r="C27" s="8">
        <f>COUNTIF(Data!AN:AN,"No")</f>
        <v>0</v>
      </c>
      <c r="D27" s="9" t="e">
        <f>C27/C28</f>
        <v>#DIV/0!</v>
      </c>
    </row>
    <row r="28" spans="2:4" x14ac:dyDescent="0.25">
      <c r="B28" s="10" t="s">
        <v>89</v>
      </c>
      <c r="C28" s="8">
        <f>SUM(C26:C27)</f>
        <v>0</v>
      </c>
      <c r="D28" s="9" t="e">
        <f>SUM(D26:D27)</f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RowHeight="15" x14ac:dyDescent="0.25"/>
  <cols>
    <col min="2" max="2" width="17.7109375" customWidth="1"/>
    <col min="3" max="3" width="11.5703125" customWidth="1"/>
    <col min="4" max="4" width="12.7109375" customWidth="1"/>
    <col min="5" max="5" width="11" customWidth="1"/>
    <col min="6" max="6" width="10.5703125" customWidth="1"/>
  </cols>
  <sheetData>
    <row r="1" spans="1:8" s="34" customFormat="1" x14ac:dyDescent="0.25">
      <c r="A1" s="35">
        <v>4</v>
      </c>
      <c r="B1" s="34" t="s">
        <v>90</v>
      </c>
    </row>
    <row r="3" spans="1:8" x14ac:dyDescent="0.25">
      <c r="B3" t="s">
        <v>42</v>
      </c>
    </row>
    <row r="4" spans="1:8" x14ac:dyDescent="0.25">
      <c r="B4" s="22" t="s">
        <v>116</v>
      </c>
      <c r="C4" s="23" t="s">
        <v>101</v>
      </c>
      <c r="D4" s="29" t="s">
        <v>85</v>
      </c>
      <c r="E4" s="23" t="s">
        <v>102</v>
      </c>
      <c r="F4" s="29" t="s">
        <v>85</v>
      </c>
      <c r="G4" s="23" t="s">
        <v>103</v>
      </c>
      <c r="H4" s="29" t="s">
        <v>85</v>
      </c>
    </row>
    <row r="5" spans="1:8" x14ac:dyDescent="0.25">
      <c r="B5" s="11" t="s">
        <v>104</v>
      </c>
      <c r="C5" s="5">
        <f>COUNTIF(Data!AO:AO,"Not_started")</f>
        <v>0</v>
      </c>
      <c r="D5" s="30" t="e">
        <f>C5/C9</f>
        <v>#DIV/0!</v>
      </c>
      <c r="E5" s="5">
        <f>COUNTIF(Data!AP:AP,"Not_started")</f>
        <v>0</v>
      </c>
      <c r="F5" s="30" t="e">
        <f>E5/E9</f>
        <v>#DIV/0!</v>
      </c>
      <c r="G5" s="5">
        <f>COUNTIF(Data!AQ:AQ,"Not_started")</f>
        <v>0</v>
      </c>
      <c r="H5" s="31" t="e">
        <f>G5/G9</f>
        <v>#DIV/0!</v>
      </c>
    </row>
    <row r="6" spans="1:8" x14ac:dyDescent="0.25">
      <c r="B6" s="11" t="s">
        <v>105</v>
      </c>
      <c r="C6" s="5">
        <f>COUNTIF(Data!AO:AO,"Less_than_50%_completed")</f>
        <v>0</v>
      </c>
      <c r="D6" s="30" t="e">
        <f>C6/C9</f>
        <v>#DIV/0!</v>
      </c>
      <c r="E6" s="5">
        <f>COUNTIF(Data!AP:AP,"Less_than_50%_completed")</f>
        <v>0</v>
      </c>
      <c r="F6" s="30" t="e">
        <f>E6/E9</f>
        <v>#DIV/0!</v>
      </c>
      <c r="G6" s="5">
        <f>COUNTIF(Data!AQ:AQ,"Less_than_50%_completed")</f>
        <v>0</v>
      </c>
      <c r="H6" s="31" t="e">
        <f>G6/G9</f>
        <v>#DIV/0!</v>
      </c>
    </row>
    <row r="7" spans="1:8" x14ac:dyDescent="0.25">
      <c r="B7" s="11" t="s">
        <v>106</v>
      </c>
      <c r="C7" s="5">
        <f>COUNTIF(Data!AO:AO,"More_than_50%")</f>
        <v>0</v>
      </c>
      <c r="D7" s="30" t="e">
        <f>C7/C9</f>
        <v>#DIV/0!</v>
      </c>
      <c r="E7" s="5">
        <f>COUNTIF(Data!AP:AP,"More_than_50%")</f>
        <v>0</v>
      </c>
      <c r="F7" s="30" t="e">
        <f>E7/E9</f>
        <v>#DIV/0!</v>
      </c>
      <c r="G7" s="5">
        <f>COUNTIF(Data!AQ:AQ,"More_than_50%")</f>
        <v>0</v>
      </c>
      <c r="H7" s="31" t="e">
        <f>G7/G9</f>
        <v>#DIV/0!</v>
      </c>
    </row>
    <row r="8" spans="1:8" x14ac:dyDescent="0.25">
      <c r="B8" s="11" t="s">
        <v>107</v>
      </c>
      <c r="C8" s="5">
        <f>COUNTIF(Data!AO:AO,"100%_complete")</f>
        <v>0</v>
      </c>
      <c r="D8" s="30" t="e">
        <f>C8/C9</f>
        <v>#DIV/0!</v>
      </c>
      <c r="E8" s="5">
        <f>COUNTIF(Data!AP:AP,"100%_complete")</f>
        <v>0</v>
      </c>
      <c r="F8" s="30" t="e">
        <f>E8/E9</f>
        <v>#DIV/0!</v>
      </c>
      <c r="G8" s="5">
        <f>COUNTIF(Data!AQ:AQ,"100%_complete")</f>
        <v>0</v>
      </c>
      <c r="H8" s="31" t="e">
        <f>G8/G9</f>
        <v>#DIV/0!</v>
      </c>
    </row>
    <row r="9" spans="1:8" x14ac:dyDescent="0.25">
      <c r="B9" s="28" t="s">
        <v>89</v>
      </c>
      <c r="C9" s="26">
        <f>SUM(C5:C8)</f>
        <v>0</v>
      </c>
      <c r="D9" s="26"/>
      <c r="E9" s="26">
        <f>SUM(E5:E8)</f>
        <v>0</v>
      </c>
      <c r="F9" s="26"/>
      <c r="G9" s="26">
        <f>SUM(G5:G8)</f>
        <v>0</v>
      </c>
      <c r="H9" s="27"/>
    </row>
    <row r="11" spans="1:8" x14ac:dyDescent="0.25">
      <c r="B11" t="s">
        <v>46</v>
      </c>
    </row>
    <row r="12" spans="1:8" x14ac:dyDescent="0.25">
      <c r="B12" s="1" t="s">
        <v>91</v>
      </c>
      <c r="C12" s="2" t="s">
        <v>85</v>
      </c>
      <c r="D12" s="3" t="s">
        <v>86</v>
      </c>
    </row>
    <row r="13" spans="1:8" x14ac:dyDescent="0.25">
      <c r="B13" s="4" t="s">
        <v>87</v>
      </c>
      <c r="C13" s="5">
        <f>COUNTIF(Data!AS:AS,"Yes")</f>
        <v>0</v>
      </c>
      <c r="D13" s="6" t="e">
        <f>C13/C15</f>
        <v>#DIV/0!</v>
      </c>
    </row>
    <row r="14" spans="1:8" x14ac:dyDescent="0.25">
      <c r="B14" s="7" t="s">
        <v>88</v>
      </c>
      <c r="C14" s="8">
        <f>COUNTIF(Data!AS:AS,"No")</f>
        <v>0</v>
      </c>
      <c r="D14" s="9" t="e">
        <f>C14/C15</f>
        <v>#DIV/0!</v>
      </c>
    </row>
    <row r="15" spans="1:8" x14ac:dyDescent="0.25">
      <c r="B15" s="10" t="s">
        <v>89</v>
      </c>
      <c r="C15" s="8">
        <f>SUM(C13:C14)</f>
        <v>0</v>
      </c>
      <c r="D15" s="9" t="e">
        <f>SUM(D13:D14)</f>
        <v>#DIV/0!</v>
      </c>
    </row>
    <row r="17" spans="2:7" x14ac:dyDescent="0.25">
      <c r="B17" t="s">
        <v>119</v>
      </c>
    </row>
    <row r="18" spans="2:7" x14ac:dyDescent="0.25">
      <c r="B18" s="22" t="s">
        <v>108</v>
      </c>
      <c r="C18" s="23" t="s">
        <v>87</v>
      </c>
      <c r="D18" s="23" t="s">
        <v>118</v>
      </c>
      <c r="E18" s="23" t="s">
        <v>88</v>
      </c>
      <c r="F18" s="23" t="s">
        <v>118</v>
      </c>
      <c r="G18" s="24" t="s">
        <v>89</v>
      </c>
    </row>
    <row r="19" spans="2:7" x14ac:dyDescent="0.25">
      <c r="B19" s="11" t="s">
        <v>109</v>
      </c>
      <c r="C19" s="5">
        <f>COUNTIF(Data!AT:AT,"Yes")</f>
        <v>0</v>
      </c>
      <c r="D19" s="20" t="e">
        <f>C19/G19</f>
        <v>#DIV/0!</v>
      </c>
      <c r="E19" s="5">
        <f>COUNTIF(Data!AT:AT,"No")</f>
        <v>0</v>
      </c>
      <c r="F19" s="20" t="e">
        <f>E19/G19</f>
        <v>#DIV/0!</v>
      </c>
      <c r="G19" s="16">
        <f>SUM(C19+E19)</f>
        <v>0</v>
      </c>
    </row>
    <row r="20" spans="2:7" x14ac:dyDescent="0.25">
      <c r="B20" s="14" t="s">
        <v>110</v>
      </c>
      <c r="C20" s="8">
        <f>COUNTIF(Data!AU:AU,"No")</f>
        <v>0</v>
      </c>
      <c r="D20" s="21" t="e">
        <f>C20/G20</f>
        <v>#DIV/0!</v>
      </c>
      <c r="E20" s="8">
        <f>COUNTIF(Data!AU:AU,"No")</f>
        <v>0</v>
      </c>
      <c r="F20" s="21" t="e">
        <f>E20/G20</f>
        <v>#DIV/0!</v>
      </c>
      <c r="G20" s="17">
        <f>SUM(C20+E20)</f>
        <v>0</v>
      </c>
    </row>
    <row r="21" spans="2:7" x14ac:dyDescent="0.25">
      <c r="B21" s="14" t="s">
        <v>89</v>
      </c>
      <c r="C21" s="8"/>
      <c r="D21" s="8"/>
      <c r="E21" s="8"/>
      <c r="F21" s="8"/>
      <c r="G21" s="17"/>
    </row>
    <row r="23" spans="2:7" x14ac:dyDescent="0.25">
      <c r="B23" t="s">
        <v>45</v>
      </c>
    </row>
    <row r="24" spans="2:7" x14ac:dyDescent="0.25">
      <c r="B24" s="1" t="s">
        <v>115</v>
      </c>
      <c r="C24" s="2" t="s">
        <v>85</v>
      </c>
      <c r="D24" s="3" t="s">
        <v>86</v>
      </c>
    </row>
    <row r="25" spans="2:7" x14ac:dyDescent="0.25">
      <c r="B25" s="11" t="s">
        <v>111</v>
      </c>
      <c r="C25" s="12">
        <f>COUNTIF(Data!AR:AR,"Low_quality")</f>
        <v>0</v>
      </c>
      <c r="D25" s="6" t="e">
        <f>C25/C29</f>
        <v>#DIV/0!</v>
      </c>
    </row>
    <row r="26" spans="2:7" x14ac:dyDescent="0.25">
      <c r="B26" s="11" t="s">
        <v>112</v>
      </c>
      <c r="C26" s="5">
        <f>COUNTIF(Data!AR:AR,"Moderate_quality")</f>
        <v>0</v>
      </c>
      <c r="D26" s="6" t="e">
        <f>C26/C29</f>
        <v>#DIV/0!</v>
      </c>
    </row>
    <row r="27" spans="2:7" x14ac:dyDescent="0.25">
      <c r="B27" s="11" t="s">
        <v>113</v>
      </c>
      <c r="C27" s="5">
        <f>COUNTIF(Data!AR:AR,"High_quality")</f>
        <v>0</v>
      </c>
      <c r="D27" s="6" t="e">
        <f>C27/C29</f>
        <v>#DIV/0!</v>
      </c>
    </row>
    <row r="28" spans="2:7" x14ac:dyDescent="0.25">
      <c r="B28" s="14" t="s">
        <v>114</v>
      </c>
      <c r="C28" s="8">
        <f>COUNTIF(Data!AR:AR,"Cannot_evaluate")</f>
        <v>0</v>
      </c>
      <c r="D28" s="9" t="e">
        <f>C28/C29</f>
        <v>#DIV/0!</v>
      </c>
    </row>
    <row r="29" spans="2:7" x14ac:dyDescent="0.25">
      <c r="B29" s="14" t="s">
        <v>89</v>
      </c>
      <c r="C29" s="8">
        <f>SUM(C25:C28)</f>
        <v>0</v>
      </c>
      <c r="D29" s="1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Indicator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Meinhart</cp:lastModifiedBy>
  <dcterms:created xsi:type="dcterms:W3CDTF">2015-09-01T13:32:45Z</dcterms:created>
  <dcterms:modified xsi:type="dcterms:W3CDTF">2015-09-23T10:56:52Z</dcterms:modified>
</cp:coreProperties>
</file>