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pivotTables/pivotTable70.xml" ContentType="application/vnd.openxmlformats-officedocument.spreadsheetml.pivotTable+xml"/>
  <Override PartName="/xl/pivotTables/pivotTable71.xml" ContentType="application/vnd.openxmlformats-officedocument.spreadsheetml.pivotTable+xml"/>
  <Override PartName="/xl/pivotTables/pivotTable72.xml" ContentType="application/vnd.openxmlformats-officedocument.spreadsheetml.pivotTable+xml"/>
  <Override PartName="/xl/pivotTables/pivotTable73.xml" ContentType="application/vnd.openxmlformats-officedocument.spreadsheetml.pivotTable+xml"/>
  <Override PartName="/xl/pivotTables/pivotTable74.xml" ContentType="application/vnd.openxmlformats-officedocument.spreadsheetml.pivotTable+xml"/>
  <Override PartName="/xl/pivotTables/pivotTable75.xml" ContentType="application/vnd.openxmlformats-officedocument.spreadsheetml.pivotTable+xml"/>
  <Override PartName="/xl/pivotTables/pivotTable76.xml" ContentType="application/vnd.openxmlformats-officedocument.spreadsheetml.pivotTable+xml"/>
  <Override PartName="/xl/pivotTables/pivotTable77.xml" ContentType="application/vnd.openxmlformats-officedocument.spreadsheetml.pivotTable+xml"/>
  <Override PartName="/xl/pivotTables/pivotTable78.xml" ContentType="application/vnd.openxmlformats-officedocument.spreadsheetml.pivotTable+xml"/>
  <Override PartName="/xl/pivotTables/pivotTable79.xml" ContentType="application/vnd.openxmlformats-officedocument.spreadsheetml.pivotTable+xml"/>
  <Override PartName="/xl/pivotTables/pivotTable80.xml" ContentType="application/vnd.openxmlformats-officedocument.spreadsheetml.pivotTable+xml"/>
  <Override PartName="/xl/pivotTables/pivotTable81.xml" ContentType="application/vnd.openxmlformats-officedocument.spreadsheetml.pivotTable+xml"/>
  <Override PartName="/xl/pivotTables/pivotTable82.xml" ContentType="application/vnd.openxmlformats-officedocument.spreadsheetml.pivotTable+xml"/>
  <Override PartName="/xl/pivotTables/pivotTable83.xml" ContentType="application/vnd.openxmlformats-officedocument.spreadsheetml.pivotTable+xml"/>
  <Override PartName="/xl/pivotTables/pivotTable84.xml" ContentType="application/vnd.openxmlformats-officedocument.spreadsheetml.pivotTable+xml"/>
  <Override PartName="/xl/pivotTables/pivotTable85.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ThinkPad\OneDrive - ACTED\Bureau\somaila\ZONGO-REACH\2023\Janvier\Suivi-marchés\Analyse-données\donnees_decembre\Retour_siege\"/>
    </mc:Choice>
  </mc:AlternateContent>
  <xr:revisionPtr revIDLastSave="0" documentId="13_ncr:1_{E6D80DCB-1E7C-4936-9BB3-D113242D1BCB}" xr6:coauthVersionLast="47" xr6:coauthVersionMax="47" xr10:uidLastSave="{00000000-0000-0000-0000-000000000000}"/>
  <bookViews>
    <workbookView xWindow="28680" yWindow="-120" windowWidth="29040" windowHeight="15720" tabRatio="599" firstSheet="1" activeTab="5" xr2:uid="{00000000-000D-0000-FFFF-FFFF00000000}"/>
  </bookViews>
  <sheets>
    <sheet name="Lisez_moi" sheetId="4" r:id="rId1"/>
    <sheet name="Données_nettoyées" sheetId="2" r:id="rId2"/>
    <sheet name="Données_prix" sheetId="11" r:id="rId3"/>
    <sheet name="Informations_commerçants" sheetId="5" r:id="rId4"/>
    <sheet name="Analyse_prix" sheetId="17" r:id="rId5"/>
    <sheet name="Comparaisons_Prix" sheetId="24" r:id="rId6"/>
    <sheet name="disponibilité" sheetId="8" r:id="rId7"/>
    <sheet name="Approvisionnement " sheetId="23" r:id="rId8"/>
    <sheet name="Fluctuations_prix" sheetId="19" r:id="rId9"/>
    <sheet name="Informations_additionnelles" sheetId="20" r:id="rId10"/>
    <sheet name="Questionnaire" sheetId="21" r:id="rId11"/>
    <sheet name="Choix" sheetId="22" r:id="rId12"/>
  </sheets>
  <definedNames>
    <definedName name="_xlnm._FilterDatabase" localSheetId="1" hidden="1">Données_nettoyées!$A$1:$AOD$150</definedName>
    <definedName name="_xlnm._FilterDatabase" localSheetId="2" hidden="1">Données_prix!$A$1:$AOD$150</definedName>
  </definedNames>
  <calcPr calcId="191028"/>
  <pivotCaches>
    <pivotCache cacheId="0" r:id="rId13"/>
    <pivotCache cacheId="1" r:id="rId14"/>
    <pivotCache cacheId="2" r:id="rId15"/>
    <pivotCache cacheId="3"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24" l="1"/>
  <c r="L20" i="17"/>
  <c r="M49" i="17"/>
  <c r="L50" i="17"/>
  <c r="K8" i="24"/>
  <c r="I21" i="24"/>
  <c r="X8" i="24"/>
  <c r="M8" i="24"/>
  <c r="L8" i="24"/>
  <c r="C46" i="24"/>
  <c r="C45" i="24"/>
  <c r="E46" i="24"/>
  <c r="F46" i="24"/>
  <c r="G46" i="24"/>
  <c r="H46" i="24"/>
  <c r="I46" i="24"/>
  <c r="K46" i="24"/>
  <c r="L46" i="24"/>
  <c r="M46" i="24"/>
  <c r="N46" i="24"/>
  <c r="P46" i="24"/>
  <c r="Q46" i="24"/>
  <c r="R46" i="24"/>
  <c r="S46" i="24"/>
  <c r="T46" i="24"/>
  <c r="U46" i="24"/>
  <c r="V46" i="24"/>
  <c r="W46" i="24"/>
  <c r="X46" i="24"/>
  <c r="Y46" i="24"/>
  <c r="Z46" i="24"/>
  <c r="AA46" i="24"/>
  <c r="AB46" i="24"/>
  <c r="AC46" i="24"/>
  <c r="AD46" i="24"/>
  <c r="AE46" i="24"/>
  <c r="AF46" i="24"/>
  <c r="AG46" i="24"/>
  <c r="AH46" i="24"/>
  <c r="AI46" i="24"/>
  <c r="AJ46" i="24"/>
  <c r="AK46" i="24"/>
  <c r="AL46" i="24"/>
  <c r="AM46" i="24"/>
  <c r="AN46" i="24"/>
  <c r="AO46" i="24"/>
  <c r="AP46" i="24"/>
  <c r="AQ46" i="24"/>
  <c r="AR46" i="24"/>
  <c r="AS46" i="24"/>
  <c r="AT46" i="24"/>
  <c r="AU46" i="24"/>
  <c r="AV46" i="24"/>
  <c r="AW46" i="24"/>
  <c r="AX46" i="24"/>
  <c r="AY46" i="24"/>
  <c r="AZ46" i="24"/>
  <c r="BA46" i="24"/>
  <c r="BB46" i="24"/>
  <c r="BC46" i="24"/>
  <c r="BD46" i="24"/>
  <c r="BE46" i="24"/>
  <c r="BF46" i="24"/>
  <c r="E45" i="24"/>
  <c r="F45" i="24"/>
  <c r="G45" i="24"/>
  <c r="H45" i="24"/>
  <c r="I45" i="24"/>
  <c r="J45" i="24"/>
  <c r="K45" i="24"/>
  <c r="L45" i="24"/>
  <c r="M45" i="24"/>
  <c r="N45" i="24"/>
  <c r="O45" i="24"/>
  <c r="O46" i="24" s="1"/>
  <c r="P45" i="24"/>
  <c r="Q45" i="24"/>
  <c r="R45" i="24"/>
  <c r="S45" i="24"/>
  <c r="T45" i="24"/>
  <c r="U45" i="24"/>
  <c r="V45" i="24"/>
  <c r="W45" i="24"/>
  <c r="X45" i="24"/>
  <c r="Y45" i="24"/>
  <c r="Z45" i="24"/>
  <c r="AA45" i="24"/>
  <c r="AB45" i="24"/>
  <c r="AC45" i="24"/>
  <c r="AD45" i="24"/>
  <c r="AE45" i="24"/>
  <c r="AF45" i="24"/>
  <c r="AG45" i="24"/>
  <c r="AH45" i="24"/>
  <c r="AI45" i="24"/>
  <c r="AJ45" i="24"/>
  <c r="AK45" i="24"/>
  <c r="AL45" i="24"/>
  <c r="AM45" i="24"/>
  <c r="AN45" i="24"/>
  <c r="AO45" i="24"/>
  <c r="AP45" i="24"/>
  <c r="AQ45" i="24"/>
  <c r="AR45" i="24"/>
  <c r="AS45" i="24"/>
  <c r="AT45" i="24"/>
  <c r="AU45" i="24"/>
  <c r="AV45" i="24"/>
  <c r="AW45" i="24"/>
  <c r="AX45" i="24"/>
  <c r="AY45" i="24"/>
  <c r="AZ45" i="24"/>
  <c r="BA45" i="24"/>
  <c r="BB45" i="24"/>
  <c r="BC45" i="24"/>
  <c r="BD45" i="24"/>
  <c r="BE45" i="24"/>
  <c r="BF45" i="24"/>
  <c r="D46" i="24"/>
  <c r="D45" i="24"/>
  <c r="D33" i="24"/>
  <c r="E33" i="24"/>
  <c r="F33" i="24"/>
  <c r="G33" i="24"/>
  <c r="H33" i="24"/>
  <c r="I33" i="24"/>
  <c r="J33" i="24"/>
  <c r="K33" i="24"/>
  <c r="L33" i="24"/>
  <c r="M33" i="24"/>
  <c r="N33" i="24"/>
  <c r="O33" i="24"/>
  <c r="P33" i="24"/>
  <c r="Q33" i="24"/>
  <c r="R33" i="24"/>
  <c r="S33" i="24"/>
  <c r="T33" i="24"/>
  <c r="U33" i="24"/>
  <c r="V33" i="24"/>
  <c r="W33" i="24"/>
  <c r="X33" i="24"/>
  <c r="Y33" i="24"/>
  <c r="Z33" i="24"/>
  <c r="AA33" i="24"/>
  <c r="AB33" i="24"/>
  <c r="AC33" i="24"/>
  <c r="AD33" i="24"/>
  <c r="AE33" i="24"/>
  <c r="C33" i="24"/>
  <c r="D32" i="24"/>
  <c r="E32" i="24"/>
  <c r="F32" i="24"/>
  <c r="G32" i="24"/>
  <c r="H32" i="24"/>
  <c r="I32" i="24"/>
  <c r="J32" i="24"/>
  <c r="K32" i="24"/>
  <c r="L32" i="24"/>
  <c r="M32" i="24"/>
  <c r="N32" i="24"/>
  <c r="O32" i="24"/>
  <c r="P32" i="24"/>
  <c r="Q32" i="24"/>
  <c r="R32" i="24"/>
  <c r="S32" i="24"/>
  <c r="T32" i="24"/>
  <c r="U32" i="24"/>
  <c r="V32" i="24"/>
  <c r="W32" i="24"/>
  <c r="X32" i="24"/>
  <c r="Y32" i="24"/>
  <c r="Z32" i="24"/>
  <c r="AA32" i="24"/>
  <c r="AB32" i="24"/>
  <c r="AC32" i="24"/>
  <c r="AD32" i="24"/>
  <c r="AE32" i="24"/>
  <c r="C32" i="24"/>
  <c r="D27" i="24"/>
  <c r="E27" i="24"/>
  <c r="F27" i="24"/>
  <c r="G27" i="24"/>
  <c r="H27" i="24"/>
  <c r="I27" i="24"/>
  <c r="J27" i="24"/>
  <c r="K27" i="24"/>
  <c r="L27" i="24"/>
  <c r="M27" i="24"/>
  <c r="N27" i="24"/>
  <c r="O27" i="24"/>
  <c r="P27" i="24"/>
  <c r="Q27" i="24"/>
  <c r="R27" i="24"/>
  <c r="S27" i="24"/>
  <c r="T27" i="24"/>
  <c r="U27" i="24"/>
  <c r="V27" i="24"/>
  <c r="W27" i="24"/>
  <c r="X27" i="24"/>
  <c r="Y27" i="24"/>
  <c r="Z27" i="24"/>
  <c r="AA27" i="24"/>
  <c r="AB27" i="24"/>
  <c r="AC27" i="24"/>
  <c r="AD27" i="24"/>
  <c r="AE27" i="24"/>
  <c r="C27" i="24"/>
  <c r="D26" i="24"/>
  <c r="E26" i="24"/>
  <c r="F26" i="24"/>
  <c r="G26" i="24"/>
  <c r="H26" i="24"/>
  <c r="I26" i="24"/>
  <c r="J26" i="24"/>
  <c r="K26" i="24"/>
  <c r="L26" i="24"/>
  <c r="M26" i="24"/>
  <c r="N26" i="24"/>
  <c r="O26" i="24"/>
  <c r="P26" i="24"/>
  <c r="Q26" i="24"/>
  <c r="R26" i="24"/>
  <c r="S26" i="24"/>
  <c r="T26" i="24"/>
  <c r="U26" i="24"/>
  <c r="V26" i="24"/>
  <c r="W26" i="24"/>
  <c r="X26" i="24"/>
  <c r="Y26" i="24"/>
  <c r="Z26" i="24"/>
  <c r="AA26" i="24"/>
  <c r="AB26" i="24"/>
  <c r="AC26" i="24"/>
  <c r="AD26" i="24"/>
  <c r="AE26" i="24"/>
  <c r="C26" i="24"/>
  <c r="D21" i="24"/>
  <c r="E21" i="24"/>
  <c r="F21" i="24"/>
  <c r="G21" i="24"/>
  <c r="H21" i="24"/>
  <c r="J21" i="24"/>
  <c r="K21" i="24"/>
  <c r="L21" i="24"/>
  <c r="M21" i="24"/>
  <c r="N21" i="24"/>
  <c r="O21" i="24"/>
  <c r="P21" i="24"/>
  <c r="Q21" i="24"/>
  <c r="R21" i="24"/>
  <c r="S21" i="24"/>
  <c r="T21" i="24"/>
  <c r="U21" i="24"/>
  <c r="V21" i="24"/>
  <c r="W21" i="24"/>
  <c r="X21" i="24"/>
  <c r="Y21" i="24"/>
  <c r="Z21" i="24"/>
  <c r="AA21" i="24"/>
  <c r="AB21" i="24"/>
  <c r="AC21" i="24"/>
  <c r="AD21" i="24"/>
  <c r="AE21" i="24"/>
  <c r="C21" i="24"/>
  <c r="D20" i="24"/>
  <c r="E20" i="24"/>
  <c r="F20" i="24"/>
  <c r="G20" i="24"/>
  <c r="H20" i="24"/>
  <c r="I20" i="24"/>
  <c r="J20" i="24"/>
  <c r="K20" i="24"/>
  <c r="L20" i="24"/>
  <c r="M20" i="24"/>
  <c r="N20" i="24"/>
  <c r="O20" i="24"/>
  <c r="P20" i="24"/>
  <c r="Q20" i="24"/>
  <c r="R20" i="24"/>
  <c r="S20" i="24"/>
  <c r="T20" i="24"/>
  <c r="U20" i="24"/>
  <c r="V20" i="24"/>
  <c r="W20" i="24"/>
  <c r="X20" i="24"/>
  <c r="Y20" i="24"/>
  <c r="Z20" i="24"/>
  <c r="AA20" i="24"/>
  <c r="AB20" i="24"/>
  <c r="AC20" i="24"/>
  <c r="AD20" i="24"/>
  <c r="AE20" i="24"/>
  <c r="C7" i="24"/>
  <c r="C20" i="24"/>
  <c r="J8" i="24"/>
  <c r="D14" i="24"/>
  <c r="E14" i="24"/>
  <c r="F14" i="24"/>
  <c r="G14" i="24"/>
  <c r="H14" i="24"/>
  <c r="I14" i="24"/>
  <c r="J14" i="24"/>
  <c r="K14" i="24"/>
  <c r="L14" i="24"/>
  <c r="M14" i="24"/>
  <c r="N14" i="24"/>
  <c r="O14" i="24"/>
  <c r="P14" i="24"/>
  <c r="Q14" i="24"/>
  <c r="R14" i="24"/>
  <c r="S14" i="24"/>
  <c r="T14" i="24"/>
  <c r="U14" i="24"/>
  <c r="V14" i="24"/>
  <c r="W14" i="24"/>
  <c r="X14" i="24"/>
  <c r="Y14" i="24"/>
  <c r="Z14" i="24"/>
  <c r="AA14" i="24"/>
  <c r="AB14" i="24"/>
  <c r="AC14" i="24"/>
  <c r="AD14" i="24"/>
  <c r="AE14" i="24"/>
  <c r="C14" i="24"/>
  <c r="D13" i="24"/>
  <c r="E13" i="24"/>
  <c r="F13" i="24"/>
  <c r="G13" i="24"/>
  <c r="H13" i="24"/>
  <c r="I13" i="24"/>
  <c r="J13" i="24"/>
  <c r="K13" i="24"/>
  <c r="L13" i="24"/>
  <c r="M13" i="24"/>
  <c r="N13" i="24"/>
  <c r="O13" i="24"/>
  <c r="P13" i="24"/>
  <c r="Q13" i="24"/>
  <c r="R13" i="24"/>
  <c r="S13" i="24"/>
  <c r="T13" i="24"/>
  <c r="U13" i="24"/>
  <c r="V13" i="24"/>
  <c r="W13" i="24"/>
  <c r="X13" i="24"/>
  <c r="Y13" i="24"/>
  <c r="Z13" i="24"/>
  <c r="AA13" i="24"/>
  <c r="AB13" i="24"/>
  <c r="AC13" i="24"/>
  <c r="AD13" i="24"/>
  <c r="AE13" i="24"/>
  <c r="C13" i="24"/>
  <c r="D8" i="24"/>
  <c r="E8" i="24"/>
  <c r="F8" i="24"/>
  <c r="G8" i="24"/>
  <c r="H8" i="24"/>
  <c r="I8" i="24"/>
  <c r="N8" i="24"/>
  <c r="O8" i="24"/>
  <c r="P8" i="24"/>
  <c r="Q8" i="24"/>
  <c r="R8" i="24"/>
  <c r="S8" i="24"/>
  <c r="T8" i="24"/>
  <c r="U8" i="24"/>
  <c r="V8" i="24"/>
  <c r="W8" i="24"/>
  <c r="Y8" i="24"/>
  <c r="Z8" i="24"/>
  <c r="AA8" i="24"/>
  <c r="AB8" i="24"/>
  <c r="AC8" i="24"/>
  <c r="AD8" i="24"/>
  <c r="AE8" i="24"/>
  <c r="C8" i="24"/>
  <c r="D7" i="24"/>
  <c r="E7" i="24"/>
  <c r="F7" i="24"/>
  <c r="G7" i="24"/>
  <c r="H7" i="24"/>
  <c r="I7" i="24"/>
  <c r="J7" i="24"/>
  <c r="K7" i="24"/>
  <c r="L7" i="24"/>
  <c r="M7" i="24"/>
  <c r="N7" i="24"/>
  <c r="O7" i="24"/>
  <c r="P7" i="24"/>
  <c r="Q7" i="24"/>
  <c r="R7" i="24"/>
  <c r="S7" i="24"/>
  <c r="T7" i="24"/>
  <c r="U7" i="24"/>
  <c r="V7" i="24"/>
  <c r="W7" i="24"/>
  <c r="X7" i="24"/>
  <c r="Y7" i="24"/>
  <c r="Z7" i="24"/>
  <c r="AA7" i="24"/>
  <c r="AB7" i="24"/>
  <c r="AC7" i="24"/>
  <c r="AD7" i="24"/>
  <c r="AE7" i="24"/>
  <c r="C22" i="23" l="1"/>
  <c r="B22" i="23"/>
  <c r="C10" i="23"/>
  <c r="B10" i="23"/>
  <c r="Y26" i="17" a="1"/>
  <c r="Y26" i="17" s="1"/>
  <c r="O9" i="17" l="1"/>
  <c r="U34" i="17" a="1"/>
  <c r="U34" i="17" s="1"/>
  <c r="H42" i="17" l="1" a="1"/>
  <c r="H42" i="17" s="1"/>
  <c r="D29" i="8" l="1"/>
  <c r="AE45" i="17" l="1"/>
  <c r="AE44" i="17" a="1"/>
  <c r="AE44" i="17" s="1"/>
  <c r="AE43" i="17" a="1"/>
  <c r="AE43" i="17" s="1"/>
  <c r="AE42" i="17" a="1"/>
  <c r="AE42" i="17" s="1"/>
  <c r="AE37" i="17"/>
  <c r="AE36" i="17" a="1"/>
  <c r="AE36" i="17" s="1"/>
  <c r="AE35" i="17" a="1"/>
  <c r="AE35" i="17" s="1"/>
  <c r="AE34" i="17" a="1"/>
  <c r="AE34" i="17" s="1"/>
  <c r="AE29" i="17"/>
  <c r="AE28" i="17" a="1"/>
  <c r="AE28" i="17" s="1"/>
  <c r="AE27" i="17" a="1"/>
  <c r="AE27" i="17" s="1"/>
  <c r="AE26" i="17" a="1"/>
  <c r="AE26" i="17" s="1"/>
  <c r="AE19" i="17"/>
  <c r="AE18" i="17" a="1"/>
  <c r="AE18" i="17" s="1"/>
  <c r="AE17" i="17" a="1"/>
  <c r="AE17" i="17" s="1"/>
  <c r="AE16" i="17" a="1"/>
  <c r="AE16" i="17" s="1"/>
  <c r="AE9" i="17"/>
  <c r="AE8" i="17" a="1"/>
  <c r="AE8" i="17" s="1"/>
  <c r="AE7" i="17" a="1"/>
  <c r="AE7" i="17" s="1"/>
  <c r="AE6" i="17" a="1"/>
  <c r="AE6" i="17" s="1"/>
  <c r="AK59" i="17" a="1"/>
  <c r="AK59" i="17" s="1"/>
  <c r="AL59" i="17" a="1"/>
  <c r="AL59" i="17" s="1"/>
  <c r="AM59" i="17" a="1"/>
  <c r="AM59" i="17" s="1"/>
  <c r="AN59" i="17" a="1"/>
  <c r="AN59" i="17" s="1"/>
  <c r="AO59" i="17" a="1"/>
  <c r="AO59" i="17" s="1"/>
  <c r="AP59" i="17" a="1"/>
  <c r="AP59" i="17" s="1"/>
  <c r="AQ59" i="17" a="1"/>
  <c r="AQ59" i="17" s="1"/>
  <c r="AR59" i="17" a="1"/>
  <c r="AR59" i="17" s="1"/>
  <c r="AS59" i="17" a="1"/>
  <c r="AS59" i="17" s="1"/>
  <c r="AT59" i="17" a="1"/>
  <c r="AT59" i="17" s="1"/>
  <c r="AU59" i="17" a="1"/>
  <c r="AU59" i="17" s="1"/>
  <c r="AV59" i="17" a="1"/>
  <c r="AV59" i="17" s="1"/>
  <c r="AW59" i="17" a="1"/>
  <c r="AW59" i="17" s="1"/>
  <c r="AX59" i="17" a="1"/>
  <c r="AX59" i="17" s="1"/>
  <c r="AY59" i="17" a="1"/>
  <c r="AY59" i="17" s="1"/>
  <c r="AZ59" i="17" a="1"/>
  <c r="AZ59" i="17" s="1"/>
  <c r="BA59" i="17" a="1"/>
  <c r="BA59" i="17" s="1"/>
  <c r="BB59" i="17" a="1"/>
  <c r="BB59" i="17" s="1"/>
  <c r="BC59" i="17" a="1"/>
  <c r="BC59" i="17" s="1"/>
  <c r="BD59" i="17" a="1"/>
  <c r="BD59" i="17" s="1"/>
  <c r="BE59" i="17" a="1"/>
  <c r="BE59" i="17" s="1"/>
  <c r="BF59" i="17" a="1"/>
  <c r="BF59" i="17" s="1"/>
  <c r="AK60" i="17" a="1"/>
  <c r="AK60" i="17" s="1"/>
  <c r="AL60" i="17" a="1"/>
  <c r="AL60" i="17" s="1"/>
  <c r="AM60" i="17" a="1"/>
  <c r="AM60" i="17" s="1"/>
  <c r="AN60" i="17" a="1"/>
  <c r="AN60" i="17" s="1"/>
  <c r="AO60" i="17" a="1"/>
  <c r="AO60" i="17" s="1"/>
  <c r="AP60" i="17" a="1"/>
  <c r="AP60" i="17" s="1"/>
  <c r="AQ60" i="17" a="1"/>
  <c r="AQ60" i="17" s="1"/>
  <c r="AR60" i="17" a="1"/>
  <c r="AR60" i="17" s="1"/>
  <c r="AS60" i="17" a="1"/>
  <c r="AS60" i="17" s="1"/>
  <c r="AT60" i="17" a="1"/>
  <c r="AT60" i="17" s="1"/>
  <c r="AU60" i="17" a="1"/>
  <c r="AU60" i="17" s="1"/>
  <c r="AV60" i="17" a="1"/>
  <c r="AV60" i="17" s="1"/>
  <c r="AW60" i="17" a="1"/>
  <c r="AW60" i="17" s="1"/>
  <c r="AX60" i="17" a="1"/>
  <c r="AX60" i="17" s="1"/>
  <c r="AY60" i="17" a="1"/>
  <c r="AY60" i="17" s="1"/>
  <c r="AZ60" i="17" a="1"/>
  <c r="AZ60" i="17" s="1"/>
  <c r="BA60" i="17" a="1"/>
  <c r="BA60" i="17" s="1"/>
  <c r="BB60" i="17" a="1"/>
  <c r="BB60" i="17" s="1"/>
  <c r="BC60" i="17" a="1"/>
  <c r="BC60" i="17" s="1"/>
  <c r="BD60" i="17" a="1"/>
  <c r="BD60" i="17" s="1"/>
  <c r="BE60" i="17" a="1"/>
  <c r="BE60" i="17" s="1"/>
  <c r="BF60" i="17" a="1"/>
  <c r="BF60" i="17" s="1"/>
  <c r="AK61" i="17"/>
  <c r="AL61" i="17"/>
  <c r="AM61" i="17"/>
  <c r="AN61" i="17"/>
  <c r="AO61" i="17"/>
  <c r="AP61" i="17"/>
  <c r="AQ61" i="17"/>
  <c r="AR61" i="17"/>
  <c r="AS61" i="17"/>
  <c r="AT61" i="17"/>
  <c r="AU61" i="17"/>
  <c r="AV61" i="17"/>
  <c r="AW61" i="17"/>
  <c r="AX61" i="17"/>
  <c r="AY61" i="17"/>
  <c r="AZ61" i="17"/>
  <c r="BA61" i="17"/>
  <c r="BB61" i="17"/>
  <c r="BC61" i="17"/>
  <c r="BD61" i="17"/>
  <c r="BE61" i="17"/>
  <c r="BF61" i="17"/>
  <c r="AJ59" i="17" a="1"/>
  <c r="AJ59" i="17" s="1"/>
  <c r="AJ60" i="17" a="1"/>
  <c r="AJ60" i="17" s="1"/>
  <c r="AJ61" i="17"/>
  <c r="AH59" i="17" a="1"/>
  <c r="AH59" i="17" s="1"/>
  <c r="AI59" i="17" a="1"/>
  <c r="AI59" i="17" s="1"/>
  <c r="AH60" i="17" a="1"/>
  <c r="AH60" i="17" s="1"/>
  <c r="AI60" i="17" a="1"/>
  <c r="AI60" i="17" s="1"/>
  <c r="AH61" i="17"/>
  <c r="AI61" i="17"/>
  <c r="AG59" i="17" a="1"/>
  <c r="AG59" i="17" s="1"/>
  <c r="AG60" i="17" a="1"/>
  <c r="AG60" i="17" s="1"/>
  <c r="AG61" i="17"/>
  <c r="AF59" i="17" a="1"/>
  <c r="AF59" i="17" s="1"/>
  <c r="AF60" i="17" a="1"/>
  <c r="AF60" i="17" s="1"/>
  <c r="AF61" i="17"/>
  <c r="AE59" i="17" a="1"/>
  <c r="AE59" i="17" s="1"/>
  <c r="AE60" i="17" a="1"/>
  <c r="AE60" i="17" s="1"/>
  <c r="AE61" i="17"/>
  <c r="AD59" i="17" a="1"/>
  <c r="AD59" i="17" s="1"/>
  <c r="AD60" i="17" a="1"/>
  <c r="AD60" i="17" s="1"/>
  <c r="AD61" i="17"/>
  <c r="AC59" i="17" a="1"/>
  <c r="AC59" i="17" s="1"/>
  <c r="AC60" i="17" a="1"/>
  <c r="AC60" i="17" s="1"/>
  <c r="AC61" i="17"/>
  <c r="AB59" i="17" a="1"/>
  <c r="AB59" i="17" s="1"/>
  <c r="AB60" i="17" a="1"/>
  <c r="AB60" i="17" s="1"/>
  <c r="AB61" i="17"/>
  <c r="AA59" i="17" a="1"/>
  <c r="AA59" i="17" s="1"/>
  <c r="AA60" i="17" a="1"/>
  <c r="AA60" i="17" s="1"/>
  <c r="AA61" i="17"/>
  <c r="Z59" i="17" a="1"/>
  <c r="Z59" i="17" s="1"/>
  <c r="Z60" i="17" a="1"/>
  <c r="Z60" i="17" s="1"/>
  <c r="Z61" i="17"/>
  <c r="Y59" i="17" a="1"/>
  <c r="Y59" i="17" s="1"/>
  <c r="Y60" i="17" a="1"/>
  <c r="Y60" i="17" s="1"/>
  <c r="Y61" i="17"/>
  <c r="X59" i="17" a="1"/>
  <c r="X59" i="17" s="1"/>
  <c r="X60" i="17" a="1"/>
  <c r="X60" i="17" s="1"/>
  <c r="X61" i="17"/>
  <c r="W59" i="17" a="1"/>
  <c r="W59" i="17" s="1"/>
  <c r="W60" i="17" a="1"/>
  <c r="W60" i="17" s="1"/>
  <c r="W61" i="17"/>
  <c r="V59" i="17" a="1"/>
  <c r="V59" i="17" s="1"/>
  <c r="V60" i="17" a="1"/>
  <c r="V60" i="17" s="1"/>
  <c r="V61" i="17"/>
  <c r="U59" i="17" a="1"/>
  <c r="U59" i="17" s="1"/>
  <c r="U60" i="17" a="1"/>
  <c r="U60" i="17" s="1"/>
  <c r="U61" i="17"/>
  <c r="T59" i="17" a="1"/>
  <c r="T59" i="17" s="1"/>
  <c r="T60" i="17" a="1"/>
  <c r="T60" i="17" s="1"/>
  <c r="T61" i="17"/>
  <c r="S59" i="17" a="1"/>
  <c r="S59" i="17" s="1"/>
  <c r="S60" i="17" a="1"/>
  <c r="S60" i="17" s="1"/>
  <c r="S61" i="17"/>
  <c r="R59" i="17" a="1"/>
  <c r="R59" i="17" s="1"/>
  <c r="R60" i="17" a="1"/>
  <c r="R60" i="17" s="1"/>
  <c r="R61" i="17"/>
  <c r="Q59" i="17" a="1"/>
  <c r="Q59" i="17" s="1"/>
  <c r="Q60" i="17" a="1"/>
  <c r="Q60" i="17" s="1"/>
  <c r="Q61" i="17"/>
  <c r="P59" i="17" a="1"/>
  <c r="P59" i="17" s="1"/>
  <c r="P60" i="17" a="1"/>
  <c r="P60" i="17" s="1"/>
  <c r="P61" i="17"/>
  <c r="O59" i="17" a="1"/>
  <c r="O59" i="17" s="1"/>
  <c r="O60" i="17" a="1"/>
  <c r="O60" i="17" s="1"/>
  <c r="O61" i="17"/>
  <c r="N59" i="17" a="1"/>
  <c r="N59" i="17" s="1"/>
  <c r="N60" i="17" a="1"/>
  <c r="N60" i="17" s="1"/>
  <c r="N61" i="17"/>
  <c r="M59" i="17" a="1"/>
  <c r="M59" i="17" s="1"/>
  <c r="M60" i="17" a="1"/>
  <c r="M60" i="17" s="1"/>
  <c r="M61" i="17"/>
  <c r="L59" i="17" a="1"/>
  <c r="L59" i="17" s="1"/>
  <c r="L60" i="17" a="1"/>
  <c r="L60" i="17" s="1"/>
  <c r="L61" i="17"/>
  <c r="K59" i="17" a="1"/>
  <c r="K59" i="17" s="1"/>
  <c r="K60" i="17" a="1"/>
  <c r="K60" i="17" s="1"/>
  <c r="K61" i="17"/>
  <c r="J61" i="17"/>
  <c r="J60" i="17" a="1"/>
  <c r="J60" i="17" s="1"/>
  <c r="J59" i="17" a="1"/>
  <c r="J59" i="17" s="1"/>
  <c r="I61" i="17"/>
  <c r="I60" i="17" a="1"/>
  <c r="I60" i="17" s="1"/>
  <c r="I59" i="17" a="1"/>
  <c r="I59" i="17" s="1"/>
  <c r="H58" i="17" a="1"/>
  <c r="H58" i="17" s="1"/>
  <c r="G58" i="17" a="1"/>
  <c r="G58" i="17" s="1"/>
  <c r="F58" i="17" a="1"/>
  <c r="F58" i="17" s="1"/>
  <c r="E58" i="17" a="1"/>
  <c r="E58" i="17" s="1"/>
  <c r="D58" i="17" a="1"/>
  <c r="D58" i="17" s="1"/>
  <c r="C58" i="17" a="1"/>
  <c r="C58" i="17" s="1"/>
  <c r="I58" i="17" a="1"/>
  <c r="I58" i="17" s="1"/>
  <c r="J58" i="17" a="1"/>
  <c r="J58" i="17" s="1"/>
  <c r="K58" i="17" a="1"/>
  <c r="K58" i="17" s="1"/>
  <c r="L58" i="17" a="1"/>
  <c r="L58" i="17" s="1"/>
  <c r="M58" i="17" a="1"/>
  <c r="M58" i="17" s="1"/>
  <c r="N58" i="17" a="1"/>
  <c r="N58" i="17" s="1"/>
  <c r="O58" i="17" a="1"/>
  <c r="O58" i="17" s="1"/>
  <c r="P58" i="17" a="1"/>
  <c r="P58" i="17" s="1"/>
  <c r="Q58" i="17" a="1"/>
  <c r="Q58" i="17" s="1"/>
  <c r="R58" i="17" a="1"/>
  <c r="R58" i="17" s="1"/>
  <c r="S58" i="17" a="1"/>
  <c r="S58" i="17" s="1"/>
  <c r="T58" i="17" a="1"/>
  <c r="T58" i="17" s="1"/>
  <c r="U58" i="17" a="1"/>
  <c r="U58" i="17" s="1"/>
  <c r="V58" i="17" a="1"/>
  <c r="V58" i="17" s="1"/>
  <c r="W58" i="17" a="1"/>
  <c r="W58" i="17" s="1"/>
  <c r="X58" i="17" a="1"/>
  <c r="X58" i="17" s="1"/>
  <c r="Y58" i="17" a="1"/>
  <c r="Y58" i="17" s="1"/>
  <c r="Z58" i="17" a="1"/>
  <c r="Z58" i="17" s="1"/>
  <c r="AA58" i="17" a="1"/>
  <c r="AA58" i="17" s="1"/>
  <c r="AB58" i="17" a="1"/>
  <c r="AB58" i="17" s="1"/>
  <c r="AC58" i="17" a="1"/>
  <c r="AC58" i="17" s="1"/>
  <c r="AD58" i="17" a="1"/>
  <c r="AD58" i="17" s="1"/>
  <c r="AE58" i="17" a="1"/>
  <c r="AE58" i="17" s="1"/>
  <c r="AE62" i="17" s="1"/>
  <c r="AF58" i="17" a="1"/>
  <c r="AF58" i="17" s="1"/>
  <c r="AG58" i="17" a="1"/>
  <c r="AG58" i="17" s="1"/>
  <c r="AH58" i="17" a="1"/>
  <c r="AH58" i="17" s="1"/>
  <c r="AI58" i="17" a="1"/>
  <c r="AI58" i="17" s="1"/>
  <c r="AJ58" i="17" a="1"/>
  <c r="AJ58" i="17" s="1"/>
  <c r="AK58" i="17" a="1"/>
  <c r="AK58" i="17" s="1"/>
  <c r="AL58" i="17" a="1"/>
  <c r="AL58" i="17" s="1"/>
  <c r="AM58" i="17" a="1"/>
  <c r="AM58" i="17" s="1"/>
  <c r="AN58" i="17" a="1"/>
  <c r="AN58" i="17" s="1"/>
  <c r="AO58" i="17" a="1"/>
  <c r="AO58" i="17" s="1"/>
  <c r="AP58" i="17" a="1"/>
  <c r="AP58" i="17" s="1"/>
  <c r="AQ58" i="17" a="1"/>
  <c r="AQ58" i="17" s="1"/>
  <c r="AR58" i="17" a="1"/>
  <c r="AR58" i="17" s="1"/>
  <c r="AS58" i="17" a="1"/>
  <c r="AS58" i="17" s="1"/>
  <c r="AT58" i="17" a="1"/>
  <c r="AT58" i="17" s="1"/>
  <c r="AU58" i="17" a="1"/>
  <c r="AU58" i="17" s="1"/>
  <c r="AV58" i="17" a="1"/>
  <c r="AV58" i="17" s="1"/>
  <c r="AW58" i="17" a="1"/>
  <c r="AW58" i="17" s="1"/>
  <c r="AX58" i="17" a="1"/>
  <c r="AX58" i="17" s="1"/>
  <c r="AY58" i="17" a="1"/>
  <c r="AY58" i="17" s="1"/>
  <c r="AZ58" i="17" a="1"/>
  <c r="AZ58" i="17" s="1"/>
  <c r="AZ62" i="17" s="1"/>
  <c r="BA58" i="17" a="1"/>
  <c r="BA58" i="17" s="1"/>
  <c r="BB58" i="17" a="1"/>
  <c r="BB58" i="17" s="1"/>
  <c r="BC58" i="17" a="1"/>
  <c r="BC58" i="17" s="1"/>
  <c r="BE58" i="17" a="1"/>
  <c r="BE58" i="17" s="1"/>
  <c r="BF58" i="17" a="1"/>
  <c r="BF58" i="17" s="1"/>
  <c r="BD58" i="17" a="1"/>
  <c r="BD58" i="17" s="1"/>
  <c r="BD62" i="17" s="1"/>
  <c r="D7" i="17" a="1"/>
  <c r="D7" i="17" s="1"/>
  <c r="E7" i="17" a="1"/>
  <c r="E7" i="17" s="1"/>
  <c r="F7" i="17" a="1"/>
  <c r="F7" i="17" s="1"/>
  <c r="G7" i="17" a="1"/>
  <c r="G7" i="17" s="1"/>
  <c r="H7" i="17" a="1"/>
  <c r="H7" i="17" s="1"/>
  <c r="I7" i="17" a="1"/>
  <c r="I7" i="17" s="1"/>
  <c r="J7" i="17" a="1"/>
  <c r="J7" i="17" s="1"/>
  <c r="K7" i="17" a="1"/>
  <c r="K7" i="17" s="1"/>
  <c r="L7" i="17" a="1"/>
  <c r="L7" i="17" s="1"/>
  <c r="M7" i="17" a="1"/>
  <c r="M7" i="17" s="1"/>
  <c r="N7" i="17" a="1"/>
  <c r="N7" i="17" s="1"/>
  <c r="O7" i="17" a="1"/>
  <c r="O7" i="17" s="1"/>
  <c r="P7" i="17" a="1"/>
  <c r="P7" i="17" s="1"/>
  <c r="Q7" i="17" a="1"/>
  <c r="Q7" i="17" s="1"/>
  <c r="R7" i="17" a="1"/>
  <c r="R7" i="17" s="1"/>
  <c r="S7" i="17" a="1"/>
  <c r="S7" i="17" s="1"/>
  <c r="T7" i="17" a="1"/>
  <c r="T7" i="17" s="1"/>
  <c r="U7" i="17" a="1"/>
  <c r="U7" i="17" s="1"/>
  <c r="V7" i="17" a="1"/>
  <c r="V7" i="17" s="1"/>
  <c r="W7" i="17" a="1"/>
  <c r="W7" i="17" s="1"/>
  <c r="X7" i="17" a="1"/>
  <c r="X7" i="17" s="1"/>
  <c r="Y7" i="17" a="1"/>
  <c r="Y7" i="17" s="1"/>
  <c r="Z7" i="17" a="1"/>
  <c r="Z7" i="17" s="1"/>
  <c r="AA7" i="17" a="1"/>
  <c r="AA7" i="17" s="1"/>
  <c r="AB7" i="17" a="1"/>
  <c r="AB7" i="17" s="1"/>
  <c r="AC7" i="17" a="1"/>
  <c r="AC7" i="17" s="1"/>
  <c r="AD7" i="17" a="1"/>
  <c r="AD7" i="17" s="1"/>
  <c r="D8" i="17" a="1"/>
  <c r="D8" i="17" s="1"/>
  <c r="E8" i="17" a="1"/>
  <c r="E8" i="17" s="1"/>
  <c r="F8" i="17" a="1"/>
  <c r="F8" i="17" s="1"/>
  <c r="G8" i="17" a="1"/>
  <c r="G8" i="17" s="1"/>
  <c r="H8" i="17" a="1"/>
  <c r="H8" i="17" s="1"/>
  <c r="I8" i="17" a="1"/>
  <c r="I8" i="17" s="1"/>
  <c r="J8" i="17" a="1"/>
  <c r="J8" i="17" s="1"/>
  <c r="K8" i="17" a="1"/>
  <c r="K8" i="17" s="1"/>
  <c r="L8" i="17" a="1"/>
  <c r="L8" i="17" s="1"/>
  <c r="M8" i="17" a="1"/>
  <c r="M8" i="17" s="1"/>
  <c r="N8" i="17" a="1"/>
  <c r="N8" i="17" s="1"/>
  <c r="O8" i="17" a="1"/>
  <c r="O8" i="17" s="1"/>
  <c r="P8" i="17" a="1"/>
  <c r="P8" i="17" s="1"/>
  <c r="Q8" i="17" a="1"/>
  <c r="Q8" i="17" s="1"/>
  <c r="R8" i="17" a="1"/>
  <c r="R8" i="17" s="1"/>
  <c r="S8" i="17" a="1"/>
  <c r="S8" i="17" s="1"/>
  <c r="T8" i="17" a="1"/>
  <c r="T8" i="17" s="1"/>
  <c r="U8" i="17" a="1"/>
  <c r="U8" i="17" s="1"/>
  <c r="V8" i="17" a="1"/>
  <c r="V8" i="17" s="1"/>
  <c r="W8" i="17" a="1"/>
  <c r="W8" i="17" s="1"/>
  <c r="X8" i="17" a="1"/>
  <c r="X8" i="17" s="1"/>
  <c r="Y8" i="17" a="1"/>
  <c r="Y8" i="17" s="1"/>
  <c r="Z8" i="17" a="1"/>
  <c r="Z8" i="17" s="1"/>
  <c r="AA8" i="17" a="1"/>
  <c r="AA8" i="17" s="1"/>
  <c r="AB8" i="17" a="1"/>
  <c r="AB8" i="17" s="1"/>
  <c r="AC8" i="17" a="1"/>
  <c r="AC8" i="17" s="1"/>
  <c r="AD8" i="17" a="1"/>
  <c r="AD8" i="17" s="1"/>
  <c r="D9" i="17"/>
  <c r="E9" i="17"/>
  <c r="F9" i="17"/>
  <c r="G9" i="17"/>
  <c r="H9" i="17"/>
  <c r="I9" i="17"/>
  <c r="J9" i="17"/>
  <c r="K9" i="17"/>
  <c r="L9" i="17"/>
  <c r="M9" i="17"/>
  <c r="N9" i="17"/>
  <c r="P9" i="17"/>
  <c r="Q9" i="17"/>
  <c r="R9" i="17"/>
  <c r="S9" i="17"/>
  <c r="T9" i="17"/>
  <c r="U9" i="17"/>
  <c r="V9" i="17"/>
  <c r="W9" i="17"/>
  <c r="X9" i="17"/>
  <c r="Y9" i="17"/>
  <c r="Z9" i="17"/>
  <c r="AA9" i="17"/>
  <c r="AB9" i="17"/>
  <c r="AC9" i="17"/>
  <c r="AD9" i="17"/>
  <c r="C9" i="17"/>
  <c r="C8" i="17" a="1"/>
  <c r="C8" i="17" s="1"/>
  <c r="C7" i="17" a="1"/>
  <c r="C7" i="17" s="1"/>
  <c r="D17" i="17" a="1"/>
  <c r="D17" i="17" s="1"/>
  <c r="E17" i="17" a="1"/>
  <c r="E17" i="17" s="1"/>
  <c r="F17" i="17" a="1"/>
  <c r="F17" i="17" s="1"/>
  <c r="G17" i="17" a="1"/>
  <c r="G17" i="17" s="1"/>
  <c r="H17" i="17" a="1"/>
  <c r="H17" i="17" s="1"/>
  <c r="I17" i="17" a="1"/>
  <c r="I17" i="17" s="1"/>
  <c r="J17" i="17" a="1"/>
  <c r="J17" i="17" s="1"/>
  <c r="K17" i="17" a="1"/>
  <c r="K17" i="17" s="1"/>
  <c r="L17" i="17" a="1"/>
  <c r="L17" i="17" s="1"/>
  <c r="M17" i="17" a="1"/>
  <c r="M17" i="17" s="1"/>
  <c r="N17" i="17" a="1"/>
  <c r="N17" i="17" s="1"/>
  <c r="O17" i="17" a="1"/>
  <c r="O17" i="17" s="1"/>
  <c r="P17" i="17" a="1"/>
  <c r="P17" i="17" s="1"/>
  <c r="Q17" i="17" a="1"/>
  <c r="Q17" i="17" s="1"/>
  <c r="R17" i="17" a="1"/>
  <c r="R17" i="17" s="1"/>
  <c r="S17" i="17" a="1"/>
  <c r="S17" i="17" s="1"/>
  <c r="T17" i="17" a="1"/>
  <c r="T17" i="17" s="1"/>
  <c r="U17" i="17" a="1"/>
  <c r="U17" i="17" s="1"/>
  <c r="V17" i="17" a="1"/>
  <c r="V17" i="17" s="1"/>
  <c r="W17" i="17" a="1"/>
  <c r="W17" i="17" s="1"/>
  <c r="X17" i="17" a="1"/>
  <c r="X17" i="17" s="1"/>
  <c r="Y17" i="17" a="1"/>
  <c r="Y17" i="17" s="1"/>
  <c r="Z17" i="17" a="1"/>
  <c r="Z17" i="17" s="1"/>
  <c r="AA17" i="17" a="1"/>
  <c r="AA17" i="17" s="1"/>
  <c r="AB17" i="17" a="1"/>
  <c r="AB17" i="17" s="1"/>
  <c r="AC17" i="17" a="1"/>
  <c r="AC17" i="17" s="1"/>
  <c r="AD17" i="17" a="1"/>
  <c r="AD17" i="17" s="1"/>
  <c r="D18" i="17" a="1"/>
  <c r="D18" i="17" s="1"/>
  <c r="E18" i="17" a="1"/>
  <c r="E18" i="17" s="1"/>
  <c r="F18" i="17" a="1"/>
  <c r="F18" i="17" s="1"/>
  <c r="G18" i="17" a="1"/>
  <c r="G18" i="17" s="1"/>
  <c r="H18" i="17" a="1"/>
  <c r="H18" i="17" s="1"/>
  <c r="I18" i="17" a="1"/>
  <c r="I18" i="17" s="1"/>
  <c r="J18" i="17" a="1"/>
  <c r="J18" i="17" s="1"/>
  <c r="K18" i="17" a="1"/>
  <c r="K18" i="17" s="1"/>
  <c r="L18" i="17" a="1"/>
  <c r="L18" i="17" s="1"/>
  <c r="M18" i="17" a="1"/>
  <c r="M18" i="17" s="1"/>
  <c r="N18" i="17" a="1"/>
  <c r="N18" i="17" s="1"/>
  <c r="O18" i="17" a="1"/>
  <c r="O18" i="17" s="1"/>
  <c r="P18" i="17" a="1"/>
  <c r="P18" i="17" s="1"/>
  <c r="Q18" i="17" a="1"/>
  <c r="Q18" i="17" s="1"/>
  <c r="R18" i="17" a="1"/>
  <c r="R18" i="17" s="1"/>
  <c r="S18" i="17" a="1"/>
  <c r="S18" i="17" s="1"/>
  <c r="T18" i="17" a="1"/>
  <c r="T18" i="17" s="1"/>
  <c r="U18" i="17" a="1"/>
  <c r="U18" i="17" s="1"/>
  <c r="V18" i="17" a="1"/>
  <c r="V18" i="17" s="1"/>
  <c r="W18" i="17" a="1"/>
  <c r="W18" i="17" s="1"/>
  <c r="X18" i="17" a="1"/>
  <c r="X18" i="17" s="1"/>
  <c r="Y18" i="17" a="1"/>
  <c r="Y18" i="17" s="1"/>
  <c r="Z18" i="17" a="1"/>
  <c r="Z18" i="17" s="1"/>
  <c r="AA18" i="17" a="1"/>
  <c r="AA18" i="17" s="1"/>
  <c r="AB18" i="17" a="1"/>
  <c r="AB18" i="17" s="1"/>
  <c r="AC18" i="17" a="1"/>
  <c r="AC18" i="17" s="1"/>
  <c r="AD18" i="17" a="1"/>
  <c r="AD18" i="17" s="1"/>
  <c r="D19" i="17"/>
  <c r="E19" i="17"/>
  <c r="F19" i="17"/>
  <c r="G19" i="17"/>
  <c r="H19" i="17"/>
  <c r="I19" i="17"/>
  <c r="J19" i="17"/>
  <c r="K19" i="17"/>
  <c r="L19" i="17"/>
  <c r="M19" i="17"/>
  <c r="N19" i="17"/>
  <c r="O19" i="17"/>
  <c r="P19" i="17"/>
  <c r="Q19" i="17"/>
  <c r="R19" i="17"/>
  <c r="S19" i="17"/>
  <c r="T19" i="17"/>
  <c r="U19" i="17"/>
  <c r="V19" i="17"/>
  <c r="W19" i="17"/>
  <c r="X19" i="17"/>
  <c r="Y19" i="17"/>
  <c r="Z19" i="17"/>
  <c r="AA19" i="17"/>
  <c r="AB19" i="17"/>
  <c r="AC19" i="17"/>
  <c r="AD19" i="17"/>
  <c r="C19" i="17"/>
  <c r="C18" i="17" a="1"/>
  <c r="C18" i="17" s="1"/>
  <c r="C17" i="17" a="1"/>
  <c r="C17" i="17" s="1"/>
  <c r="D27" i="17" a="1"/>
  <c r="D27" i="17" s="1"/>
  <c r="E27" i="17" a="1"/>
  <c r="E27" i="17" s="1"/>
  <c r="F27" i="17" a="1"/>
  <c r="F27" i="17" s="1"/>
  <c r="G27" i="17" a="1"/>
  <c r="G27" i="17" s="1"/>
  <c r="H27" i="17" a="1"/>
  <c r="H27" i="17" s="1"/>
  <c r="I27" i="17" a="1"/>
  <c r="I27" i="17" s="1"/>
  <c r="J27" i="17" a="1"/>
  <c r="J27" i="17" s="1"/>
  <c r="K27" i="17" a="1"/>
  <c r="K27" i="17" s="1"/>
  <c r="L27" i="17" a="1"/>
  <c r="L27" i="17" s="1"/>
  <c r="M27" i="17" a="1"/>
  <c r="M27" i="17" s="1"/>
  <c r="N27" i="17" a="1"/>
  <c r="N27" i="17" s="1"/>
  <c r="O27" i="17" a="1"/>
  <c r="O27" i="17" s="1"/>
  <c r="P27" i="17" a="1"/>
  <c r="P27" i="17" s="1"/>
  <c r="Q27" i="17" a="1"/>
  <c r="Q27" i="17" s="1"/>
  <c r="R27" i="17" a="1"/>
  <c r="R27" i="17" s="1"/>
  <c r="S27" i="17" a="1"/>
  <c r="S27" i="17" s="1"/>
  <c r="T27" i="17" a="1"/>
  <c r="T27" i="17" s="1"/>
  <c r="U27" i="17" a="1"/>
  <c r="U27" i="17" s="1"/>
  <c r="V27" i="17" a="1"/>
  <c r="V27" i="17" s="1"/>
  <c r="W27" i="17" a="1"/>
  <c r="W27" i="17" s="1"/>
  <c r="X27" i="17" a="1"/>
  <c r="X27" i="17" s="1"/>
  <c r="Y27" i="17" a="1"/>
  <c r="Y27" i="17" s="1"/>
  <c r="Z27" i="17" a="1"/>
  <c r="Z27" i="17" s="1"/>
  <c r="AA27" i="17" a="1"/>
  <c r="AA27" i="17" s="1"/>
  <c r="AB27" i="17" a="1"/>
  <c r="AB27" i="17" s="1"/>
  <c r="AC27" i="17" a="1"/>
  <c r="AC27" i="17" s="1"/>
  <c r="AD27" i="17" a="1"/>
  <c r="AD27" i="17" s="1"/>
  <c r="D28" i="17" a="1"/>
  <c r="D28" i="17" s="1"/>
  <c r="E28" i="17" a="1"/>
  <c r="E28" i="17" s="1"/>
  <c r="F28" i="17" a="1"/>
  <c r="F28" i="17" s="1"/>
  <c r="G28" i="17" a="1"/>
  <c r="G28" i="17" s="1"/>
  <c r="H28" i="17" a="1"/>
  <c r="H28" i="17" s="1"/>
  <c r="I28" i="17" a="1"/>
  <c r="I28" i="17" s="1"/>
  <c r="J28" i="17" a="1"/>
  <c r="J28" i="17" s="1"/>
  <c r="K28" i="17" a="1"/>
  <c r="K28" i="17" s="1"/>
  <c r="L28" i="17" a="1"/>
  <c r="L28" i="17" s="1"/>
  <c r="M28" i="17" a="1"/>
  <c r="M28" i="17" s="1"/>
  <c r="N28" i="17" a="1"/>
  <c r="N28" i="17" s="1"/>
  <c r="O28" i="17" a="1"/>
  <c r="O28" i="17" s="1"/>
  <c r="P28" i="17" a="1"/>
  <c r="P28" i="17" s="1"/>
  <c r="Q28" i="17" a="1"/>
  <c r="Q28" i="17" s="1"/>
  <c r="R28" i="17" a="1"/>
  <c r="R28" i="17" s="1"/>
  <c r="S28" i="17" a="1"/>
  <c r="S28" i="17" s="1"/>
  <c r="T28" i="17" a="1"/>
  <c r="T28" i="17" s="1"/>
  <c r="U28" i="17" a="1"/>
  <c r="U28" i="17" s="1"/>
  <c r="V28" i="17" a="1"/>
  <c r="V28" i="17" s="1"/>
  <c r="W28" i="17" a="1"/>
  <c r="W28" i="17" s="1"/>
  <c r="X28" i="17" a="1"/>
  <c r="X28" i="17" s="1"/>
  <c r="Y28" i="17" a="1"/>
  <c r="Y28" i="17" s="1"/>
  <c r="Z28" i="17" a="1"/>
  <c r="Z28" i="17" s="1"/>
  <c r="AA28" i="17" a="1"/>
  <c r="AA28" i="17" s="1"/>
  <c r="AB28" i="17" a="1"/>
  <c r="AB28" i="17" s="1"/>
  <c r="AC28" i="17" a="1"/>
  <c r="AC28" i="17" s="1"/>
  <c r="AD28" i="17" a="1"/>
  <c r="AD28" i="17" s="1"/>
  <c r="D29" i="17"/>
  <c r="E29" i="17"/>
  <c r="F29" i="17"/>
  <c r="G29" i="17"/>
  <c r="H29" i="17"/>
  <c r="I29" i="17"/>
  <c r="J29" i="17"/>
  <c r="K29" i="17"/>
  <c r="L29" i="17"/>
  <c r="M29" i="17"/>
  <c r="N29" i="17"/>
  <c r="O29" i="17"/>
  <c r="P29" i="17"/>
  <c r="Q29" i="17"/>
  <c r="R29" i="17"/>
  <c r="S29" i="17"/>
  <c r="T29" i="17"/>
  <c r="U29" i="17"/>
  <c r="V29" i="17"/>
  <c r="W29" i="17"/>
  <c r="X29" i="17"/>
  <c r="Y29" i="17"/>
  <c r="Z29" i="17"/>
  <c r="AA29" i="17"/>
  <c r="AB29" i="17"/>
  <c r="AC29" i="17"/>
  <c r="AD29" i="17"/>
  <c r="C29" i="17"/>
  <c r="C28" i="17" a="1"/>
  <c r="C28" i="17" s="1"/>
  <c r="C27" i="17" a="1"/>
  <c r="C27" i="17" s="1"/>
  <c r="D35" i="17" a="1"/>
  <c r="D35" i="17" s="1"/>
  <c r="E35" i="17" a="1"/>
  <c r="E35" i="17" s="1"/>
  <c r="F35" i="17" a="1"/>
  <c r="F35" i="17" s="1"/>
  <c r="G35" i="17" a="1"/>
  <c r="G35" i="17" s="1"/>
  <c r="H35" i="17" a="1"/>
  <c r="H35" i="17" s="1"/>
  <c r="I35" i="17" a="1"/>
  <c r="I35" i="17" s="1"/>
  <c r="J35" i="17" a="1"/>
  <c r="J35" i="17" s="1"/>
  <c r="K35" i="17" a="1"/>
  <c r="K35" i="17" s="1"/>
  <c r="L35" i="17" a="1"/>
  <c r="L35" i="17" s="1"/>
  <c r="M35" i="17" a="1"/>
  <c r="M35" i="17" s="1"/>
  <c r="N35" i="17" a="1"/>
  <c r="N35" i="17" s="1"/>
  <c r="O35" i="17" a="1"/>
  <c r="O35" i="17" s="1"/>
  <c r="P35" i="17" a="1"/>
  <c r="P35" i="17" s="1"/>
  <c r="Q35" i="17" a="1"/>
  <c r="Q35" i="17" s="1"/>
  <c r="R35" i="17" a="1"/>
  <c r="R35" i="17" s="1"/>
  <c r="S35" i="17" a="1"/>
  <c r="S35" i="17" s="1"/>
  <c r="T35" i="17" a="1"/>
  <c r="T35" i="17" s="1"/>
  <c r="U35" i="17" a="1"/>
  <c r="U35" i="17" s="1"/>
  <c r="V35" i="17" a="1"/>
  <c r="V35" i="17" s="1"/>
  <c r="W35" i="17" a="1"/>
  <c r="W35" i="17" s="1"/>
  <c r="X35" i="17" a="1"/>
  <c r="X35" i="17" s="1"/>
  <c r="Y35" i="17" a="1"/>
  <c r="Y35" i="17" s="1"/>
  <c r="Z35" i="17" a="1"/>
  <c r="Z35" i="17" s="1"/>
  <c r="AA35" i="17" a="1"/>
  <c r="AA35" i="17" s="1"/>
  <c r="AB35" i="17" a="1"/>
  <c r="AB35" i="17" s="1"/>
  <c r="AC35" i="17" a="1"/>
  <c r="AC35" i="17" s="1"/>
  <c r="AD35" i="17" a="1"/>
  <c r="AD35" i="17" s="1"/>
  <c r="D36" i="17" a="1"/>
  <c r="D36" i="17" s="1"/>
  <c r="E36" i="17" a="1"/>
  <c r="E36" i="17" s="1"/>
  <c r="F36" i="17" a="1"/>
  <c r="F36" i="17" s="1"/>
  <c r="G36" i="17" a="1"/>
  <c r="G36" i="17" s="1"/>
  <c r="H36" i="17" a="1"/>
  <c r="H36" i="17" s="1"/>
  <c r="I36" i="17" a="1"/>
  <c r="I36" i="17" s="1"/>
  <c r="J36" i="17" a="1"/>
  <c r="J36" i="17" s="1"/>
  <c r="K36" i="17" a="1"/>
  <c r="K36" i="17" s="1"/>
  <c r="L36" i="17" a="1"/>
  <c r="L36" i="17" s="1"/>
  <c r="M36" i="17" a="1"/>
  <c r="M36" i="17" s="1"/>
  <c r="N36" i="17" a="1"/>
  <c r="N36" i="17" s="1"/>
  <c r="O36" i="17" a="1"/>
  <c r="O36" i="17" s="1"/>
  <c r="P36" i="17" a="1"/>
  <c r="P36" i="17" s="1"/>
  <c r="Q36" i="17" a="1"/>
  <c r="Q36" i="17" s="1"/>
  <c r="R36" i="17" a="1"/>
  <c r="R36" i="17" s="1"/>
  <c r="S36" i="17" a="1"/>
  <c r="S36" i="17" s="1"/>
  <c r="T36" i="17" a="1"/>
  <c r="T36" i="17" s="1"/>
  <c r="U36" i="17" a="1"/>
  <c r="U36" i="17" s="1"/>
  <c r="V36" i="17" a="1"/>
  <c r="V36" i="17" s="1"/>
  <c r="W36" i="17" a="1"/>
  <c r="W36" i="17" s="1"/>
  <c r="X36" i="17" a="1"/>
  <c r="X36" i="17" s="1"/>
  <c r="Y36" i="17" a="1"/>
  <c r="Y36" i="17" s="1"/>
  <c r="Z36" i="17" a="1"/>
  <c r="Z36" i="17" s="1"/>
  <c r="AA36" i="17" a="1"/>
  <c r="AA36" i="17" s="1"/>
  <c r="AB36" i="17" a="1"/>
  <c r="AB36" i="17" s="1"/>
  <c r="AC36" i="17" a="1"/>
  <c r="AC36" i="17" s="1"/>
  <c r="AD36" i="17" a="1"/>
  <c r="AD36" i="17" s="1"/>
  <c r="D37" i="17"/>
  <c r="E37" i="17"/>
  <c r="F37" i="17"/>
  <c r="G37" i="17"/>
  <c r="H37" i="17"/>
  <c r="I37" i="17"/>
  <c r="J37" i="17"/>
  <c r="K37" i="17"/>
  <c r="L37" i="17"/>
  <c r="M37" i="17"/>
  <c r="N37" i="17"/>
  <c r="O37" i="17"/>
  <c r="P37" i="17"/>
  <c r="Q37" i="17"/>
  <c r="R37" i="17"/>
  <c r="S37" i="17"/>
  <c r="T37" i="17"/>
  <c r="U37" i="17"/>
  <c r="V37" i="17"/>
  <c r="W37" i="17"/>
  <c r="X37" i="17"/>
  <c r="Y37" i="17"/>
  <c r="Z37" i="17"/>
  <c r="AA37" i="17"/>
  <c r="AB37" i="17"/>
  <c r="AC37" i="17"/>
  <c r="AD37" i="17"/>
  <c r="C37" i="17"/>
  <c r="C36" i="17" a="1"/>
  <c r="C36" i="17" s="1"/>
  <c r="C35" i="17" a="1"/>
  <c r="C35" i="17" s="1"/>
  <c r="D43" i="17" a="1"/>
  <c r="D43" i="17" s="1"/>
  <c r="E43" i="17" a="1"/>
  <c r="E43" i="17" s="1"/>
  <c r="F43" i="17" a="1"/>
  <c r="F43" i="17" s="1"/>
  <c r="G43" i="17" a="1"/>
  <c r="G43" i="17" s="1"/>
  <c r="H43" i="17" a="1"/>
  <c r="H43" i="17" s="1"/>
  <c r="I43" i="17" a="1"/>
  <c r="I43" i="17" s="1"/>
  <c r="J43" i="17" a="1"/>
  <c r="J43" i="17" s="1"/>
  <c r="K43" i="17" a="1"/>
  <c r="K43" i="17" s="1"/>
  <c r="L43" i="17" a="1"/>
  <c r="L43" i="17" s="1"/>
  <c r="M43" i="17" a="1"/>
  <c r="M43" i="17" s="1"/>
  <c r="N43" i="17" a="1"/>
  <c r="N43" i="17" s="1"/>
  <c r="O43" i="17" a="1"/>
  <c r="O43" i="17" s="1"/>
  <c r="P43" i="17" a="1"/>
  <c r="P43" i="17" s="1"/>
  <c r="Q43" i="17" a="1"/>
  <c r="Q43" i="17" s="1"/>
  <c r="R43" i="17" a="1"/>
  <c r="R43" i="17" s="1"/>
  <c r="S43" i="17" a="1"/>
  <c r="S43" i="17" s="1"/>
  <c r="T43" i="17" a="1"/>
  <c r="T43" i="17" s="1"/>
  <c r="U43" i="17" a="1"/>
  <c r="U43" i="17" s="1"/>
  <c r="V43" i="17" a="1"/>
  <c r="V43" i="17" s="1"/>
  <c r="W43" i="17" a="1"/>
  <c r="W43" i="17" s="1"/>
  <c r="X43" i="17" a="1"/>
  <c r="X43" i="17" s="1"/>
  <c r="Y43" i="17" a="1"/>
  <c r="Y43" i="17" s="1"/>
  <c r="Z43" i="17" a="1"/>
  <c r="Z43" i="17" s="1"/>
  <c r="AA43" i="17" a="1"/>
  <c r="AA43" i="17" s="1"/>
  <c r="AB43" i="17" a="1"/>
  <c r="AB43" i="17" s="1"/>
  <c r="AC43" i="17" a="1"/>
  <c r="AC43" i="17" s="1"/>
  <c r="AD43" i="17" a="1"/>
  <c r="AD43" i="17" s="1"/>
  <c r="D44" i="17" a="1"/>
  <c r="D44" i="17" s="1"/>
  <c r="E44" i="17" a="1"/>
  <c r="E44" i="17" s="1"/>
  <c r="F44" i="17" a="1"/>
  <c r="F44" i="17" s="1"/>
  <c r="G44" i="17" a="1"/>
  <c r="G44" i="17" s="1"/>
  <c r="H44" i="17" a="1"/>
  <c r="H44" i="17" s="1"/>
  <c r="I44" i="17" a="1"/>
  <c r="I44" i="17" s="1"/>
  <c r="J44" i="17" a="1"/>
  <c r="J44" i="17" s="1"/>
  <c r="K44" i="17" a="1"/>
  <c r="K44" i="17" s="1"/>
  <c r="L44" i="17" a="1"/>
  <c r="L44" i="17" s="1"/>
  <c r="M44" i="17" a="1"/>
  <c r="M44" i="17" s="1"/>
  <c r="N44" i="17" a="1"/>
  <c r="N44" i="17" s="1"/>
  <c r="O44" i="17" a="1"/>
  <c r="O44" i="17" s="1"/>
  <c r="P44" i="17" a="1"/>
  <c r="P44" i="17" s="1"/>
  <c r="Q44" i="17" a="1"/>
  <c r="Q44" i="17" s="1"/>
  <c r="R44" i="17" a="1"/>
  <c r="R44" i="17" s="1"/>
  <c r="S44" i="17" a="1"/>
  <c r="S44" i="17" s="1"/>
  <c r="T44" i="17" a="1"/>
  <c r="T44" i="17" s="1"/>
  <c r="U44" i="17" a="1"/>
  <c r="U44" i="17" s="1"/>
  <c r="V44" i="17" a="1"/>
  <c r="V44" i="17" s="1"/>
  <c r="W44" i="17" a="1"/>
  <c r="W44" i="17" s="1"/>
  <c r="X44" i="17" a="1"/>
  <c r="X44" i="17" s="1"/>
  <c r="Y44" i="17" a="1"/>
  <c r="Y44" i="17" s="1"/>
  <c r="Z44" i="17" a="1"/>
  <c r="Z44" i="17" s="1"/>
  <c r="AA44" i="17" a="1"/>
  <c r="AA44" i="17" s="1"/>
  <c r="AB44" i="17" a="1"/>
  <c r="AB44" i="17" s="1"/>
  <c r="AC44" i="17" a="1"/>
  <c r="AC44" i="17" s="1"/>
  <c r="AD44" i="17" a="1"/>
  <c r="AD44" i="17" s="1"/>
  <c r="C44" i="17" a="1"/>
  <c r="C44" i="17" s="1"/>
  <c r="C43" i="17" a="1"/>
  <c r="C43" i="17" s="1"/>
  <c r="D45" i="17"/>
  <c r="E45" i="17"/>
  <c r="F45" i="17"/>
  <c r="G45" i="17"/>
  <c r="H45" i="17"/>
  <c r="I45" i="17"/>
  <c r="J45" i="17"/>
  <c r="K45" i="17"/>
  <c r="L45" i="17"/>
  <c r="M45" i="17"/>
  <c r="N45" i="17"/>
  <c r="O45" i="17"/>
  <c r="P45" i="17"/>
  <c r="Q45" i="17"/>
  <c r="R45" i="17"/>
  <c r="S45" i="17"/>
  <c r="T45" i="17"/>
  <c r="U45" i="17"/>
  <c r="V45" i="17"/>
  <c r="W45" i="17"/>
  <c r="X45" i="17"/>
  <c r="Y45" i="17"/>
  <c r="Z45" i="17"/>
  <c r="AA45" i="17"/>
  <c r="AB45" i="17"/>
  <c r="AC45" i="17"/>
  <c r="AD45" i="17"/>
  <c r="C45" i="17"/>
  <c r="D61" i="17"/>
  <c r="E61" i="17"/>
  <c r="F61" i="17"/>
  <c r="G61" i="17"/>
  <c r="H61" i="17"/>
  <c r="C61" i="17"/>
  <c r="D60" i="17" a="1"/>
  <c r="D60" i="17" s="1"/>
  <c r="E60" i="17" a="1"/>
  <c r="E60" i="17" s="1"/>
  <c r="F60" i="17" a="1"/>
  <c r="F60" i="17" s="1"/>
  <c r="G60" i="17" a="1"/>
  <c r="G60" i="17" s="1"/>
  <c r="H60" i="17" a="1"/>
  <c r="H60" i="17" s="1"/>
  <c r="D59" i="17" a="1"/>
  <c r="D59" i="17" s="1"/>
  <c r="E59" i="17" a="1"/>
  <c r="E59" i="17" s="1"/>
  <c r="F59" i="17" a="1"/>
  <c r="F59" i="17" s="1"/>
  <c r="G59" i="17" a="1"/>
  <c r="G59" i="17" s="1"/>
  <c r="H59" i="17" a="1"/>
  <c r="H59" i="17" s="1"/>
  <c r="C60" i="17" a="1"/>
  <c r="C60" i="17" s="1"/>
  <c r="C59" i="17" a="1"/>
  <c r="C59" i="17" s="1"/>
  <c r="D42" i="17" a="1"/>
  <c r="D42" i="17" s="1"/>
  <c r="E42" i="17" a="1"/>
  <c r="E42" i="17" s="1"/>
  <c r="F42" i="17" a="1"/>
  <c r="F42" i="17" s="1"/>
  <c r="G42" i="17" a="1"/>
  <c r="G42" i="17" s="1"/>
  <c r="I42" i="17" a="1"/>
  <c r="I42" i="17" s="1"/>
  <c r="J42" i="17" a="1"/>
  <c r="J42" i="17" s="1"/>
  <c r="K42" i="17" a="1"/>
  <c r="K42" i="17" s="1"/>
  <c r="L42" i="17" a="1"/>
  <c r="L42" i="17" s="1"/>
  <c r="M42" i="17" a="1"/>
  <c r="M42" i="17" s="1"/>
  <c r="N42" i="17" a="1"/>
  <c r="N42" i="17" s="1"/>
  <c r="O42" i="17" a="1"/>
  <c r="O42" i="17" s="1"/>
  <c r="P42" i="17" a="1"/>
  <c r="P42" i="17" s="1"/>
  <c r="Q42" i="17" a="1"/>
  <c r="Q42" i="17" s="1"/>
  <c r="R42" i="17" a="1"/>
  <c r="R42" i="17" s="1"/>
  <c r="S42" i="17" a="1"/>
  <c r="S42" i="17" s="1"/>
  <c r="T42" i="17" a="1"/>
  <c r="T42" i="17" s="1"/>
  <c r="U42" i="17" a="1"/>
  <c r="U42" i="17" s="1"/>
  <c r="V42" i="17" a="1"/>
  <c r="V42" i="17" s="1"/>
  <c r="W42" i="17" a="1"/>
  <c r="W42" i="17" s="1"/>
  <c r="X42" i="17" a="1"/>
  <c r="X42" i="17" s="1"/>
  <c r="Y42" i="17" a="1"/>
  <c r="Y42" i="17" s="1"/>
  <c r="Z42" i="17" a="1"/>
  <c r="Z42" i="17" s="1"/>
  <c r="AA42" i="17" a="1"/>
  <c r="AA42" i="17" s="1"/>
  <c r="AB42" i="17" a="1"/>
  <c r="AB42" i="17" s="1"/>
  <c r="AC42" i="17" a="1"/>
  <c r="AC42" i="17" s="1"/>
  <c r="AD42" i="17" a="1"/>
  <c r="AD42" i="17" s="1"/>
  <c r="C42" i="17" a="1"/>
  <c r="C42" i="17" s="1"/>
  <c r="D34" i="17" a="1"/>
  <c r="D34" i="17" s="1"/>
  <c r="E34" i="17" a="1"/>
  <c r="E34" i="17" s="1"/>
  <c r="F34" i="17" a="1"/>
  <c r="F34" i="17" s="1"/>
  <c r="G34" i="17" a="1"/>
  <c r="G34" i="17" s="1"/>
  <c r="H34" i="17" a="1"/>
  <c r="H34" i="17" s="1"/>
  <c r="I34" i="17" a="1"/>
  <c r="I34" i="17" s="1"/>
  <c r="J34" i="17" a="1"/>
  <c r="J34" i="17" s="1"/>
  <c r="K34" i="17" a="1"/>
  <c r="K34" i="17" s="1"/>
  <c r="L34" i="17" a="1"/>
  <c r="L34" i="17" s="1"/>
  <c r="M34" i="17" a="1"/>
  <c r="M34" i="17" s="1"/>
  <c r="N34" i="17" a="1"/>
  <c r="N34" i="17" s="1"/>
  <c r="O34" i="17" a="1"/>
  <c r="O34" i="17" s="1"/>
  <c r="P34" i="17" a="1"/>
  <c r="P34" i="17" s="1"/>
  <c r="Q34" i="17" a="1"/>
  <c r="Q34" i="17" s="1"/>
  <c r="R34" i="17" a="1"/>
  <c r="R34" i="17" s="1"/>
  <c r="S34" i="17" a="1"/>
  <c r="S34" i="17" s="1"/>
  <c r="T34" i="17" a="1"/>
  <c r="T34" i="17" s="1"/>
  <c r="V34" i="17" a="1"/>
  <c r="V34" i="17" s="1"/>
  <c r="W34" i="17" a="1"/>
  <c r="W34" i="17" s="1"/>
  <c r="X34" i="17" a="1"/>
  <c r="X34" i="17" s="1"/>
  <c r="Y34" i="17" a="1"/>
  <c r="Y34" i="17" s="1"/>
  <c r="Z34" i="17" a="1"/>
  <c r="Z34" i="17" s="1"/>
  <c r="AA34" i="17" a="1"/>
  <c r="AA34" i="17" s="1"/>
  <c r="AB34" i="17" a="1"/>
  <c r="AB34" i="17" s="1"/>
  <c r="AC34" i="17" a="1"/>
  <c r="AC34" i="17" s="1"/>
  <c r="AD34" i="17" a="1"/>
  <c r="AD34" i="17" s="1"/>
  <c r="C34" i="17" a="1"/>
  <c r="C34" i="17" s="1"/>
  <c r="C38" i="17" s="1"/>
  <c r="D26" i="17" a="1"/>
  <c r="D26" i="17" s="1"/>
  <c r="E26" i="17" a="1"/>
  <c r="E26" i="17" s="1"/>
  <c r="F26" i="17" a="1"/>
  <c r="F26" i="17" s="1"/>
  <c r="G26" i="17" a="1"/>
  <c r="G26" i="17" s="1"/>
  <c r="H26" i="17" a="1"/>
  <c r="H26" i="17" s="1"/>
  <c r="I26" i="17" a="1"/>
  <c r="I26" i="17" s="1"/>
  <c r="J26" i="17" a="1"/>
  <c r="J26" i="17" s="1"/>
  <c r="K26" i="17" a="1"/>
  <c r="K26" i="17" s="1"/>
  <c r="L26" i="17" a="1"/>
  <c r="L26" i="17" s="1"/>
  <c r="M26" i="17" a="1"/>
  <c r="M26" i="17" s="1"/>
  <c r="N26" i="17" a="1"/>
  <c r="N26" i="17" s="1"/>
  <c r="O26" i="17" a="1"/>
  <c r="O26" i="17" s="1"/>
  <c r="P26" i="17" a="1"/>
  <c r="P26" i="17" s="1"/>
  <c r="Q26" i="17" a="1"/>
  <c r="Q26" i="17" s="1"/>
  <c r="R26" i="17" a="1"/>
  <c r="R26" i="17" s="1"/>
  <c r="S26" i="17" a="1"/>
  <c r="S26" i="17" s="1"/>
  <c r="T26" i="17" a="1"/>
  <c r="T26" i="17" s="1"/>
  <c r="U26" i="17" a="1"/>
  <c r="U26" i="17" s="1"/>
  <c r="V26" i="17" a="1"/>
  <c r="V26" i="17" s="1"/>
  <c r="W26" i="17" a="1"/>
  <c r="W26" i="17" s="1"/>
  <c r="X26" i="17" a="1"/>
  <c r="X26" i="17" s="1"/>
  <c r="Z26" i="17" a="1"/>
  <c r="Z26" i="17" s="1"/>
  <c r="AA26" i="17" a="1"/>
  <c r="AA26" i="17" s="1"/>
  <c r="AB26" i="17" a="1"/>
  <c r="AB26" i="17" s="1"/>
  <c r="AC26" i="17" a="1"/>
  <c r="AC26" i="17" s="1"/>
  <c r="AD26" i="17" a="1"/>
  <c r="AD26" i="17" s="1"/>
  <c r="C26" i="17" a="1"/>
  <c r="C26" i="17" s="1"/>
  <c r="D16" i="17" a="1"/>
  <c r="D16" i="17" s="1"/>
  <c r="E16" i="17" a="1"/>
  <c r="E16" i="17" s="1"/>
  <c r="F16" i="17" a="1"/>
  <c r="F16" i="17" s="1"/>
  <c r="G16" i="17" a="1"/>
  <c r="G16" i="17" s="1"/>
  <c r="H16" i="17" a="1"/>
  <c r="H16" i="17" s="1"/>
  <c r="I16" i="17" a="1"/>
  <c r="I16" i="17" s="1"/>
  <c r="J16" i="17" a="1"/>
  <c r="J16" i="17" s="1"/>
  <c r="K16" i="17" a="1"/>
  <c r="K16" i="17" s="1"/>
  <c r="L16" i="17" a="1"/>
  <c r="L16" i="17" s="1"/>
  <c r="M16" i="17" a="1"/>
  <c r="M16" i="17" s="1"/>
  <c r="N16" i="17" a="1"/>
  <c r="N16" i="17" s="1"/>
  <c r="N49" i="17" s="1"/>
  <c r="O16" i="17" a="1"/>
  <c r="O16" i="17" s="1"/>
  <c r="O49" i="17" s="1"/>
  <c r="P16" i="17" a="1"/>
  <c r="P16" i="17" s="1"/>
  <c r="P49" i="17" s="1"/>
  <c r="Q16" i="17" a="1"/>
  <c r="Q16" i="17" s="1"/>
  <c r="R16" i="17" a="1"/>
  <c r="R16" i="17" s="1"/>
  <c r="S16" i="17" a="1"/>
  <c r="S16" i="17" s="1"/>
  <c r="T16" i="17" a="1"/>
  <c r="T16" i="17" s="1"/>
  <c r="U16" i="17" a="1"/>
  <c r="U16" i="17" s="1"/>
  <c r="V16" i="17" a="1"/>
  <c r="V16" i="17" s="1"/>
  <c r="W16" i="17" a="1"/>
  <c r="W16" i="17" s="1"/>
  <c r="X16" i="17" a="1"/>
  <c r="X16" i="17" s="1"/>
  <c r="Y16" i="17" a="1"/>
  <c r="Y16" i="17" s="1"/>
  <c r="Z16" i="17" a="1"/>
  <c r="Z16" i="17" s="1"/>
  <c r="AA16" i="17" a="1"/>
  <c r="AA16" i="17" s="1"/>
  <c r="AB16" i="17" a="1"/>
  <c r="AB16" i="17" s="1"/>
  <c r="AC16" i="17" a="1"/>
  <c r="AC16" i="17" s="1"/>
  <c r="AD16" i="17" a="1"/>
  <c r="AD16" i="17" s="1"/>
  <c r="C16" i="17" a="1"/>
  <c r="C16" i="17" s="1"/>
  <c r="C20" i="17" s="1"/>
  <c r="E6" i="17" a="1"/>
  <c r="E6" i="17" s="1"/>
  <c r="E49" i="17" s="1"/>
  <c r="F6" i="17" a="1"/>
  <c r="F6" i="17" s="1"/>
  <c r="G6" i="17" a="1"/>
  <c r="G6" i="17" s="1"/>
  <c r="H6" i="17" a="1"/>
  <c r="H6" i="17" s="1"/>
  <c r="I6" i="17" a="1"/>
  <c r="I6" i="17" s="1"/>
  <c r="J6" i="17" a="1"/>
  <c r="J6" i="17" s="1"/>
  <c r="K6" i="17" a="1"/>
  <c r="K6" i="17" s="1"/>
  <c r="L6" i="17" a="1"/>
  <c r="L6" i="17" s="1"/>
  <c r="M6" i="17" a="1"/>
  <c r="M6" i="17" s="1"/>
  <c r="N6" i="17" a="1"/>
  <c r="N6" i="17" s="1"/>
  <c r="O6" i="17" a="1"/>
  <c r="O6" i="17" s="1"/>
  <c r="P6" i="17" a="1"/>
  <c r="P6" i="17" s="1"/>
  <c r="Q6" i="17" a="1"/>
  <c r="Q6" i="17" s="1"/>
  <c r="R6" i="17" a="1"/>
  <c r="R6" i="17" s="1"/>
  <c r="S6" i="17" a="1"/>
  <c r="S6" i="17" s="1"/>
  <c r="T6" i="17" a="1"/>
  <c r="T6" i="17" s="1"/>
  <c r="T49" i="17" s="1"/>
  <c r="U6" i="17" a="1"/>
  <c r="U6" i="17" s="1"/>
  <c r="U49" i="17" s="1"/>
  <c r="V6" i="17" a="1"/>
  <c r="V6" i="17" s="1"/>
  <c r="V49" i="17" s="1"/>
  <c r="W6" i="17" a="1"/>
  <c r="W6" i="17" s="1"/>
  <c r="X6" i="17" a="1"/>
  <c r="X6" i="17" s="1"/>
  <c r="Y6" i="17" a="1"/>
  <c r="Y6" i="17" s="1"/>
  <c r="Z6" i="17" a="1"/>
  <c r="Z6" i="17" s="1"/>
  <c r="AA6" i="17" a="1"/>
  <c r="AA6" i="17" s="1"/>
  <c r="AB6" i="17" a="1"/>
  <c r="AB6" i="17" s="1"/>
  <c r="AC6" i="17" a="1"/>
  <c r="AC6" i="17" s="1"/>
  <c r="AD6" i="17" a="1"/>
  <c r="AD6" i="17" s="1"/>
  <c r="AD49" i="17" s="1"/>
  <c r="D6" i="17" a="1"/>
  <c r="D6" i="17" s="1"/>
  <c r="D49" i="17" s="1"/>
  <c r="C6" i="17" a="1"/>
  <c r="C6" i="17" s="1"/>
  <c r="C10" i="17" s="1"/>
  <c r="AS62" i="17" l="1"/>
  <c r="C62" i="17"/>
  <c r="C63" i="17" s="1"/>
  <c r="AG62" i="17"/>
  <c r="J49" i="17"/>
  <c r="R49" i="17"/>
  <c r="L10" i="17"/>
  <c r="Z49" i="17"/>
  <c r="L30" i="17"/>
  <c r="AE49" i="17"/>
  <c r="L38" i="17"/>
  <c r="H30" i="17"/>
  <c r="H46" i="17"/>
  <c r="AB62" i="17"/>
  <c r="H10" i="17"/>
  <c r="C11" i="17" s="1"/>
  <c r="L46" i="17"/>
  <c r="H20" i="17"/>
  <c r="H38" i="17"/>
  <c r="AB49" i="17"/>
  <c r="L49" i="17"/>
  <c r="C49" i="17"/>
  <c r="C30" i="17"/>
  <c r="S49" i="17"/>
  <c r="W49" i="17"/>
  <c r="G49" i="17"/>
  <c r="AA49" i="17"/>
  <c r="K49" i="17"/>
  <c r="C46" i="17"/>
  <c r="F49" i="17"/>
  <c r="AC49" i="17"/>
  <c r="Y49" i="17"/>
  <c r="Q49" i="17"/>
  <c r="I49" i="17"/>
  <c r="X49" i="17"/>
  <c r="H49" i="17"/>
  <c r="C50" i="17" l="1"/>
  <c r="H50" i="17"/>
  <c r="C21" i="17"/>
  <c r="C31" i="17"/>
  <c r="C47" i="17"/>
  <c r="C39" i="17"/>
  <c r="C51"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28" authorId="0" shapeId="0" xr:uid="{00A15C83-04A6-4C6B-9CB2-73D1752F81E3}">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Tranches d'âge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230" authorId="0" shapeId="0" xr:uid="{3B3A67B9-EA92-4235-99FF-74576F05BC51}">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Demander si vente en poudre ou en morceaux</t>
        </r>
      </text>
    </comment>
    <comment ref="D247" authorId="0" shapeId="0" xr:uid="{76C88961-C5F8-461C-AD9C-8B98CC9E28A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Même chose pour riz local et riz importé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<sst xmlns="http://schemas.openxmlformats.org/spreadsheetml/2006/main" count="13403" uniqueCount="3714">
  <si>
    <t>Burkina Faso - Initiative conjointe de suivi des marchés (ICSM)</t>
  </si>
  <si>
    <t>Collecte de données décembre 2022</t>
  </si>
  <si>
    <t>Présentation de l'ICSM</t>
  </si>
  <si>
    <t xml:space="preserve">Le Burkina Faso traverse depuis plus de 4 ans une crise humanitaire du fait de la présence des groupes armés, de la criminalité et les tensions communautaires. Les contraintes d'accès se sont accrues et les transferts monétaires constituent une modalité de réponse de plus en plus utilisée par les acteurs de la réponse humanitaire. L’Initiative conjointe  de suivi des marchés (ICSM), mise en oeuvre par REACH en collaboration avec le Cash Working Group (CWG) Burkina Faso, consiste en la mise en place d’un système collaboratif de suivi des prix d’un panier de biens alimentaires et non-alimentaires sélectionnés, dans les marchés d’intérêt  pour la communauté humanitaire. L’ICSM a pour objectifs d’informer les activités de transferts monétaires grâce au suivi des prix et de la disponibilité de certains articles alimentiares et non alimentiares essentiels inclus dans le panier de dépenses minimum (Minimum Expenditure Basket - MEB), sur certains marchés d’intérêt. </t>
  </si>
  <si>
    <t xml:space="preserve">Coordination : </t>
  </si>
  <si>
    <t>Partenaires de mise en oeuvre :</t>
  </si>
  <si>
    <t>Méthodologie de l'ICSM</t>
  </si>
  <si>
    <t>Les données de l’ICSM sont collectées avec un outil de collecte conçu par REACH. La collecte sur les marchés est mise en oeuvre sur la base du volontariat par les partenaires de l’Initiative.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des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(Minimum Expenditure Basket, MEB) national adopté au Burkina Faso. La priorisation des produits à suivre est établie sur une base consensuelle avec l'ensemble des partenaires en se basant sur la pertinence des articles dans la vie quotidienne des ménages Burkinabè.
Afin de garantir une plus grande fiabilité des données, un minimum de quatre prix est collecté par marché pour chaque article, le prix présenté dans l'analyse des données étant le prix médian au niveau du marché.</t>
  </si>
  <si>
    <t xml:space="preserve">Financé par : </t>
  </si>
  <si>
    <t>Termes de référence</t>
  </si>
  <si>
    <t xml:space="preserve">Termes de references </t>
  </si>
  <si>
    <t>Partenaires de la collecte de données</t>
  </si>
  <si>
    <t>ACTED, CRS</t>
  </si>
  <si>
    <t>Localités évaluées</t>
  </si>
  <si>
    <r>
      <t xml:space="preserve">Centre Nord </t>
    </r>
    <r>
      <rPr>
        <b/>
        <sz val="10"/>
        <color theme="1"/>
        <rFont val="Leelawadee"/>
        <family val="2"/>
      </rPr>
      <t>:</t>
    </r>
    <r>
      <rPr>
        <sz val="10"/>
        <color theme="1"/>
        <rFont val="Leelawadee"/>
        <family val="2"/>
      </rPr>
      <t xml:space="preserve"> Boussouma
Boucle du mouhoun </t>
    </r>
    <r>
      <rPr>
        <b/>
        <sz val="10"/>
        <color theme="1"/>
        <rFont val="Leelawadee"/>
        <family val="2"/>
      </rPr>
      <t xml:space="preserve">: </t>
    </r>
    <r>
      <rPr>
        <sz val="10"/>
        <color theme="1"/>
        <rFont val="Leelawadee"/>
        <family val="2"/>
      </rPr>
      <t xml:space="preserve">Tougan, Dédougou 
Est </t>
    </r>
    <r>
      <rPr>
        <b/>
        <sz val="10"/>
        <color theme="1"/>
        <rFont val="Leelawadee"/>
        <family val="2"/>
      </rPr>
      <t xml:space="preserve">: </t>
    </r>
    <r>
      <rPr>
        <sz val="10"/>
        <color theme="1"/>
        <rFont val="Leelawadee"/>
        <family val="2"/>
      </rPr>
      <t>Fada N'gourma
Nord : Ouahigouya</t>
    </r>
  </si>
  <si>
    <t>Nombre de marchés évalués</t>
  </si>
  <si>
    <t>Nombre de magasins visités</t>
  </si>
  <si>
    <t xml:space="preserve">Feuilles </t>
  </si>
  <si>
    <t>Données_nettoyées</t>
  </si>
  <si>
    <t xml:space="preserve">Dataset complet et nettoyé </t>
  </si>
  <si>
    <t>Informations_commerçants</t>
  </si>
  <si>
    <t>Informations sur les commerçants interrogés et les articles suivis</t>
  </si>
  <si>
    <t>Données_prix</t>
  </si>
  <si>
    <t>Dataset comprenant les prix des produits uniquement</t>
  </si>
  <si>
    <t>Analyse_prix</t>
  </si>
  <si>
    <t>Analyse comprenant des informations sur la médiane, les prix minimum et maximum ainsi que le nombre de cotation par marché et par produit</t>
  </si>
  <si>
    <t>Fluctuations_prix</t>
  </si>
  <si>
    <t>Analyse sur les fluctuations des prix, par produit et par marché</t>
  </si>
  <si>
    <t xml:space="preserve">Disponibilité </t>
  </si>
  <si>
    <t xml:space="preserve">Informations sur la disponibilité des biens et les raisons en cas d'indisponibilité, par produit et par marché. </t>
  </si>
  <si>
    <t>Approvisionnement</t>
  </si>
  <si>
    <t xml:space="preserve">Informations sur les difficultés d'approvisionnement des biens et les raisons en cas de difficultés d'approvisionnement , par produit et par marché. </t>
  </si>
  <si>
    <t>Informations_additionnelles</t>
  </si>
  <si>
    <t xml:space="preserve">Informations sur les modes de paiement, l'évolution de la fréquentation des marchés, les incidents sur les marchés et l'accès pour les groupes vulnérables.  </t>
  </si>
  <si>
    <t>Questionnaire</t>
  </si>
  <si>
    <t>Questionnaire KOBO utilisé pour l'enquête</t>
  </si>
  <si>
    <t>Choix</t>
  </si>
  <si>
    <t xml:space="preserve">Options de réponse du questionnaire KOBO utilisé pour l'enquête </t>
  </si>
  <si>
    <t xml:space="preserve">Contacts </t>
  </si>
  <si>
    <t>Somaila Zongo</t>
  </si>
  <si>
    <t>somaila.zongo@reach-initiative.org</t>
  </si>
  <si>
    <t>Amelie Salmon</t>
  </si>
  <si>
    <t>amelie.salmon@reach-initiative.org</t>
  </si>
  <si>
    <t>index</t>
  </si>
  <si>
    <t>uuid</t>
  </si>
  <si>
    <t>today</t>
  </si>
  <si>
    <t>i_admin3</t>
  </si>
  <si>
    <t>i_enqueteur</t>
  </si>
  <si>
    <t>start</t>
  </si>
  <si>
    <t>end</t>
  </si>
  <si>
    <t>audit</t>
  </si>
  <si>
    <t>note_start</t>
  </si>
  <si>
    <t>note_information_enquete</t>
  </si>
  <si>
    <t>i_organisation</t>
  </si>
  <si>
    <t>i_date_enquete</t>
  </si>
  <si>
    <t>i_admin1</t>
  </si>
  <si>
    <t>i_admin2</t>
  </si>
  <si>
    <t>i_marche</t>
  </si>
  <si>
    <t>i_type_marche</t>
  </si>
  <si>
    <t>note_bna_ba</t>
  </si>
  <si>
    <t>note_bna</t>
  </si>
  <si>
    <t>i_organisation1</t>
  </si>
  <si>
    <t>i_marche1</t>
  </si>
  <si>
    <t>note_presentation_enquete</t>
  </si>
  <si>
    <t>consensus_note</t>
  </si>
  <si>
    <t>note_ic</t>
  </si>
  <si>
    <t>i_taille_magasin</t>
  </si>
  <si>
    <t>note_grp_bna</t>
  </si>
  <si>
    <t>note_h</t>
  </si>
  <si>
    <t>h_vendus</t>
  </si>
  <si>
    <t>h_vendus_seau</t>
  </si>
  <si>
    <t>h_vendus_bidon</t>
  </si>
  <si>
    <t>h_vendus_savon400gr</t>
  </si>
  <si>
    <t>h_vendus_aucun</t>
  </si>
  <si>
    <t>calc_selected_h</t>
  </si>
  <si>
    <t>note_h_seau</t>
  </si>
  <si>
    <t>seau_disponibilite</t>
  </si>
  <si>
    <t>seau_prix_unite</t>
  </si>
  <si>
    <t>seau_localisation_fournisseur</t>
  </si>
  <si>
    <t>seau_pays_fournisseur</t>
  </si>
  <si>
    <t>seau_pays_fournisseur_autre</t>
  </si>
  <si>
    <t>seau_stock</t>
  </si>
  <si>
    <t>seau_reapprovissionnement</t>
  </si>
  <si>
    <t>seau_stock_warning</t>
  </si>
  <si>
    <t>note_h_bidon</t>
  </si>
  <si>
    <t>bidon_disponibilite</t>
  </si>
  <si>
    <t>bidon_unite</t>
  </si>
  <si>
    <t>bidon_unite_20l</t>
  </si>
  <si>
    <t>bidon_unite_25l</t>
  </si>
  <si>
    <t>bidon_prix_20l</t>
  </si>
  <si>
    <t>bidon_prix_25l</t>
  </si>
  <si>
    <t>bidon_localisation_fournisseur</t>
  </si>
  <si>
    <t>bidon_pays_fournisseur</t>
  </si>
  <si>
    <t>bidon_pays_fournisseur_autre</t>
  </si>
  <si>
    <t>bidon_stock</t>
  </si>
  <si>
    <t>bidon_reapprovissionnement</t>
  </si>
  <si>
    <t>bidon_stock_warning</t>
  </si>
  <si>
    <t>note_h_savon400gr</t>
  </si>
  <si>
    <t>savon400gr_disponibilite</t>
  </si>
  <si>
    <t>savon400gr_unite</t>
  </si>
  <si>
    <t>savon400gr_unite_boule400g</t>
  </si>
  <si>
    <t>savon400gr_unite_boule250g</t>
  </si>
  <si>
    <t>savon400gr_prix_400gr</t>
  </si>
  <si>
    <t>savon400gr_prix_250gr</t>
  </si>
  <si>
    <t>savon400gr_localisation_fournisseur</t>
  </si>
  <si>
    <t>savon400gr_pays_fournisseur</t>
  </si>
  <si>
    <t>savon400gr_pays_fournisseur_autre</t>
  </si>
  <si>
    <t>savon400gr_stock</t>
  </si>
  <si>
    <t>savon400gr_reapprovissionnement</t>
  </si>
  <si>
    <t>savon400gr_stock_warning</t>
  </si>
  <si>
    <t>note_h_reapprov</t>
  </si>
  <si>
    <t>h_difficultes_reapprov_ouinon</t>
  </si>
  <si>
    <t>h_incoherence1_note</t>
  </si>
  <si>
    <t>h_difficultes_reapprov_articles</t>
  </si>
  <si>
    <t>h_difficultes_reapprov_articles_seau</t>
  </si>
  <si>
    <t>h_difficultes_reapprov_articles_bidon</t>
  </si>
  <si>
    <t>h_difficultes_reapprov_articles_savon400gr</t>
  </si>
  <si>
    <t>h_difficultes_reapprov_articles_aucun</t>
  </si>
  <si>
    <t>h_incoherence2_note</t>
  </si>
  <si>
    <t>h_difficultes_reapprov_raisons</t>
  </si>
  <si>
    <t>h_difficultes_reapprov_raisons_securite</t>
  </si>
  <si>
    <t>h_difficultes_reapprov_raisons_vols</t>
  </si>
  <si>
    <t>h_difficultes_reapprov_raisons_degradation_perte</t>
  </si>
  <si>
    <t>h_difficultes_reapprov_raisons_route_etat</t>
  </si>
  <si>
    <t>h_difficultes_reapprov_raisons_article_indisponible_saison</t>
  </si>
  <si>
    <t>h_difficultes_reapprov_raisons_prix_fournisseurs</t>
  </si>
  <si>
    <t>h_difficultes_reapprov_raisons_rarete_transport</t>
  </si>
  <si>
    <t>h_difficultes_reapprov_raisons_cout_transport</t>
  </si>
  <si>
    <t>h_difficultes_reapprov_raisons_taxes</t>
  </si>
  <si>
    <t>h_difficultes_reapprov_raisons_tracasseries</t>
  </si>
  <si>
    <t>h_difficultes_reapprov_raisons_autre</t>
  </si>
  <si>
    <t>h_difficultes_reapprov_raisons_nsp</t>
  </si>
  <si>
    <t>h_difficultes_reapprov_raisons_autre_2</t>
  </si>
  <si>
    <t>note_h_variations</t>
  </si>
  <si>
    <t>h_variations_prix</t>
  </si>
  <si>
    <t>h_variations_prix_prix_constants</t>
  </si>
  <si>
    <t>h_variations_prix_prix_hausse</t>
  </si>
  <si>
    <t>h_variations_prix_prix_baisse</t>
  </si>
  <si>
    <t>h_variations_prix_nsp</t>
  </si>
  <si>
    <t>h_variations_hausse_articles</t>
  </si>
  <si>
    <t>h_variations_hausse_articles_seau</t>
  </si>
  <si>
    <t>h_variations_hausse_articles_bidon</t>
  </si>
  <si>
    <t>h_variations_hausse_articles_savon400gr</t>
  </si>
  <si>
    <t>h_variations_hausse_articles_aucun</t>
  </si>
  <si>
    <t>h_variations_hausse_raisons</t>
  </si>
  <si>
    <t>h_variations_hausse_raisons_hausse_couts</t>
  </si>
  <si>
    <t>h_variations_hausse_raisons_hausse_demande_distribution</t>
  </si>
  <si>
    <t>h_variations_hausse_raisons_hausse_change</t>
  </si>
  <si>
    <t>h_variations_hausse_raisons_hausse_demande_clients</t>
  </si>
  <si>
    <t>h_variations_hausse_raisons_hausse_demande_arrivees</t>
  </si>
  <si>
    <t>h_variations_hausse_raisons_hausse_prix_fournisseurs</t>
  </si>
  <si>
    <t>h_variations_hausse_raisons_baisse_offre_rupturestocks</t>
  </si>
  <si>
    <t>h_variations_hausse_raisons_baisse_offre_saison_circulation</t>
  </si>
  <si>
    <t>h_variations_hausse_raisons_baisse_offre_securite</t>
  </si>
  <si>
    <t>h_variations_hausse_raisons_baisse_offre_production_saison</t>
  </si>
  <si>
    <t>h_variations_hausse_raisons_autre</t>
  </si>
  <si>
    <t>h_variations_hausse_raisons_nsp</t>
  </si>
  <si>
    <t>h_variations_hausse_raisons_autre_2</t>
  </si>
  <si>
    <t>h_variations_baisse_articles</t>
  </si>
  <si>
    <t>h_variations_baisse_articles_seau</t>
  </si>
  <si>
    <t>h_variations_baisse_articles_bidon</t>
  </si>
  <si>
    <t>h_variations_baisse_articles_savon400gr</t>
  </si>
  <si>
    <t>h_variations_baisse_articles_aucun</t>
  </si>
  <si>
    <t>h_variations_baisse_raisons</t>
  </si>
  <si>
    <t>h_variations_baisse_raisons_baisse_couts</t>
  </si>
  <si>
    <t>h_variations_baisse_raisons_baisse_demande_distribution</t>
  </si>
  <si>
    <t>h_variations_baisse_raisons_baisse_change</t>
  </si>
  <si>
    <t>h_variations_baisse_raisons_baisse_demande_autoproduction</t>
  </si>
  <si>
    <t>h_variations_baisse_raisons_baisse_demande_departs</t>
  </si>
  <si>
    <t>h_variations_baisse_raisons_baisse_prix_fournisseurs</t>
  </si>
  <si>
    <t>h_variations_baisse_raisons_hausse_offre_quantites</t>
  </si>
  <si>
    <t>h_variations_baisse_raisons_hausse_offre_circulation_routes</t>
  </si>
  <si>
    <t>h_variations_baisse_raisons_hausse_offre_routes_surete</t>
  </si>
  <si>
    <t>h_variations_baisse_raisons_hausse_offre_production_saison</t>
  </si>
  <si>
    <t>h_variations_baisse_raisons_autre</t>
  </si>
  <si>
    <t>h_variations_baisse_raisons_nsp</t>
  </si>
  <si>
    <t>h_variations_baisse_raisons_autre_2</t>
  </si>
  <si>
    <t>note_a_1</t>
  </si>
  <si>
    <t>a_1_vendus</t>
  </si>
  <si>
    <t>a_1_vendus_bache</t>
  </si>
  <si>
    <t>a_1_vendus_corde</t>
  </si>
  <si>
    <t>a_1_vendus_tenaille</t>
  </si>
  <si>
    <t>a_1_vendus_pelle</t>
  </si>
  <si>
    <t>a_1_vendus_aucun</t>
  </si>
  <si>
    <t>calc_selected_a_1</t>
  </si>
  <si>
    <t>note_a_1_bache</t>
  </si>
  <si>
    <t>bache_disponibilite</t>
  </si>
  <si>
    <t>bache_prix_unite</t>
  </si>
  <si>
    <t>bache_localisation_fournisseur</t>
  </si>
  <si>
    <t>bache_pays_fournisseur</t>
  </si>
  <si>
    <t>bache_pays_fournisseur_autre</t>
  </si>
  <si>
    <t>bache_stock</t>
  </si>
  <si>
    <t>bache_reapprovissionnement</t>
  </si>
  <si>
    <t>bache_stock_warning</t>
  </si>
  <si>
    <t>note_a_1_corde</t>
  </si>
  <si>
    <t>corde_disponibilite</t>
  </si>
  <si>
    <t>corde_prix_unite</t>
  </si>
  <si>
    <t>corde_localisation_fournisseur</t>
  </si>
  <si>
    <t>corde_pays_fournisseur</t>
  </si>
  <si>
    <t>corde_pays_fournisseur_autre</t>
  </si>
  <si>
    <t>corde_stock</t>
  </si>
  <si>
    <t>corde_reapprovissionnement</t>
  </si>
  <si>
    <t>corde_stock_warning</t>
  </si>
  <si>
    <t>note_a_1_tenaille</t>
  </si>
  <si>
    <t>tenaille_disponibilite</t>
  </si>
  <si>
    <t>tenaille_prix_unite</t>
  </si>
  <si>
    <t>tenaille_localisation_fournisseur</t>
  </si>
  <si>
    <t>tenaille_pays_fournisseur</t>
  </si>
  <si>
    <t>tenaille_pays_fournisseur_autre</t>
  </si>
  <si>
    <t>tenaille_stock</t>
  </si>
  <si>
    <t>tenaille_reapprovissionnement</t>
  </si>
  <si>
    <t>tenaille_stock_warning</t>
  </si>
  <si>
    <t>note_a_1_pelle</t>
  </si>
  <si>
    <t>pelle_disponibilite</t>
  </si>
  <si>
    <t>pelle_prix_unite</t>
  </si>
  <si>
    <t>pelle_localisation_fournisseur</t>
  </si>
  <si>
    <t>pelle_pays_fournisseur</t>
  </si>
  <si>
    <t>pelle_pays_fournisseur_autre</t>
  </si>
  <si>
    <t>pelle_stock</t>
  </si>
  <si>
    <t>pelle_reapprovissionnement</t>
  </si>
  <si>
    <t>pelle_stock_warning</t>
  </si>
  <si>
    <t>note_a_1_reapprov</t>
  </si>
  <si>
    <t>a_1_difficultes_reapprov_ouinon</t>
  </si>
  <si>
    <t>a_1_incoherence1_note</t>
  </si>
  <si>
    <t>a_1_difficultes_reapprov_articles</t>
  </si>
  <si>
    <t>a_1_difficultes_reapprov_articles_bache</t>
  </si>
  <si>
    <t>a_1_difficultes_reapprov_articles_corde</t>
  </si>
  <si>
    <t>a_1_difficultes_reapprov_articles_tenaille</t>
  </si>
  <si>
    <t>a_1_difficultes_reapprov_articles_pelle</t>
  </si>
  <si>
    <t>a_1_difficultes_reapprov_articles_aucun</t>
  </si>
  <si>
    <t>a_1_incoherence2_note</t>
  </si>
  <si>
    <t>a_1_difficultes_reapprov_raisons</t>
  </si>
  <si>
    <t>a_1_difficultes_reapprov_raisons_securite</t>
  </si>
  <si>
    <t>a_1_difficultes_reapprov_raisons_vols</t>
  </si>
  <si>
    <t>a_1_difficultes_reapprov_raisons_degradation_perte</t>
  </si>
  <si>
    <t>a_1_difficultes_reapprov_raisons_route_etat</t>
  </si>
  <si>
    <t>a_1_difficultes_reapprov_raisons_article_indisponible_saison</t>
  </si>
  <si>
    <t>a_1_difficultes_reapprov_raisons_prix_fournisseurs</t>
  </si>
  <si>
    <t>a_1_difficultes_reapprov_raisons_rarete_transport</t>
  </si>
  <si>
    <t>a_1_difficultes_reapprov_raisons_cout_transport</t>
  </si>
  <si>
    <t>a_1_difficultes_reapprov_raisons_taxes</t>
  </si>
  <si>
    <t>a_1_difficultes_reapprov_raisons_tracasseries</t>
  </si>
  <si>
    <t>a_1_difficultes_reapprov_raisons_autre</t>
  </si>
  <si>
    <t>a_1_difficultes_reapprov_raisons_nsp</t>
  </si>
  <si>
    <t>a_1_difficultes_reapprov_raisons_autre_2</t>
  </si>
  <si>
    <t>note_a_1_variations</t>
  </si>
  <si>
    <t>a_1_variations_prix</t>
  </si>
  <si>
    <t>a_1_variations_prix_prix_constants</t>
  </si>
  <si>
    <t>a_1_variations_prix_prix_hausse</t>
  </si>
  <si>
    <t>a_1_variations_prix_prix_baisse</t>
  </si>
  <si>
    <t>a_1_variations_prix_nsp</t>
  </si>
  <si>
    <t>a_1_variations_hausse_articles</t>
  </si>
  <si>
    <t>a_1_variations_hausse_articles_bache</t>
  </si>
  <si>
    <t>a_1_variations_hausse_articles_corde</t>
  </si>
  <si>
    <t>a_1_variations_hausse_articles_tenaille</t>
  </si>
  <si>
    <t>a_1_variations_hausse_articles_pelle</t>
  </si>
  <si>
    <t>a_1_variations_hausse_articles_aucun</t>
  </si>
  <si>
    <t>a_1_variations_hausse_raisons</t>
  </si>
  <si>
    <t>a_1_variations_hausse_raisons_hausse_couts</t>
  </si>
  <si>
    <t>a_1_variations_hausse_raisons_hausse_demande_distribution</t>
  </si>
  <si>
    <t>a_1_variations_hausse_raisons_hausse_change</t>
  </si>
  <si>
    <t>a_1_variations_hausse_raisons_hausse_demande_clients</t>
  </si>
  <si>
    <t>a_1_variations_hausse_raisons_hausse_demande_arrivees</t>
  </si>
  <si>
    <t>a_1_variations_hausse_raisons_hausse_prix_fournisseurs</t>
  </si>
  <si>
    <t>a_1_variations_hausse_raisons_baisse_offre_rupturestocks</t>
  </si>
  <si>
    <t>a_1_variations_hausse_raisons_baisse_offre_saison_circulation</t>
  </si>
  <si>
    <t>a_1_variations_hausse_raisons_baisse_offre_securite</t>
  </si>
  <si>
    <t>a_1_variations_hausse_raisons_baisse_offre_production_saison</t>
  </si>
  <si>
    <t>a_1_variations_hausse_raisons_autre</t>
  </si>
  <si>
    <t>a_1_variations_hausse_raisons_nsp</t>
  </si>
  <si>
    <t>a_1_variations_hausse_raisons_autre_2</t>
  </si>
  <si>
    <t>a_1_variations_baisse_articles</t>
  </si>
  <si>
    <t>a_1_variations_baisse_articles_bache</t>
  </si>
  <si>
    <t>a_1_variations_baisse_articles_corde</t>
  </si>
  <si>
    <t>a_1_variations_baisse_articles_tenaille</t>
  </si>
  <si>
    <t>a_1_variations_baisse_articles_pelle</t>
  </si>
  <si>
    <t>a_1_variations_baisse_articles_aucun</t>
  </si>
  <si>
    <t>a_1_variations_baisse_raisons</t>
  </si>
  <si>
    <t>a_1_variations_baisse_raisons_baisse_couts</t>
  </si>
  <si>
    <t>a_1_variations_baisse_raisons_baisse_demande_distribution</t>
  </si>
  <si>
    <t>a_1_variations_baisse_raisons_baisse_change</t>
  </si>
  <si>
    <t>a_1_variations_baisse_raisons_baisse_demande_autoproduction</t>
  </si>
  <si>
    <t>a_1_variations_baisse_raisons_baisse_demande_departs</t>
  </si>
  <si>
    <t>a_1_variations_baisse_raisons_baisse_prix_fournisseurs</t>
  </si>
  <si>
    <t>a_1_variations_baisse_raisons_hausse_offre_quantites</t>
  </si>
  <si>
    <t>a_1_variations_baisse_raisons_hausse_offre_circulation_routes</t>
  </si>
  <si>
    <t>a_1_variations_baisse_raisons_hausse_offre_routes_surete</t>
  </si>
  <si>
    <t>a_1_variations_baisse_raisons_hausse_offre_production_saison</t>
  </si>
  <si>
    <t>a_1_variations_baisse_raisons_autre</t>
  </si>
  <si>
    <t>a_1_variations_baisse_raisons_nsp</t>
  </si>
  <si>
    <t>a_1_variations_baisse_raisons_autre_2</t>
  </si>
  <si>
    <t>note_a_2_articles</t>
  </si>
  <si>
    <t>a_2_vendus</t>
  </si>
  <si>
    <t>a_2_vendus_combustible_bois</t>
  </si>
  <si>
    <t>a_2_vendus_combustible_charbon</t>
  </si>
  <si>
    <t>a_2_vendus_combustible_gaz</t>
  </si>
  <si>
    <t>a_2_vendus_marmite7</t>
  </si>
  <si>
    <t>a_2_vendus_marmite5</t>
  </si>
  <si>
    <t>a_2_vendus_assiette</t>
  </si>
  <si>
    <t>a_2_vendus_gobelet_plastique</t>
  </si>
  <si>
    <t>a_2_vendus_gobelet_acier</t>
  </si>
  <si>
    <t>a_2_vendus_bassine</t>
  </si>
  <si>
    <t>a_2_vendus_natte</t>
  </si>
  <si>
    <t>a_2_vendus_couverture</t>
  </si>
  <si>
    <t>a_2_vendus_moustiquaire</t>
  </si>
  <si>
    <t>a_2_vendus_lampe</t>
  </si>
  <si>
    <t>a_2_vendus_pagne</t>
  </si>
  <si>
    <t>a_2_vendus_sac_boro</t>
  </si>
  <si>
    <t>a_2_vendus_aucun</t>
  </si>
  <si>
    <t>calc_selected_a_2</t>
  </si>
  <si>
    <t>calc_selected_total</t>
  </si>
  <si>
    <t>note_h_combustible_bois</t>
  </si>
  <si>
    <t>combustible_bois_disponibilite</t>
  </si>
  <si>
    <t>combustible_bois_oui</t>
  </si>
  <si>
    <t>combustible_bois_localisation_fournisseur</t>
  </si>
  <si>
    <t>combustible_bois_pays_fournisseur</t>
  </si>
  <si>
    <t>combustible_bois_pays_fournisseur_autre</t>
  </si>
  <si>
    <t>combustible_bois_stock</t>
  </si>
  <si>
    <t>combustible_bois_reapprovisionnement</t>
  </si>
  <si>
    <t>combustible_bois_stock_warning</t>
  </si>
  <si>
    <t>note_h_combustible_charbon</t>
  </si>
  <si>
    <t>combustible_charbon_disponibilite</t>
  </si>
  <si>
    <t>combustible_charbon_unite</t>
  </si>
  <si>
    <t>combustible_charbon_unite_sac</t>
  </si>
  <si>
    <t>combustible_charbon_unite_sachet</t>
  </si>
  <si>
    <t>combustible_charbon_prix1</t>
  </si>
  <si>
    <t>combustible_charbon_prix2</t>
  </si>
  <si>
    <t>combustible_charbon_localisation_fournisseur</t>
  </si>
  <si>
    <t>combustible_charbon_pays_fournisseur</t>
  </si>
  <si>
    <t>combustible_charbon_pays_fournisseur_autre</t>
  </si>
  <si>
    <t>combustible_charbon_stock</t>
  </si>
  <si>
    <t>combustible_charbon_reapprovisionnement</t>
  </si>
  <si>
    <t>combustible_charbon_stock_warning</t>
  </si>
  <si>
    <t>note_h_combustible_gaz</t>
  </si>
  <si>
    <t>combustible_gaz_disponibilite</t>
  </si>
  <si>
    <t>combustible_gaz_unite</t>
  </si>
  <si>
    <t>combustible_gaz_unite_3kg</t>
  </si>
  <si>
    <t>combustible_gaz_unite_6kg</t>
  </si>
  <si>
    <t>combustible_gaz_unite_12kg</t>
  </si>
  <si>
    <t>combustible_gaz_prix1_1</t>
  </si>
  <si>
    <t>combustible_gaz_prix1</t>
  </si>
  <si>
    <t>combustible_gaz_prix2</t>
  </si>
  <si>
    <t>combustible_gaz_localisation_fournisseur</t>
  </si>
  <si>
    <t>combustible_gaz_pays_fournisseur</t>
  </si>
  <si>
    <t>combustible_gaz_pays_fournisseur_autre</t>
  </si>
  <si>
    <t>combustible_gaz_stock</t>
  </si>
  <si>
    <t>combustible_gaz_reapprovisionnement</t>
  </si>
  <si>
    <t>combustible_gaz_stock_warning</t>
  </si>
  <si>
    <t>note_a_2_marmite_n7</t>
  </si>
  <si>
    <t>marmite_n7_disponibilite</t>
  </si>
  <si>
    <t>marmite_n7_prix_unite</t>
  </si>
  <si>
    <t>marmite_n7_localisation_fournisseur</t>
  </si>
  <si>
    <t>marmite_n7_pays_fournisseur</t>
  </si>
  <si>
    <t>marmite_n7_pays_fournisseur_autre</t>
  </si>
  <si>
    <t>marmite_n7_stock</t>
  </si>
  <si>
    <t>marmite_n7_reapprovissionnement</t>
  </si>
  <si>
    <t>marmite_n7_stock_warning</t>
  </si>
  <si>
    <t>note_a_2_marmite_n5</t>
  </si>
  <si>
    <t>marmite_n5_disponibilite</t>
  </si>
  <si>
    <t>marmite_n5_prix_unite</t>
  </si>
  <si>
    <t>marmite_n5_localisation_fournisseur</t>
  </si>
  <si>
    <t>marmite_n5_pays_fournisseur</t>
  </si>
  <si>
    <t>marmite_n5_pays_fournisseur_autre</t>
  </si>
  <si>
    <t>marmite_n5_stock</t>
  </si>
  <si>
    <t>marmite_n5_reapprovissionnement</t>
  </si>
  <si>
    <t>marmite_n5_stock_warning</t>
  </si>
  <si>
    <t>note_a_2_assiette_metalique</t>
  </si>
  <si>
    <t>assiette_metalique_disponibilite</t>
  </si>
  <si>
    <t>assiette_metalique_prix_unite</t>
  </si>
  <si>
    <t>assiette_metalique_localisation_fournisseur</t>
  </si>
  <si>
    <t>assiette_metalique_pays_fournisseur</t>
  </si>
  <si>
    <t>assiette_metalique_pays_fournisseur_autre</t>
  </si>
  <si>
    <t>assiette_metalique_stock</t>
  </si>
  <si>
    <t>assiette_metalique_reapprovissionnement</t>
  </si>
  <si>
    <t>assiette_metalique_stock_warning</t>
  </si>
  <si>
    <t>note_a_2_gobelet_plastique</t>
  </si>
  <si>
    <t>gobelet_plastique_disponibilite</t>
  </si>
  <si>
    <t>gobelet_plastique_prix_unite</t>
  </si>
  <si>
    <t>gobelet_plastique_localisation_fournisseur</t>
  </si>
  <si>
    <t>gobelet_plastique_pays_fournisseur</t>
  </si>
  <si>
    <t>gobelet_plastique_pays_fournisseur_autre</t>
  </si>
  <si>
    <t>gobelet_plastique_stock</t>
  </si>
  <si>
    <t>gobelet_plastique_reapprovissionnement</t>
  </si>
  <si>
    <t>gobelet_plastique_stock_warning</t>
  </si>
  <si>
    <t>note_a_2_gobelet_acier</t>
  </si>
  <si>
    <t>gobelet_acier_disponibilite</t>
  </si>
  <si>
    <t>gobelet_acier_volume</t>
  </si>
  <si>
    <t>gobelet_acier_volume_0_25l</t>
  </si>
  <si>
    <t>gobelet_acier_volume_0_5l</t>
  </si>
  <si>
    <t>gobelet_acier_volume_1l</t>
  </si>
  <si>
    <t>gobelet_acier_prix_0_25l</t>
  </si>
  <si>
    <t>gobelet_acier_prix_0_5l</t>
  </si>
  <si>
    <t>gobelet_acier_prix_1l</t>
  </si>
  <si>
    <t>gobelet_acier_localisation_fournisseur</t>
  </si>
  <si>
    <t>gobelet_acier_pays_fournisseur</t>
  </si>
  <si>
    <t>gobelet_acier_pays_fournisseur_autre</t>
  </si>
  <si>
    <t>gobelet_acier_stock</t>
  </si>
  <si>
    <t>gobelet_acier_reapprovissionnement</t>
  </si>
  <si>
    <t>gobelet_acier_stock_warning</t>
  </si>
  <si>
    <t>note_a_2_bassine</t>
  </si>
  <si>
    <t>bassine_disponibilite</t>
  </si>
  <si>
    <t>bassine_prix_unite</t>
  </si>
  <si>
    <t>bassine_localisation_fournisseur</t>
  </si>
  <si>
    <t>bassine_pays_fournisseur</t>
  </si>
  <si>
    <t>bassine_pays_fournisseur_autre</t>
  </si>
  <si>
    <t>bassine_stock</t>
  </si>
  <si>
    <t>bassine_reapprovissionnement</t>
  </si>
  <si>
    <t>bassine_stock_warning</t>
  </si>
  <si>
    <t>note_a_2_natte</t>
  </si>
  <si>
    <t>natte_disponibilite</t>
  </si>
  <si>
    <t>natte_prix_unite</t>
  </si>
  <si>
    <t>natte_localisation_fournisseur</t>
  </si>
  <si>
    <t>natte_pays_fournisseur</t>
  </si>
  <si>
    <t>natte_pays_fournisseur_autre</t>
  </si>
  <si>
    <t>natte_stock</t>
  </si>
  <si>
    <t>natte_reapprovissionnement</t>
  </si>
  <si>
    <t>natte_stock_warning</t>
  </si>
  <si>
    <t>note_a_2_couverture</t>
  </si>
  <si>
    <t>couverture_disponibilite</t>
  </si>
  <si>
    <t>couverture_prix_unite</t>
  </si>
  <si>
    <t>couverture_localisation_fournisseur</t>
  </si>
  <si>
    <t>couverture_pays_fournisseur</t>
  </si>
  <si>
    <t>couverture_pays_fournisseur_autre</t>
  </si>
  <si>
    <t>couverture_stock</t>
  </si>
  <si>
    <t>couverture_reapprovissionnement</t>
  </si>
  <si>
    <t>couverture_stock_warning</t>
  </si>
  <si>
    <t>note_a_2_moustiquaire</t>
  </si>
  <si>
    <t>moustiquaire_disponibilite</t>
  </si>
  <si>
    <t>moustiquaire_prix_unite</t>
  </si>
  <si>
    <t>moustiquaire_localisation_fournisseur</t>
  </si>
  <si>
    <t>moustiquaire_pays_fournisseur</t>
  </si>
  <si>
    <t>moustiquaire_pays_fournisseur_autre</t>
  </si>
  <si>
    <t>moustiquaire_stock</t>
  </si>
  <si>
    <t>moustiquaire_reapprovissionnement</t>
  </si>
  <si>
    <t>moustiquaire_stock_warning</t>
  </si>
  <si>
    <t>note_a_2_lampe</t>
  </si>
  <si>
    <t>lampe_disponibilite</t>
  </si>
  <si>
    <t>lampe_prix_unite</t>
  </si>
  <si>
    <t>lampe_localisation_fournisseur</t>
  </si>
  <si>
    <t>lampe_pays_fournisseur</t>
  </si>
  <si>
    <t>lampe_pays_fournisseur_autre</t>
  </si>
  <si>
    <t>lampe_stock</t>
  </si>
  <si>
    <t>lampe_reapprovissionnement</t>
  </si>
  <si>
    <t>lampe_stock_warning</t>
  </si>
  <si>
    <t>note_a_2_pagne</t>
  </si>
  <si>
    <t>a_2_pagne_disponibilite</t>
  </si>
  <si>
    <t>a_2_pagne_unite_oui_non</t>
  </si>
  <si>
    <t>a_2_pagne_unite_nombre_morceaux</t>
  </si>
  <si>
    <t>a_2_pagne_prix_unite</t>
  </si>
  <si>
    <t>a_2_pagne_localisation_fournisseur</t>
  </si>
  <si>
    <t>a_2_pagne_pays_fournisseur</t>
  </si>
  <si>
    <t>a_2_pagne_pays_fournisseur_autre</t>
  </si>
  <si>
    <t>a_2_pagne_stock</t>
  </si>
  <si>
    <t>a_2_pagne_reapprovissionnement</t>
  </si>
  <si>
    <t>a_2_pagne_stock_warning</t>
  </si>
  <si>
    <t>note_a_2_sac_boro</t>
  </si>
  <si>
    <t>sac_boro_disponibilite</t>
  </si>
  <si>
    <t>sac_boro_prix_unite</t>
  </si>
  <si>
    <t>sac_boro_localisation_fournisseur</t>
  </si>
  <si>
    <t>sac_boro_pays_fournisseur</t>
  </si>
  <si>
    <t>sac_boro_pays_fournisseur_autre</t>
  </si>
  <si>
    <t>sac_boro_stock</t>
  </si>
  <si>
    <t>sac_boro_reapprovissionnement</t>
  </si>
  <si>
    <t>sac_boro_stock_warning</t>
  </si>
  <si>
    <t>note_a_2_reapprov</t>
  </si>
  <si>
    <t>a_2_difficultes_reapprov_ouinon</t>
  </si>
  <si>
    <t>a_2_incoherence1_note</t>
  </si>
  <si>
    <t>a_2_difficultes_reapprov_articles</t>
  </si>
  <si>
    <t>a_2_difficultes_reapprov_articles_combustible_bois</t>
  </si>
  <si>
    <t>a_2_difficultes_reapprov_articles_combustible_charbon</t>
  </si>
  <si>
    <t>a_2_difficultes_reapprov_articles_combustible_gaz</t>
  </si>
  <si>
    <t>a_2_difficultes_reapprov_articles_marmite7</t>
  </si>
  <si>
    <t>a_2_difficultes_reapprov_articles_marmite5</t>
  </si>
  <si>
    <t>a_2_difficultes_reapprov_articles_assiette</t>
  </si>
  <si>
    <t>a_2_difficultes_reapprov_articles_gobelet_plastique</t>
  </si>
  <si>
    <t>a_2_difficultes_reapprov_articles_gobelet_acier</t>
  </si>
  <si>
    <t>a_2_difficultes_reapprov_articles_bassine</t>
  </si>
  <si>
    <t>a_2_difficultes_reapprov_articles_natte</t>
  </si>
  <si>
    <t>a_2_difficultes_reapprov_articles_couverture</t>
  </si>
  <si>
    <t>a_2_difficultes_reapprov_articles_moustiquaire</t>
  </si>
  <si>
    <t>a_2_difficultes_reapprov_articles_lampe</t>
  </si>
  <si>
    <t>a_2_difficultes_reapprov_articles_pagne</t>
  </si>
  <si>
    <t>a_2_difficultes_reapprov_articles_sac_boro</t>
  </si>
  <si>
    <t>a_2_difficultes_reapprov_articles_aucun</t>
  </si>
  <si>
    <t>a_2_incoherence2_note</t>
  </si>
  <si>
    <t>a_2_difficultes_reapprov_raisons</t>
  </si>
  <si>
    <t>a_2_difficultes_reapprov_raisons_securite</t>
  </si>
  <si>
    <t>a_2_difficultes_reapprov_raisons_vols</t>
  </si>
  <si>
    <t>a_2_difficultes_reapprov_raisons_degradation_perte</t>
  </si>
  <si>
    <t>a_2_difficultes_reapprov_raisons_route_etat</t>
  </si>
  <si>
    <t>a_2_difficultes_reapprov_raisons_article_indisponible_saison</t>
  </si>
  <si>
    <t>a_2_difficultes_reapprov_raisons_prix_fournisseurs</t>
  </si>
  <si>
    <t>a_2_difficultes_reapprov_raisons_rarete_transport</t>
  </si>
  <si>
    <t>a_2_difficultes_reapprov_raisons_cout_transport</t>
  </si>
  <si>
    <t>a_2_difficultes_reapprov_raisons_taxes</t>
  </si>
  <si>
    <t>a_2_difficultes_reapprov_raisons_tracasseries</t>
  </si>
  <si>
    <t>a_2_difficultes_reapprov_raisons_autre</t>
  </si>
  <si>
    <t>a_2_difficultes_reapprov_raisons_nsp</t>
  </si>
  <si>
    <t>a_2_difficultes_reapprov_raisons_autre_2</t>
  </si>
  <si>
    <t>note_a_2_variations</t>
  </si>
  <si>
    <t>a_2_variations_prix</t>
  </si>
  <si>
    <t>a_2_variations_prix_prix_constants</t>
  </si>
  <si>
    <t>a_2_variations_prix_prix_hausse</t>
  </si>
  <si>
    <t>a_2_variations_prix_prix_baisse</t>
  </si>
  <si>
    <t>a_2_variations_prix_nsp</t>
  </si>
  <si>
    <t>a_2_variations_hausse_articles</t>
  </si>
  <si>
    <t>a_2_variations_hausse_articles_combustible_bois</t>
  </si>
  <si>
    <t>a_2_variations_hausse_articles_combustible_charbon</t>
  </si>
  <si>
    <t>a_2_variations_hausse_articles_combustible_gaz</t>
  </si>
  <si>
    <t>a_2_variations_hausse_articles_marmite7</t>
  </si>
  <si>
    <t>a_2_variations_hausse_articles_marmite5</t>
  </si>
  <si>
    <t>a_2_variations_hausse_articles_assiette</t>
  </si>
  <si>
    <t>a_2_variations_hausse_articles_gobelet_plastique</t>
  </si>
  <si>
    <t>a_2_variations_hausse_articles_gobelet_acier</t>
  </si>
  <si>
    <t>a_2_variations_hausse_articles_bassine</t>
  </si>
  <si>
    <t>a_2_variations_hausse_articles_natte</t>
  </si>
  <si>
    <t>a_2_variations_hausse_articles_couverture</t>
  </si>
  <si>
    <t>a_2_variations_hausse_articles_moustiquaire</t>
  </si>
  <si>
    <t>a_2_variations_hausse_articles_lampe</t>
  </si>
  <si>
    <t>a_2_variations_hausse_articles_pagne</t>
  </si>
  <si>
    <t>a_2_variations_hausse_articles_sac_boro</t>
  </si>
  <si>
    <t>a_2_variations_hausse_articles_aucun</t>
  </si>
  <si>
    <t>a_2_variations_hausse_raisons</t>
  </si>
  <si>
    <t>a_2_variations_hausse_raisons_hausse_couts</t>
  </si>
  <si>
    <t>a_2_variations_hausse_raisons_hausse_demande_distribution</t>
  </si>
  <si>
    <t>a_2_variations_hausse_raisons_hausse_change</t>
  </si>
  <si>
    <t>a_2_variations_hausse_raisons_hausse_demande_clients</t>
  </si>
  <si>
    <t>a_2_variations_hausse_raisons_hausse_demande_arrivees</t>
  </si>
  <si>
    <t>a_2_variations_hausse_raisons_hausse_prix_fournisseurs</t>
  </si>
  <si>
    <t>a_2_variations_hausse_raisons_baisse_offre_rupturestocks</t>
  </si>
  <si>
    <t>a_2_variations_hausse_raisons_baisse_offre_saison_circulation</t>
  </si>
  <si>
    <t>a_2_variations_hausse_raisons_baisse_offre_securite</t>
  </si>
  <si>
    <t>a_2_variations_hausse_raisons_baisse_offre_production_saison</t>
  </si>
  <si>
    <t>a_2_variations_hausse_raisons_autre</t>
  </si>
  <si>
    <t>a_2_variations_hausse_raisons_nsp</t>
  </si>
  <si>
    <t>a_2_variations_hausse_raisons_autre_2</t>
  </si>
  <si>
    <t>a_2_variations_baisse_articles</t>
  </si>
  <si>
    <t>a_2_variations_baisse_articles_combustible_bois</t>
  </si>
  <si>
    <t>a_2_variations_baisse_articles_combustible_charbon</t>
  </si>
  <si>
    <t>a_2_variations_baisse_articles_combustible_gaz</t>
  </si>
  <si>
    <t>a_2_variations_baisse_articles_marmite7</t>
  </si>
  <si>
    <t>a_2_variations_baisse_articles_marmite5</t>
  </si>
  <si>
    <t>a_2_variations_baisse_articles_assiette</t>
  </si>
  <si>
    <t>a_2_variations_baisse_articles_gobelet_plastique</t>
  </si>
  <si>
    <t>a_2_variations_baisse_articles_gobelet_acier</t>
  </si>
  <si>
    <t>a_2_variations_baisse_articles_bassine</t>
  </si>
  <si>
    <t>a_2_variations_baisse_articles_natte</t>
  </si>
  <si>
    <t>a_2_variations_baisse_articles_couverture</t>
  </si>
  <si>
    <t>a_2_variations_baisse_articles_moustiquaire</t>
  </si>
  <si>
    <t>a_2_variations_baisse_articles_lampe</t>
  </si>
  <si>
    <t>a_2_variations_baisse_articles_pagne</t>
  </si>
  <si>
    <t>a_2_variations_baisse_articles_sac_boro</t>
  </si>
  <si>
    <t>a_2_variations_baisse_articles_aucun</t>
  </si>
  <si>
    <t>a_2_variations_baisse_raisons</t>
  </si>
  <si>
    <t>a_2_variations_baisse_raisons_baisse_couts</t>
  </si>
  <si>
    <t>a_2_variations_baisse_raisons_baisse_demande_distribution</t>
  </si>
  <si>
    <t>a_2_variations_baisse_raisons_baisse_change</t>
  </si>
  <si>
    <t>a_2_variations_baisse_raisons_baisse_demande_autoproduction</t>
  </si>
  <si>
    <t>a_2_variations_baisse_raisons_baisse_demande_departs</t>
  </si>
  <si>
    <t>a_2_variations_baisse_raisons_baisse_prix_fournisseurs</t>
  </si>
  <si>
    <t>a_2_variations_baisse_raisons_hausse_offre_quantites</t>
  </si>
  <si>
    <t>a_2_variations_baisse_raisons_hausse_offre_circulation_routes</t>
  </si>
  <si>
    <t>a_2_variations_baisse_raisons_hausse_offre_routes_surete</t>
  </si>
  <si>
    <t>a_2_variations_baisse_raisons_hausse_offre_production_saison</t>
  </si>
  <si>
    <t>a_2_variations_baisse_raisons_autre</t>
  </si>
  <si>
    <t>a_2_variations_baisse_raisons_nsp</t>
  </si>
  <si>
    <t>a_2_variations_baisse_raisons_autre_2</t>
  </si>
  <si>
    <t>note_grp_ba</t>
  </si>
  <si>
    <t>note_articles_alimentaires</t>
  </si>
  <si>
    <t>alimentaire_vendus</t>
  </si>
  <si>
    <t>alimentaire_vendus_mais</t>
  </si>
  <si>
    <t>alimentaire_vendus_sorgho_rouge</t>
  </si>
  <si>
    <t>alimentaire_vendus_sorgho_blanc</t>
  </si>
  <si>
    <t>alimentaire_vendus_mil</t>
  </si>
  <si>
    <t>alimentaire_vendus_riz_local</t>
  </si>
  <si>
    <t>alimentaire_vendus_riz_importe</t>
  </si>
  <si>
    <t>alimentaire_vendus_fonio</t>
  </si>
  <si>
    <t>alimentaire_vendus_manioc</t>
  </si>
  <si>
    <t>alimentaire_vendus_igname</t>
  </si>
  <si>
    <t>alimentaire_vendus_patate</t>
  </si>
  <si>
    <t>alimentaire_vendus_pomme_de_terre</t>
  </si>
  <si>
    <t>alimentaire_vendus_viande_beuf</t>
  </si>
  <si>
    <t>alimentaire_vendus_viande_mouton</t>
  </si>
  <si>
    <t>alimentaire_vendus_poisson</t>
  </si>
  <si>
    <t>alimentaire_vendus_lait_en_poudre</t>
  </si>
  <si>
    <t>alimentaire_vendus_lait_frais</t>
  </si>
  <si>
    <t>alimentaire_vendus_niebe</t>
  </si>
  <si>
    <t>alimentaire_vendus_arachide_coque</t>
  </si>
  <si>
    <t>alimentaire_vendus_arachide_graine</t>
  </si>
  <si>
    <t>alimentaire_vendus_voandzou</t>
  </si>
  <si>
    <t>alimentaire_vendus_oignon</t>
  </si>
  <si>
    <t>alimentaire_vendus_tomate</t>
  </si>
  <si>
    <t>alimentaire_vendus_feuille</t>
  </si>
  <si>
    <t>alimentaire_vendus_huile</t>
  </si>
  <si>
    <t>alimentaire_vendus_beurre</t>
  </si>
  <si>
    <t>alimentaire_vendus_sucre</t>
  </si>
  <si>
    <t>alimentaire_vendus_sel</t>
  </si>
  <si>
    <t>alimentaire_vendus_aucun</t>
  </si>
  <si>
    <t>calc_selected_alimentaire</t>
  </si>
  <si>
    <t>note_alimentaire_mais</t>
  </si>
  <si>
    <t>mais_disponibilite</t>
  </si>
  <si>
    <t>mais_unite</t>
  </si>
  <si>
    <t>mais_unite_kg</t>
  </si>
  <si>
    <t>mais_unite_yorouba</t>
  </si>
  <si>
    <t>mais_unite_tine</t>
  </si>
  <si>
    <t>mais_prix_kg</t>
  </si>
  <si>
    <t>mais_prix_yorouba</t>
  </si>
  <si>
    <t>mais_prix_tine</t>
  </si>
  <si>
    <t>mais_localisation_fournisseur</t>
  </si>
  <si>
    <t>mais_pays_fournisseur</t>
  </si>
  <si>
    <t>mais_pays_fournisseur_autre</t>
  </si>
  <si>
    <t>mais_stock</t>
  </si>
  <si>
    <t>mais_reapprovissionnement</t>
  </si>
  <si>
    <t>mais_stock_warning</t>
  </si>
  <si>
    <t>note_alimentaire_sorgho_blanc</t>
  </si>
  <si>
    <t>sorgho_blanc_disponibilite</t>
  </si>
  <si>
    <t>sorgho_blanc_unite</t>
  </si>
  <si>
    <t>sorgho_blanc_unite_kg</t>
  </si>
  <si>
    <t>sorgho_blanc_unite_yorouba</t>
  </si>
  <si>
    <t>sorgho_blanc_unite_tine</t>
  </si>
  <si>
    <t>sorgho_blanc_prix_kg</t>
  </si>
  <si>
    <t>sorgho_blanc_prix_yorouba</t>
  </si>
  <si>
    <t>sorgho_blanc_prix_tine</t>
  </si>
  <si>
    <t>sorgho_blanc_localisation_fournisseur</t>
  </si>
  <si>
    <t>sorgho_blanc_pays_fournisseur</t>
  </si>
  <si>
    <t>sorgho_blanc_pays_fournisseur_autre</t>
  </si>
  <si>
    <t>sorgho_blanc_stock</t>
  </si>
  <si>
    <t>sorgho_blanc_reapprovissionnement</t>
  </si>
  <si>
    <t>sorgho_blanc_stock_warning</t>
  </si>
  <si>
    <t>note_alimentaire_sorgho_rouge</t>
  </si>
  <si>
    <t>sorgho_rouge_disponibilite</t>
  </si>
  <si>
    <t>sorgho_rouge_unite</t>
  </si>
  <si>
    <t>sorgho_rouge_unite_kg</t>
  </si>
  <si>
    <t>sorgho_rouge_unite_yorouba</t>
  </si>
  <si>
    <t>sorgho_rouge_unite_tine</t>
  </si>
  <si>
    <t>sorgho_rouge_prix_kg</t>
  </si>
  <si>
    <t>sorgho_rouge_prix_yorouba</t>
  </si>
  <si>
    <t>sorgho_rouge_prix_tine</t>
  </si>
  <si>
    <t>sorgho_rouge_localisation_fournisseur</t>
  </si>
  <si>
    <t>sorgho_rouge_pays_fournisseur</t>
  </si>
  <si>
    <t>sorgho_rouge_pays_fournisseur_autre</t>
  </si>
  <si>
    <t>sorgho_rouge_stock</t>
  </si>
  <si>
    <t>sorgho_rouge_reapprovissionnement</t>
  </si>
  <si>
    <t>sorgho_rouge_stock_warning</t>
  </si>
  <si>
    <t>note_alimentaire_mil</t>
  </si>
  <si>
    <t>mil_disponibilite</t>
  </si>
  <si>
    <t>mil_local_unite</t>
  </si>
  <si>
    <t>mil_local_unite_kg</t>
  </si>
  <si>
    <t>mil_local_unite_yorouba</t>
  </si>
  <si>
    <t>mil_local_unite_tine</t>
  </si>
  <si>
    <t>mil_local_prix_kg</t>
  </si>
  <si>
    <t>mil_local_prix_yorouba</t>
  </si>
  <si>
    <t>mil_local_prix_tine</t>
  </si>
  <si>
    <t>mil_local_localisation_fournisseur</t>
  </si>
  <si>
    <t>mil_local_pays_fournisseur</t>
  </si>
  <si>
    <t>mil_local_pays_fournisseur_autre</t>
  </si>
  <si>
    <t>mil_local_stock</t>
  </si>
  <si>
    <t>mil_local_reapprovissionnement</t>
  </si>
  <si>
    <t>mil_local_stock_warning</t>
  </si>
  <si>
    <t>note_alimentaire_riz</t>
  </si>
  <si>
    <t>riz_local_disponibilite</t>
  </si>
  <si>
    <t>riz_local_unite</t>
  </si>
  <si>
    <t>riz_local_unite_kg</t>
  </si>
  <si>
    <t>riz_local_unite_yorouba</t>
  </si>
  <si>
    <t>riz_local_unite_tine</t>
  </si>
  <si>
    <t>riz_local_prix_kg</t>
  </si>
  <si>
    <t>riz_local_prix_yorouba</t>
  </si>
  <si>
    <t>riz_local_prix_tine</t>
  </si>
  <si>
    <t>riz_local_localisation_fournisseur</t>
  </si>
  <si>
    <t>riz_local_pays_fournisseur</t>
  </si>
  <si>
    <t>riz_local_pays_fournisseur_autre</t>
  </si>
  <si>
    <t>riz_local_stock</t>
  </si>
  <si>
    <t>riz_local_reapprovissionnement</t>
  </si>
  <si>
    <t>riz_local_stock_warning</t>
  </si>
  <si>
    <t>note_alimentaire_riz_001</t>
  </si>
  <si>
    <t>riz_importe_disponibilite</t>
  </si>
  <si>
    <t>riz_importe_unite</t>
  </si>
  <si>
    <t>riz_importe_unite_kg</t>
  </si>
  <si>
    <t>riz_importe_unite_yorouba</t>
  </si>
  <si>
    <t>riz_importe_unite_tine</t>
  </si>
  <si>
    <t>riz_importe_prix_kg</t>
  </si>
  <si>
    <t>riz_importe_prix_yorouba</t>
  </si>
  <si>
    <t>riz_importe_prix_tine</t>
  </si>
  <si>
    <t>riz_importe_localisation_fournisseur</t>
  </si>
  <si>
    <t>riz_importe_pays_fournisseur</t>
  </si>
  <si>
    <t>riz_importe_pays_fournisseur_autre</t>
  </si>
  <si>
    <t>riz_importe_stock</t>
  </si>
  <si>
    <t>riz_importe_reapprovissionnement</t>
  </si>
  <si>
    <t>riz_importe_stock_warning</t>
  </si>
  <si>
    <t>note_alimentaire_fonios</t>
  </si>
  <si>
    <t>fonio_disponibilite</t>
  </si>
  <si>
    <t>fonio_unite</t>
  </si>
  <si>
    <t>fonio_unite_kg</t>
  </si>
  <si>
    <t>fonio_unite_yorouba</t>
  </si>
  <si>
    <t>fonio_unite_tine</t>
  </si>
  <si>
    <t>fonio_prix_kg</t>
  </si>
  <si>
    <t>fonio_prix_yorouba</t>
  </si>
  <si>
    <t>fonio_prix_tine</t>
  </si>
  <si>
    <t>fonios_localisation_fournisseur</t>
  </si>
  <si>
    <t>fonios_pays_fournisseur</t>
  </si>
  <si>
    <t>fonios_pays_fournisseur_autre</t>
  </si>
  <si>
    <t>fonio_stock</t>
  </si>
  <si>
    <t>fonio_reapprovissionnement</t>
  </si>
  <si>
    <t>fonio_stock_warning</t>
  </si>
  <si>
    <t>note_alimentaire_manioc</t>
  </si>
  <si>
    <t>manioc_disponibilite</t>
  </si>
  <si>
    <t>manioc_prix_unite</t>
  </si>
  <si>
    <t>manioc_localisation_fournisseur</t>
  </si>
  <si>
    <t>manioc_pays_fournisseur</t>
  </si>
  <si>
    <t>manioc_pays_fournisseur_autre</t>
  </si>
  <si>
    <t>manioc_stock</t>
  </si>
  <si>
    <t>manioc_reapprovissionnement</t>
  </si>
  <si>
    <t>manioc_stock_warning</t>
  </si>
  <si>
    <t>note_alimentaire_igname</t>
  </si>
  <si>
    <t>igname_disponibilite</t>
  </si>
  <si>
    <t>igname_prix_unite</t>
  </si>
  <si>
    <t>igname_localisation_fournisseur</t>
  </si>
  <si>
    <t>igname_pays_fournisseur</t>
  </si>
  <si>
    <t>igname_pays_fournisseur_autre</t>
  </si>
  <si>
    <t>igname_stock</t>
  </si>
  <si>
    <t>igname_reapprovissionnement</t>
  </si>
  <si>
    <t>igname_stock_warning</t>
  </si>
  <si>
    <t>note_alimentaire_patate</t>
  </si>
  <si>
    <t>patate_disponibilite</t>
  </si>
  <si>
    <t>patate_prix_unite</t>
  </si>
  <si>
    <t>patate_localisation_fournisseur</t>
  </si>
  <si>
    <t>patate_pays_fournisseur</t>
  </si>
  <si>
    <t>patate_pays_fournisseur_autre</t>
  </si>
  <si>
    <t>patate_stock</t>
  </si>
  <si>
    <t>patate_reapprovissionnement</t>
  </si>
  <si>
    <t>patate_stock_warning</t>
  </si>
  <si>
    <t>note_alimentaire_pomme_de_terre</t>
  </si>
  <si>
    <t>pomme_de_terre_disponibilite</t>
  </si>
  <si>
    <t>pomme_de_terre_prix_unite</t>
  </si>
  <si>
    <t>pomme_de_terre_localisation_fournisseur</t>
  </si>
  <si>
    <t>pomme_de_terre_pays_fournisseur</t>
  </si>
  <si>
    <t>pomme_de_terre_pays_fournisseur_autre</t>
  </si>
  <si>
    <t>pomme_de_terre_stock</t>
  </si>
  <si>
    <t>pomme_de_terre_reapprovissionnement</t>
  </si>
  <si>
    <t>pomme_de_terre_stock_warning</t>
  </si>
  <si>
    <t>note_alimentaire_viandes</t>
  </si>
  <si>
    <t>viande_beuf_disponibilite</t>
  </si>
  <si>
    <t>viande_beuf_prix_unite</t>
  </si>
  <si>
    <t>viandes_beuf_localisation_fournisseur</t>
  </si>
  <si>
    <t>viandes_beuf_pays_fournisseur</t>
  </si>
  <si>
    <t>viandes_beuf_pays_fournisseur_autre</t>
  </si>
  <si>
    <t>viande_beuf_stock</t>
  </si>
  <si>
    <t>viande_beuf_reapprovissionnement</t>
  </si>
  <si>
    <t>viande_beuf_stock_warning</t>
  </si>
  <si>
    <t>note_alimentaire_viandes_001</t>
  </si>
  <si>
    <t>viande_mouton_disponibilite</t>
  </si>
  <si>
    <t>viande_mouton_prix_unite</t>
  </si>
  <si>
    <t>viandes_mouton_localisation_fournisseur</t>
  </si>
  <si>
    <t>viandes_mouton_pays_fournisseur</t>
  </si>
  <si>
    <t>viandes_mouton_pays_fournisseur_autre</t>
  </si>
  <si>
    <t>viande_mouton_stock</t>
  </si>
  <si>
    <t>viande_mouton_reapprovissionnement</t>
  </si>
  <si>
    <t>viande_mouton_stock_warning</t>
  </si>
  <si>
    <t>note_alimentaire_poissons</t>
  </si>
  <si>
    <t>poisson_disponibilite</t>
  </si>
  <si>
    <t>poisson_prix_unite</t>
  </si>
  <si>
    <t>poissons_localisation_fournisseur</t>
  </si>
  <si>
    <t>poissons_pays_fournisseur</t>
  </si>
  <si>
    <t>poissons_pays_fournisseur_autre</t>
  </si>
  <si>
    <t>poisson_stock</t>
  </si>
  <si>
    <t>poisson_reapprovissionnement</t>
  </si>
  <si>
    <t>poisson_stock_warning</t>
  </si>
  <si>
    <t>note_alimentaire_lait_en_poudres</t>
  </si>
  <si>
    <t>lait_en_poudre_disponibilite</t>
  </si>
  <si>
    <t>lait_en_poudre_prix_unite</t>
  </si>
  <si>
    <t>lait_en_poudres_localisation_fournisseur</t>
  </si>
  <si>
    <t>lait_en_poudres_pays_fournisseur</t>
  </si>
  <si>
    <t>lait_en_poudres_pays_fournisseur_autre</t>
  </si>
  <si>
    <t>lait_en_poudre_stock</t>
  </si>
  <si>
    <t>lait_en_poudre_reapprovissionnement</t>
  </si>
  <si>
    <t>lait_en_poudre_stock_warning</t>
  </si>
  <si>
    <t>note_alimentaire_lait_fraiss</t>
  </si>
  <si>
    <t>lait_frais_disponibilite</t>
  </si>
  <si>
    <t>lait_frais_prix_unite</t>
  </si>
  <si>
    <t>lait_fraiss_localisation_fournisseur</t>
  </si>
  <si>
    <t>lait_fraiss_pays_fournisseur</t>
  </si>
  <si>
    <t>lait_fraiss_pays_fournisseur_autre</t>
  </si>
  <si>
    <t>lait_frais_stock</t>
  </si>
  <si>
    <t>lait_frais_reapprovissionnement</t>
  </si>
  <si>
    <t>lait_frais_stock_warning</t>
  </si>
  <si>
    <t>note_alimentaire_haricots</t>
  </si>
  <si>
    <t>haricot_disponibilite</t>
  </si>
  <si>
    <t>haricot_unite</t>
  </si>
  <si>
    <t>haricot_unite_kg</t>
  </si>
  <si>
    <t>haricot_unite_yorouba</t>
  </si>
  <si>
    <t>haricot_unite_tine</t>
  </si>
  <si>
    <t>haricot_prix_kg</t>
  </si>
  <si>
    <t>haricot_prix_yorouba</t>
  </si>
  <si>
    <t>haricot_prix_tine</t>
  </si>
  <si>
    <t>haricots_localisation_fournisseur</t>
  </si>
  <si>
    <t>haricots_pays_fournisseur</t>
  </si>
  <si>
    <t>haricots_pays_fournisseur_autre</t>
  </si>
  <si>
    <t>haricot_stock</t>
  </si>
  <si>
    <t>haricot_reapprovissionnement</t>
  </si>
  <si>
    <t>haricot_stock_warning</t>
  </si>
  <si>
    <t>note_alimentaire_arachide_coque</t>
  </si>
  <si>
    <t>arachide_coque_disponibilite</t>
  </si>
  <si>
    <t>arachide_coque_unite</t>
  </si>
  <si>
    <t>arachide_coque_unite_kg</t>
  </si>
  <si>
    <t>arachide_coque_unite_yorouba</t>
  </si>
  <si>
    <t>arachide_coque_unite_tine</t>
  </si>
  <si>
    <t>arachide_coque_coque_prix_kg</t>
  </si>
  <si>
    <t>arachide_coque_prix_yorouba</t>
  </si>
  <si>
    <t>arachide_coque_prix_tine</t>
  </si>
  <si>
    <t>arachides_coque_localisation_fournisseur</t>
  </si>
  <si>
    <t>arachides_coque_pays_fournisseur</t>
  </si>
  <si>
    <t>arachides_coque_pays_fournisseur_autre</t>
  </si>
  <si>
    <t>arachide_coque_stock</t>
  </si>
  <si>
    <t>arachide_coque_reapprovissionnement</t>
  </si>
  <si>
    <t>arachide_coque_stock_warning</t>
  </si>
  <si>
    <t>note_alimentaire_arachide_graine</t>
  </si>
  <si>
    <t>arachide_graine_disponibilite</t>
  </si>
  <si>
    <t>arachide_graine_unite</t>
  </si>
  <si>
    <t>arachide_graine_unite_kg</t>
  </si>
  <si>
    <t>arachide_graine_unite_yorouba</t>
  </si>
  <si>
    <t>arachide_graine_unite_tine</t>
  </si>
  <si>
    <t>arachide_graine_graine_prix_kg</t>
  </si>
  <si>
    <t>arachide_graine_prix_yorouba</t>
  </si>
  <si>
    <t>arachide_graine_prix_tine</t>
  </si>
  <si>
    <t>arachides_graine_localisation_fournisseur</t>
  </si>
  <si>
    <t>arachides_graine_pays_fournisseur</t>
  </si>
  <si>
    <t>arachides_graine_pays_fournisseur_autre</t>
  </si>
  <si>
    <t>arachide_graine_stock</t>
  </si>
  <si>
    <t>arachide_graine_reapprovissionnement</t>
  </si>
  <si>
    <t>arachide_graine_stock_warning</t>
  </si>
  <si>
    <t>note_alimentaire_voandzous</t>
  </si>
  <si>
    <t>voandzou_disponibilite</t>
  </si>
  <si>
    <t>voandzou_unite</t>
  </si>
  <si>
    <t>voandzou_unite_kg</t>
  </si>
  <si>
    <t>voandzou_unite_yorouba</t>
  </si>
  <si>
    <t>voandzou_unite_tine</t>
  </si>
  <si>
    <t>voandzou_prix_unite_kg</t>
  </si>
  <si>
    <t>voandzou_prix_unite_yorouba</t>
  </si>
  <si>
    <t>voandzou_prix_unite_tine</t>
  </si>
  <si>
    <t>voandzous_localisation_fournisseur</t>
  </si>
  <si>
    <t>voandzous_pays_fournisseur</t>
  </si>
  <si>
    <t>voandzous_pays_fournisseur_autre</t>
  </si>
  <si>
    <t>voandzou_stock</t>
  </si>
  <si>
    <t>voandzou_reapprovissionnement</t>
  </si>
  <si>
    <t>voandzou_stock_warning</t>
  </si>
  <si>
    <t>note_alimentaire_oignons</t>
  </si>
  <si>
    <t>oignon_disponibilite</t>
  </si>
  <si>
    <t>oignon_unite</t>
  </si>
  <si>
    <t>oignon_unite_kg</t>
  </si>
  <si>
    <t>oignon_unite_yorouba</t>
  </si>
  <si>
    <t>oignon_unite_tas</t>
  </si>
  <si>
    <t>oignon_prix_unite_kg</t>
  </si>
  <si>
    <t>oignon_prix_unite_yorouba</t>
  </si>
  <si>
    <t>oignon_prix_unite_tas</t>
  </si>
  <si>
    <t>oignons_localisation_fournisseur</t>
  </si>
  <si>
    <t>oignons_pays_fournisseur</t>
  </si>
  <si>
    <t>oignons_pays_fournisseur_autre</t>
  </si>
  <si>
    <t>oignon_stock</t>
  </si>
  <si>
    <t>oignon_reapprovissionnement</t>
  </si>
  <si>
    <t>oignon_stock_warning</t>
  </si>
  <si>
    <t>note_alimentaire_tomates</t>
  </si>
  <si>
    <t>tomate_disponibilite</t>
  </si>
  <si>
    <t>tomate_unite</t>
  </si>
  <si>
    <t>tomate_unite_kg</t>
  </si>
  <si>
    <t>tomate_unite_tas</t>
  </si>
  <si>
    <t>tomate_prix_unite_kg</t>
  </si>
  <si>
    <t>tomate_prix_unite_tas</t>
  </si>
  <si>
    <t>tomates_localisation_fournisseur</t>
  </si>
  <si>
    <t>tomates_pays_fournisseur</t>
  </si>
  <si>
    <t>tomates_pays_fournisseur_autre</t>
  </si>
  <si>
    <t>tomate_stock</t>
  </si>
  <si>
    <t>tomate_reapprovissionnement</t>
  </si>
  <si>
    <t>tomate_stock_warning</t>
  </si>
  <si>
    <t>note_alimentaire_feuilles</t>
  </si>
  <si>
    <t>feuille_disponibilite</t>
  </si>
  <si>
    <t>feuille_unite</t>
  </si>
  <si>
    <t>feuille_unite_kg</t>
  </si>
  <si>
    <t>feuille_unite_tas</t>
  </si>
  <si>
    <t>feuille_prix_unite_kg</t>
  </si>
  <si>
    <t>feuille_prix_unite_tas</t>
  </si>
  <si>
    <t>feuilles_localisation_fournisseur</t>
  </si>
  <si>
    <t>feuilles_pays_fournisseur</t>
  </si>
  <si>
    <t>feuilles_pays_fournisseur_autre</t>
  </si>
  <si>
    <t>feuille_stock</t>
  </si>
  <si>
    <t>feuille_reapprovissionnement</t>
  </si>
  <si>
    <t>feuille_stock_warning</t>
  </si>
  <si>
    <t>note_alimentaire_huile</t>
  </si>
  <si>
    <t>huile_disponibilite</t>
  </si>
  <si>
    <t>huile_prix_unite</t>
  </si>
  <si>
    <t>huile_localisation_fournisseur</t>
  </si>
  <si>
    <t>huile_pays_fournisseur</t>
  </si>
  <si>
    <t>huile_pays_fournisseur_autre</t>
  </si>
  <si>
    <t>huile_stock</t>
  </si>
  <si>
    <t>huile_reapprovissionnement</t>
  </si>
  <si>
    <t>huile_stock_warning</t>
  </si>
  <si>
    <t>note_alimentaire_beurre</t>
  </si>
  <si>
    <t>beurre_disponibilite</t>
  </si>
  <si>
    <t>beurre_unite</t>
  </si>
  <si>
    <t>beurre_unite_litre</t>
  </si>
  <si>
    <t>beurre_unite_kg</t>
  </si>
  <si>
    <t>beurre_unite_boule</t>
  </si>
  <si>
    <t>beurre_prix_unite_litre</t>
  </si>
  <si>
    <t>beurre_prix_unite_kg</t>
  </si>
  <si>
    <t>beurre_prix_unite_boule</t>
  </si>
  <si>
    <t>beurre_localisation_fournisseur</t>
  </si>
  <si>
    <t>beurre_pays_fournisseur</t>
  </si>
  <si>
    <t>beurre_pays_fournisseur_autre</t>
  </si>
  <si>
    <t>beurre_stock</t>
  </si>
  <si>
    <t>beurre_reapprovissionnement</t>
  </si>
  <si>
    <t>beurre_stock_warning</t>
  </si>
  <si>
    <t>note_alimentaire_sucre</t>
  </si>
  <si>
    <t>sucre_disponibilite</t>
  </si>
  <si>
    <t>sucre_unite</t>
  </si>
  <si>
    <t>sucre_unite_poudre</t>
  </si>
  <si>
    <t>sucre_unite_morceaux</t>
  </si>
  <si>
    <t>sucre_prix_unite_poudre</t>
  </si>
  <si>
    <t>sucre_prix_unite_morceaux</t>
  </si>
  <si>
    <t>sucre_localisation_fournisseur</t>
  </si>
  <si>
    <t>sucre_pays_fournisseur</t>
  </si>
  <si>
    <t>sucre_pays_fournisseur_autre</t>
  </si>
  <si>
    <t>sucre_stock</t>
  </si>
  <si>
    <t>sucre_reapprovissionnement</t>
  </si>
  <si>
    <t>sucre_stock_warning</t>
  </si>
  <si>
    <t>note_alimentaire_sel</t>
  </si>
  <si>
    <t>sel_disponibilite</t>
  </si>
  <si>
    <t>sel_prix_unite</t>
  </si>
  <si>
    <t>sel_localisation_fournisseur</t>
  </si>
  <si>
    <t>sel_pays_fournisseur</t>
  </si>
  <si>
    <t>sel_pays_fournisseur_autre</t>
  </si>
  <si>
    <t>sel_stock</t>
  </si>
  <si>
    <t>sel_reapprovissionnement</t>
  </si>
  <si>
    <t>sel_stock_warning</t>
  </si>
  <si>
    <t>note_alimentaire_reapprov</t>
  </si>
  <si>
    <t>alimentaire_difficultes_reapprov_ouinon</t>
  </si>
  <si>
    <t>ba_incoherence1_note</t>
  </si>
  <si>
    <t>alimentaire_difficultes_reapprov_articles</t>
  </si>
  <si>
    <t>alimentaire_difficultes_reapprov_articles_mais</t>
  </si>
  <si>
    <t>alimentaire_difficultes_reapprov_articles_sorgho_rouge</t>
  </si>
  <si>
    <t>alimentaire_difficultes_reapprov_articles_sorgho_blanc</t>
  </si>
  <si>
    <t>alimentaire_difficultes_reapprov_articles_mil</t>
  </si>
  <si>
    <t>alimentaire_difficultes_reapprov_articles_riz_local</t>
  </si>
  <si>
    <t>alimentaire_difficultes_reapprov_articles_riz_importe</t>
  </si>
  <si>
    <t>alimentaire_difficultes_reapprov_articles_fonio</t>
  </si>
  <si>
    <t>alimentaire_difficultes_reapprov_articles_manioc</t>
  </si>
  <si>
    <t>alimentaire_difficultes_reapprov_articles_igname</t>
  </si>
  <si>
    <t>alimentaire_difficultes_reapprov_articles_patate</t>
  </si>
  <si>
    <t>alimentaire_difficultes_reapprov_articles_pomme_de_terre</t>
  </si>
  <si>
    <t>alimentaire_difficultes_reapprov_articles_viande_beuf</t>
  </si>
  <si>
    <t>alimentaire_difficultes_reapprov_articles_viande_mouton</t>
  </si>
  <si>
    <t>alimentaire_difficultes_reapprov_articles_poisson</t>
  </si>
  <si>
    <t>alimentaire_difficultes_reapprov_articles_lait_en_poudre</t>
  </si>
  <si>
    <t>alimentaire_difficultes_reapprov_articles_lait_frais</t>
  </si>
  <si>
    <t>alimentaire_difficultes_reapprov_articles_niebe</t>
  </si>
  <si>
    <t>alimentaire_difficultes_reapprov_articles_arachide_coque</t>
  </si>
  <si>
    <t>alimentaire_difficultes_reapprov_articles_arachide_graine</t>
  </si>
  <si>
    <t>alimentaire_difficultes_reapprov_articles_voandzou</t>
  </si>
  <si>
    <t>alimentaire_difficultes_reapprov_articles_oignon</t>
  </si>
  <si>
    <t>alimentaire_difficultes_reapprov_articles_tomate</t>
  </si>
  <si>
    <t>alimentaire_difficultes_reapprov_articles_feuille</t>
  </si>
  <si>
    <t>alimentaire_difficultes_reapprov_articles_huile</t>
  </si>
  <si>
    <t>alimentaire_difficultes_reapprov_articles_beurre</t>
  </si>
  <si>
    <t>alimentaire_difficultes_reapprov_articles_sucre</t>
  </si>
  <si>
    <t>alimentaire_difficultes_reapprov_articles_sel</t>
  </si>
  <si>
    <t>alimentaire_difficultes_reapprov_articles_aucun</t>
  </si>
  <si>
    <t>ba_incoherence2_note</t>
  </si>
  <si>
    <t>alimentaire_difficultes_reapprov_raisons</t>
  </si>
  <si>
    <t>alimentaire_difficultes_reapprov_raisons_securite</t>
  </si>
  <si>
    <t>alimentaire_difficultes_reapprov_raisons_vols</t>
  </si>
  <si>
    <t>alimentaire_difficultes_reapprov_raisons_degradation_perte</t>
  </si>
  <si>
    <t>alimentaire_difficultes_reapprov_raisons_route_etat</t>
  </si>
  <si>
    <t>alimentaire_difficultes_reapprov_raisons_article_indisponible_saison</t>
  </si>
  <si>
    <t>alimentaire_difficultes_reapprov_raisons_prix_fournisseurs</t>
  </si>
  <si>
    <t>alimentaire_difficultes_reapprov_raisons_rarete_transport</t>
  </si>
  <si>
    <t>alimentaire_difficultes_reapprov_raisons_cout_transport</t>
  </si>
  <si>
    <t>alimentaire_difficultes_reapprov_raisons_taxes</t>
  </si>
  <si>
    <t>alimentaire_difficultes_reapprov_raisons_tracasseries</t>
  </si>
  <si>
    <t>alimentaire_difficultes_reapprov_raisons_autre</t>
  </si>
  <si>
    <t>alimentaire_difficultes_reapprov_raisons_nsp</t>
  </si>
  <si>
    <t>alimentaire_difficultes_reapprov_raisons_autre_2</t>
  </si>
  <si>
    <t>note_alimentaire_variations</t>
  </si>
  <si>
    <t>variations_alimentaire_prix</t>
  </si>
  <si>
    <t>variations_alimentaire_prix_prix_constants</t>
  </si>
  <si>
    <t>variations_alimentaire_prix_prix_hausse</t>
  </si>
  <si>
    <t>variations_alimentaire_prix_prix_baisse</t>
  </si>
  <si>
    <t>variations_alimentaire_prix_nsp</t>
  </si>
  <si>
    <t>variations_alimentaire_hausse_articles</t>
  </si>
  <si>
    <t>variations_alimentaire_hausse_articles_mais</t>
  </si>
  <si>
    <t>variations_alimentaire_hausse_articles_sorgho_rouge</t>
  </si>
  <si>
    <t>variations_alimentaire_hausse_articles_sorgho_blanc</t>
  </si>
  <si>
    <t>variations_alimentaire_hausse_articles_mil</t>
  </si>
  <si>
    <t>variations_alimentaire_hausse_articles_riz_local</t>
  </si>
  <si>
    <t>variations_alimentaire_hausse_articles_riz_importe</t>
  </si>
  <si>
    <t>variations_alimentaire_hausse_articles_fonio</t>
  </si>
  <si>
    <t>variations_alimentaire_hausse_articles_manioc</t>
  </si>
  <si>
    <t>variations_alimentaire_hausse_articles_igname</t>
  </si>
  <si>
    <t>variations_alimentaire_hausse_articles_patate</t>
  </si>
  <si>
    <t>variations_alimentaire_hausse_articles_pomme_de_terre</t>
  </si>
  <si>
    <t>variations_alimentaire_hausse_articles_viande_beuf</t>
  </si>
  <si>
    <t>variations_alimentaire_hausse_articles_viande_mouton</t>
  </si>
  <si>
    <t>variations_alimentaire_hausse_articles_poisson</t>
  </si>
  <si>
    <t>variations_alimentaire_hausse_articles_lait_en_poudre</t>
  </si>
  <si>
    <t>variations_alimentaire_hausse_articles_lait_frais</t>
  </si>
  <si>
    <t>variations_alimentaire_hausse_articles_niebe</t>
  </si>
  <si>
    <t>variations_alimentaire_hausse_articles_arachide_coque</t>
  </si>
  <si>
    <t>variations_alimentaire_hausse_articles_arachide_graine</t>
  </si>
  <si>
    <t>variations_alimentaire_hausse_articles_voandzou</t>
  </si>
  <si>
    <t>variations_alimentaire_hausse_articles_oignon</t>
  </si>
  <si>
    <t>variations_alimentaire_hausse_articles_tomate</t>
  </si>
  <si>
    <t>variations_alimentaire_hausse_articles_feuille</t>
  </si>
  <si>
    <t>variations_alimentaire_hausse_articles_huile</t>
  </si>
  <si>
    <t>variations_alimentaire_hausse_articles_beurre</t>
  </si>
  <si>
    <t>variations_alimentaire_hausse_articles_sucre</t>
  </si>
  <si>
    <t>variations_alimentaire_hausse_articles_sel</t>
  </si>
  <si>
    <t>variations_alimentaire_hausse_articles_aucun</t>
  </si>
  <si>
    <t>variations_alimentaire_hausse_raisons</t>
  </si>
  <si>
    <t>variations_alimentaire_hausse_raisons_hausse_couts</t>
  </si>
  <si>
    <t>variations_alimentaire_hausse_raisons_hausse_demande_distribution</t>
  </si>
  <si>
    <t>variations_alimentaire_hausse_raisons_hausse_change</t>
  </si>
  <si>
    <t>variations_alimentaire_hausse_raisons_hausse_demande_clients</t>
  </si>
  <si>
    <t>variations_alimentaire_hausse_raisons_hausse_demande_arrivees</t>
  </si>
  <si>
    <t>variations_alimentaire_hausse_raisons_hausse_prix_fournisseurs</t>
  </si>
  <si>
    <t>variations_alimentaire_hausse_raisons_baisse_offre_rupturestocks</t>
  </si>
  <si>
    <t>variations_alimentaire_hausse_raisons_baisse_offre_saison_circulation</t>
  </si>
  <si>
    <t>variations_alimentaire_hausse_raisons_baisse_offre_securite</t>
  </si>
  <si>
    <t>variations_alimentaire_hausse_raisons_baisse_offre_production_saison</t>
  </si>
  <si>
    <t>variations_alimentaire_hausse_raisons_autre</t>
  </si>
  <si>
    <t>variations_alimentaire_hausse_raisons_nsp</t>
  </si>
  <si>
    <t>variations_alimentaire_hausse_raisons_autre_2</t>
  </si>
  <si>
    <t>variations_alimentaire_baisse_articles</t>
  </si>
  <si>
    <t>variations_alimentaire_baisse_articles_mais</t>
  </si>
  <si>
    <t>variations_alimentaire_baisse_articles_sorgho_rouge</t>
  </si>
  <si>
    <t>variations_alimentaire_baisse_articles_sorgho_blanc</t>
  </si>
  <si>
    <t>variations_alimentaire_baisse_articles_mil</t>
  </si>
  <si>
    <t>variations_alimentaire_baisse_articles_riz_local</t>
  </si>
  <si>
    <t>variations_alimentaire_baisse_articles_riz_importe</t>
  </si>
  <si>
    <t>variations_alimentaire_baisse_articles_fonio</t>
  </si>
  <si>
    <t>variations_alimentaire_baisse_articles_manioc</t>
  </si>
  <si>
    <t>variations_alimentaire_baisse_articles_igname</t>
  </si>
  <si>
    <t>variations_alimentaire_baisse_articles_patate</t>
  </si>
  <si>
    <t>variations_alimentaire_baisse_articles_pomme_de_terre</t>
  </si>
  <si>
    <t>variations_alimentaire_baisse_articles_viande_beuf</t>
  </si>
  <si>
    <t>variations_alimentaire_baisse_articles_viande_mouton</t>
  </si>
  <si>
    <t>variations_alimentaire_baisse_articles_poisson</t>
  </si>
  <si>
    <t>variations_alimentaire_baisse_articles_lait_en_poudre</t>
  </si>
  <si>
    <t>variations_alimentaire_baisse_articles_lait_frais</t>
  </si>
  <si>
    <t>variations_alimentaire_baisse_articles_niebe</t>
  </si>
  <si>
    <t>variations_alimentaire_baisse_articles_arachide_coque</t>
  </si>
  <si>
    <t>variations_alimentaire_baisse_articles_arachide_graine</t>
  </si>
  <si>
    <t>variations_alimentaire_baisse_articles_voandzou</t>
  </si>
  <si>
    <t>variations_alimentaire_baisse_articles_oignon</t>
  </si>
  <si>
    <t>variations_alimentaire_baisse_articles_tomate</t>
  </si>
  <si>
    <t>variations_alimentaire_baisse_articles_feuille</t>
  </si>
  <si>
    <t>variations_alimentaire_baisse_articles_huile</t>
  </si>
  <si>
    <t>variations_alimentaire_baisse_articles_beurre</t>
  </si>
  <si>
    <t>variations_alimentaire_baisse_articles_sucre</t>
  </si>
  <si>
    <t>variations_alimentaire_baisse_articles_sel</t>
  </si>
  <si>
    <t>variations_alimentaire_baisse_articles_aucun</t>
  </si>
  <si>
    <t>variations_alimentaire_baisse_raisons</t>
  </si>
  <si>
    <t>variations_alimentaire_baisse_raisons_baisse_couts</t>
  </si>
  <si>
    <t>variations_alimentaire_baisse_raisons_baisse_demande_distribution</t>
  </si>
  <si>
    <t>variations_alimentaire_baisse_raisons_baisse_change</t>
  </si>
  <si>
    <t>variations_alimentaire_baisse_raisons_baisse_demande_autoproduction</t>
  </si>
  <si>
    <t>variations_alimentaire_baisse_raisons_baisse_demande_departs</t>
  </si>
  <si>
    <t>variations_alimentaire_baisse_raisons_baisse_prix_fournisseurs</t>
  </si>
  <si>
    <t>variations_alimentaire_baisse_raisons_hausse_offre_quantites</t>
  </si>
  <si>
    <t>variations_alimentaire_baisse_raisons_hausse_offre_circulation_routes</t>
  </si>
  <si>
    <t>variations_alimentaire_baisse_raisons_hausse_offre_routes_surete</t>
  </si>
  <si>
    <t>variations_alimentaire_baisse_raisons_hausse_offre_production_saison</t>
  </si>
  <si>
    <t>variations_alimentaire_baisse_raisons_autre</t>
  </si>
  <si>
    <t>variations_alimentaire_baisse_raisons_nsp</t>
  </si>
  <si>
    <t>variations_alimentaire_baisse_raisons_autre_2</t>
  </si>
  <si>
    <t>note_fonctionnalite_accessibilite</t>
  </si>
  <si>
    <t>modalites_acceptees</t>
  </si>
  <si>
    <t>modalites_acceptees_espece</t>
  </si>
  <si>
    <t>modalites_acceptees_credit</t>
  </si>
  <si>
    <t>modalites_acceptees_coupons</t>
  </si>
  <si>
    <t>modalites_acceptees_paiementmob</t>
  </si>
  <si>
    <t>modalites_acceptees_troc</t>
  </si>
  <si>
    <t>modalites_acceptees_autre</t>
  </si>
  <si>
    <t>modalites_acceptees_autre_2</t>
  </si>
  <si>
    <t>frequentation_marche</t>
  </si>
  <si>
    <t>incidents_ouinon</t>
  </si>
  <si>
    <t>incidents_types</t>
  </si>
  <si>
    <t>incidents_types_agression_commercant</t>
  </si>
  <si>
    <t>incidents_types_agression_clients</t>
  </si>
  <si>
    <t>incidents_types_vols_biens</t>
  </si>
  <si>
    <t>incidents_types_vols_argent</t>
  </si>
  <si>
    <t>incidents_types_infrastructure</t>
  </si>
  <si>
    <t>incidents_types_insecurite</t>
  </si>
  <si>
    <t>incidents_types_autre</t>
  </si>
  <si>
    <t>incidents_types_nsp</t>
  </si>
  <si>
    <t>incidents_types_autre_2</t>
  </si>
  <si>
    <t>accessibilite_vulnerables</t>
  </si>
  <si>
    <t>accessibilite_vulnerables_hommes</t>
  </si>
  <si>
    <t>accessibilite_vulnerables_femmes</t>
  </si>
  <si>
    <t>accessibilite_vulnerables_moins18</t>
  </si>
  <si>
    <t>accessibilite_vulnerables_plus60</t>
  </si>
  <si>
    <t>accessibilite_vulnerables_handicap</t>
  </si>
  <si>
    <t>accessibilite_vulnerables_maladies</t>
  </si>
  <si>
    <t>accessibilite_vulnerables_autre</t>
  </si>
  <si>
    <t>accessibilite_vulnerables_personne</t>
  </si>
  <si>
    <t>accessibilite_vulnerables_nsp</t>
  </si>
  <si>
    <t>accessibilite_vulnerables_autre_2</t>
  </si>
  <si>
    <t>comment</t>
  </si>
  <si>
    <t>end_note_1</t>
  </si>
  <si>
    <t>end_note_2</t>
  </si>
  <si>
    <t>id</t>
  </si>
  <si>
    <t>submission_time</t>
  </si>
  <si>
    <t>validation_status</t>
  </si>
  <si>
    <t>notes</t>
  </si>
  <si>
    <t>status</t>
  </si>
  <si>
    <t>submitted_by</t>
  </si>
  <si>
    <t>tags</t>
  </si>
  <si>
    <t>544679c3-6013-4999-a0aa-e5d981f19bca</t>
  </si>
  <si>
    <t>ouahigouya</t>
  </si>
  <si>
    <t>audit.csv</t>
  </si>
  <si>
    <t>acted</t>
  </si>
  <si>
    <t>nord</t>
  </si>
  <si>
    <t>yatenga</t>
  </si>
  <si>
    <t>marche_ouahigouya</t>
  </si>
  <si>
    <t>central</t>
  </si>
  <si>
    <t>ACTED</t>
  </si>
  <si>
    <t>Marché de Ouahigouya</t>
  </si>
  <si>
    <t>oui</t>
  </si>
  <si>
    <t>30a100</t>
  </si>
  <si>
    <t>aucun</t>
  </si>
  <si>
    <t>combustible_charbon combustible_bois</t>
  </si>
  <si>
    <t>disponible</t>
  </si>
  <si>
    <t>meme_commune</t>
  </si>
  <si>
    <t>peudisponible</t>
  </si>
  <si>
    <t>sac sachet</t>
  </si>
  <si>
    <t>meme_localite</t>
  </si>
  <si>
    <t>combustible_bois combustible_charbon</t>
  </si>
  <si>
    <t>securite route_etat cout_transport</t>
  </si>
  <si>
    <t>prix_constants</t>
  </si>
  <si>
    <t>espece</t>
  </si>
  <si>
    <t>oui_hausse</t>
  </si>
  <si>
    <t>non</t>
  </si>
  <si>
    <t>personne</t>
  </si>
  <si>
    <t>Il ya une rupture de charbon de bois et un soucis de se ravitailler en bois,l'insécurité aussi contribue au problème de réapprovisionnement. On paye nos marchandises chez celui qui en a et non par client habituel. Nous espérons que vous apporterez de bonnes nouvelles dans les jours avenir. Merci</t>
  </si>
  <si>
    <t>submitted_via_web</t>
  </si>
  <si>
    <t>bkf_reach</t>
  </si>
  <si>
    <t>aa186fe8-c817-4c06-bfa0-f4ab017da219</t>
  </si>
  <si>
    <t>meme_province</t>
  </si>
  <si>
    <t>rarete_transport cout_transport prix_fournisseurs</t>
  </si>
  <si>
    <t>prix_hausse</t>
  </si>
  <si>
    <t>hausse_change Hausse_prix_fournisseurs baisse_offre_securite</t>
  </si>
  <si>
    <t>espece paiementmob</t>
  </si>
  <si>
    <t>Les prix ont augmenté a cause de l'insécurité</t>
  </si>
  <si>
    <t>19220433-35e7-498b-8f33-afc00fb90efb</t>
  </si>
  <si>
    <t>moins30</t>
  </si>
  <si>
    <t>seau savon400gr</t>
  </si>
  <si>
    <t>boule400g boule250g</t>
  </si>
  <si>
    <t>prix_fournisseurs</t>
  </si>
  <si>
    <t>assiette gobelet_plastique</t>
  </si>
  <si>
    <t>assiette</t>
  </si>
  <si>
    <t>oui_baisse</t>
  </si>
  <si>
    <t>d2371965-95a8-4945-bc13-b0630ab33586</t>
  </si>
  <si>
    <t>prix_fournisseurs cout_transport rarete_transport</t>
  </si>
  <si>
    <t>baisse_offre_securite baisse_offre_rupturestocks Hausse_prix_fournisseurs</t>
  </si>
  <si>
    <t>3c41f251-39de-4b0b-b26c-96d163487882</t>
  </si>
  <si>
    <t>combustible_bois</t>
  </si>
  <si>
    <t>route_etat prix_fournisseurs rarete_transport cout_transport</t>
  </si>
  <si>
    <t>hausse_couts Hausse_prix_fournisseurs</t>
  </si>
  <si>
    <t>Les prix varient en fonction des distributeurs. L'informateur clé a eu un décès donc la collecte n'était pas à son lieu de vente.</t>
  </si>
  <si>
    <t>bec398e0-a6ee-440a-ab8f-100e55a21f7c</t>
  </si>
  <si>
    <t>savon400gr</t>
  </si>
  <si>
    <t>lampe marmite7 marmite5</t>
  </si>
  <si>
    <t>lampe</t>
  </si>
  <si>
    <t>espece paiementmob troc</t>
  </si>
  <si>
    <t>Déplacement temporaire de l'enqueté</t>
  </si>
  <si>
    <t>90c65736-348a-42d8-b1ad-de39147b475c</t>
  </si>
  <si>
    <t>couverture moustiquaire pagne</t>
  </si>
  <si>
    <t>meme_pays</t>
  </si>
  <si>
    <t>couverture pagne</t>
  </si>
  <si>
    <t>route_etat cout_transport</t>
  </si>
  <si>
    <t>Le prix en gros varie mais on essai de maintenir à notre niveau pour ne pas perdre nos clients. Avec la période il ya plus de clients.</t>
  </si>
  <si>
    <t>63a6c036-30c9-454d-97a1-f1697c4a36dd</t>
  </si>
  <si>
    <t>natte couverture pagne</t>
  </si>
  <si>
    <t>pagne</t>
  </si>
  <si>
    <t>prix_fournisseurs cout_transport</t>
  </si>
  <si>
    <t>non_meme</t>
  </si>
  <si>
    <t>Nous espérons qu'en cas de besoins on sera contacter. Merci</t>
  </si>
  <si>
    <t>ef69691d-c891-4bb3-b3dc-9212bcafafdf</t>
  </si>
  <si>
    <t>assiette gobelet_plastique natte couverture lampe bassine combustible_gaz</t>
  </si>
  <si>
    <t>6kg</t>
  </si>
  <si>
    <t>J'ai ajouté des articles de vente selon la demande des clients et la période. Merci</t>
  </si>
  <si>
    <t>0a679294-4f4b-483c-b860-c4e6b61f3a07</t>
  </si>
  <si>
    <t>gobelet_plastique bassine lampe</t>
  </si>
  <si>
    <t>Ya plus de marché ces temps donc la marchandise ne dure pas dans la boutique</t>
  </si>
  <si>
    <t>ae3a12cf-d89f-4610-9d0c-0aeacf7e3c09</t>
  </si>
  <si>
    <t>fada_ngourma</t>
  </si>
  <si>
    <t>est</t>
  </si>
  <si>
    <t>gourma</t>
  </si>
  <si>
    <t>marche_fada</t>
  </si>
  <si>
    <t>Marché de Fada N'Gourma</t>
  </si>
  <si>
    <t>seau</t>
  </si>
  <si>
    <t>route_etat degradation_perte cout_transport</t>
  </si>
  <si>
    <t>baisse_offre_production_saison</t>
  </si>
  <si>
    <t>bache</t>
  </si>
  <si>
    <t>marmite7 marmite5 assiette gobelet_acier gobelet_plastique bassine natte</t>
  </si>
  <si>
    <t>1l 0_25l 0_5l</t>
  </si>
  <si>
    <t>marmite7 marmite5 bassine</t>
  </si>
  <si>
    <t>degradation_perte route_etat prix_fournisseurs cout_transport</t>
  </si>
  <si>
    <t>marmite7 marmite5 gobelet_plastique natte</t>
  </si>
  <si>
    <t>Hausse_prix_fournisseurs</t>
  </si>
  <si>
    <t>plus60</t>
  </si>
  <si>
    <t>17b37a01-e30d-49f1-a4c7-441314e1af4d</t>
  </si>
  <si>
    <t>tenaille pelle</t>
  </si>
  <si>
    <t>taxes</t>
  </si>
  <si>
    <t>combustible_gaz</t>
  </si>
  <si>
    <t>6kg 12kg</t>
  </si>
  <si>
    <t>cout_transport</t>
  </si>
  <si>
    <t>nsp</t>
  </si>
  <si>
    <t>51f01296-185b-4a78-9efe-ef805872006b</t>
  </si>
  <si>
    <t>c17fb9bc-69f6-4a8e-aecc-8834138994dd</t>
  </si>
  <si>
    <t>moustiquaire couverture natte</t>
  </si>
  <si>
    <t>2942677d-2b80-4ac0-bea9-616a40e0231f</t>
  </si>
  <si>
    <t>boule400g</t>
  </si>
  <si>
    <t>etranger</t>
  </si>
  <si>
    <t>rci</t>
  </si>
  <si>
    <t>cout_transport rarete_transport article_indisponible_saison</t>
  </si>
  <si>
    <t>baisse_offre_rupturestocks baisse_offre_saison_circulation</t>
  </si>
  <si>
    <t>hommes</t>
  </si>
  <si>
    <t>Le savon est commandé de la côte d'Ivoire d'où sa rareté</t>
  </si>
  <si>
    <t>fc85c04d-9679-479b-aef6-3126d8ee156e</t>
  </si>
  <si>
    <t>bache corde tenaille pelle</t>
  </si>
  <si>
    <t>hausse_couts baisse_offre_securite hausse_change Hausse_prix_fournisseurs</t>
  </si>
  <si>
    <t>combustible_gaz lampe</t>
  </si>
  <si>
    <t>hausse_couts baisse_offre_securite Hausse_prix_fournisseurs</t>
  </si>
  <si>
    <t>hommes femmes</t>
  </si>
  <si>
    <t>RAS</t>
  </si>
  <si>
    <t>7a852f77-1c73-441c-a292-17b5f426e26c</t>
  </si>
  <si>
    <t>bache corde</t>
  </si>
  <si>
    <t>moustiquaire natte sac_boro</t>
  </si>
  <si>
    <t>natte moustiquaire</t>
  </si>
  <si>
    <t>hausse_couts Hausse_prix_fournisseurs baisse_offre_securite</t>
  </si>
  <si>
    <t>hommes femmes moins18 plus60 handicap</t>
  </si>
  <si>
    <t>577d3b43-1ff4-4659-b9ca-5c2bfa20041f</t>
  </si>
  <si>
    <t>hausse_couts hausse_change Hausse_prix_fournisseurs baisse_offre_securite</t>
  </si>
  <si>
    <t>espece credit</t>
  </si>
  <si>
    <t>insecurite</t>
  </si>
  <si>
    <t>femmes plus60 moins18</t>
  </si>
  <si>
    <t>Manque de d'activité génératrices de revenus fond que ya baissé de rendement</t>
  </si>
  <si>
    <t>46f14864-6d4f-4883-a2b2-293235afb077</t>
  </si>
  <si>
    <t>hausse_couts hausse_demande_clients Hausse_prix_fournisseurs</t>
  </si>
  <si>
    <t>6kg 12kg 3kg</t>
  </si>
  <si>
    <t>cout_transport article_indisponible_saison</t>
  </si>
  <si>
    <t>hausse_couts baisse_offre_saison_circulation Hausse_prix_fournisseurs</t>
  </si>
  <si>
    <t>espece credit paiementmob</t>
  </si>
  <si>
    <t>insecurite vols_biens</t>
  </si>
  <si>
    <t>hommes femmes plus60</t>
  </si>
  <si>
    <t>Ras</t>
  </si>
  <si>
    <t>0d68602f-2cbb-4f9d-bd3e-2e258dd39bf9</t>
  </si>
  <si>
    <t>aucun corde</t>
  </si>
  <si>
    <t>corde</t>
  </si>
  <si>
    <t>hausse_couts baisse_offre_securite</t>
  </si>
  <si>
    <t>sac_boro couverture moustiquaire natte</t>
  </si>
  <si>
    <t>natte couverture moustiquaire sac_boro</t>
  </si>
  <si>
    <t>cout_transport securite</t>
  </si>
  <si>
    <t>9ba0b36c-600a-4771-ba35-3ff320ce5a50</t>
  </si>
  <si>
    <t>bidon seau</t>
  </si>
  <si>
    <t>20l</t>
  </si>
  <si>
    <t>combustible_gaz assiette gobelet_plastique gobelet_acier bassine couverture</t>
  </si>
  <si>
    <t>0_25l</t>
  </si>
  <si>
    <t>nondisponible</t>
  </si>
  <si>
    <t>combustible_gaz assiette gobelet_plastique gobelet_acier bassine</t>
  </si>
  <si>
    <t>paiementmob espece</t>
  </si>
  <si>
    <t>hommes femmes moins18 handicap plus60</t>
  </si>
  <si>
    <t>Faire des séances de sensibilisation dans le marché</t>
  </si>
  <si>
    <t>ea71c76a-1763-4ff1-a9a3-c5d57a3d872d</t>
  </si>
  <si>
    <t>secondaire</t>
  </si>
  <si>
    <t>combustible_charbon</t>
  </si>
  <si>
    <t>sac</t>
  </si>
  <si>
    <t>meme_region</t>
  </si>
  <si>
    <t>securite route_etat cout_transport rarete_transport taxes</t>
  </si>
  <si>
    <t>On souhaite que vous nous soutenez à développer ce commerce qui est notre principale activité.
Notamment le financement, la diminution des taxes, pour augmenter notre Stock d'approvisionnement.</t>
  </si>
  <si>
    <t>59320a00-aca4-4e75-a712-25cb6dc4586c</t>
  </si>
  <si>
    <t>plus100</t>
  </si>
  <si>
    <t>seau bidon savon400gr</t>
  </si>
  <si>
    <t>20l 25l</t>
  </si>
  <si>
    <t>assiette gobelet_plastique gobelet_acier bassine natte couverture moustiquaire lampe pagne marmite7 marmite5</t>
  </si>
  <si>
    <t>0_5l 1l</t>
  </si>
  <si>
    <t>Vous venez à chaque fois nous demander sans pour autant venir payer</t>
  </si>
  <si>
    <t>bfbd4c05-b717-481c-89ce-8bb660b70827</t>
  </si>
  <si>
    <t>6314098f-cf58-4732-b3ab-67a2131e250e</t>
  </si>
  <si>
    <t>seau bidon</t>
  </si>
  <si>
    <t>assiette gobelet_plastique gobelet_acier bassine natte marmite7 marmite5</t>
  </si>
  <si>
    <t>femmes</t>
  </si>
  <si>
    <t>Nous avions besoin d'aide de toute nature</t>
  </si>
  <si>
    <t>a261fb41-88ba-4f72-b1f2-f1647611c412</t>
  </si>
  <si>
    <t>aucun bidon</t>
  </si>
  <si>
    <t>25l</t>
  </si>
  <si>
    <t>bidon</t>
  </si>
  <si>
    <t>rarete_transport</t>
  </si>
  <si>
    <t>securite cout_transport</t>
  </si>
  <si>
    <t>Hausse_prix_fournisseurs baisse_offre_securite</t>
  </si>
  <si>
    <t>sac_boro</t>
  </si>
  <si>
    <t>securite rarete_transport</t>
  </si>
  <si>
    <t>fcb70a70-a10a-4e0e-8b17-7236706bfa33</t>
  </si>
  <si>
    <t>bache corde pelle tenaille</t>
  </si>
  <si>
    <t>article_indisponible_saison</t>
  </si>
  <si>
    <t>Pensez à acheter nos produits</t>
  </si>
  <si>
    <t>c8657f45-4a06-4ff0-8634-f50466231916</t>
  </si>
  <si>
    <t>hausse_couts</t>
  </si>
  <si>
    <t>d40fed17-a4a4-46cd-ab86-d4e97653e062</t>
  </si>
  <si>
    <t>46ea1ce2-1256-438b-bf71-2b6d62e27301</t>
  </si>
  <si>
    <t>On veut que vous achetez aussi nos produits.</t>
  </si>
  <si>
    <t>7e5f8df2-e0d5-4a29-acd8-39788a890a41</t>
  </si>
  <si>
    <t>f342876e-323a-4e86-acae-70bd2c1b5922</t>
  </si>
  <si>
    <t>autre</t>
  </si>
  <si>
    <t>Interdiction de transporter le sac de charbon par le gouvernement</t>
  </si>
  <si>
    <t>autre Hausse_prix_fournisseurs</t>
  </si>
  <si>
    <t>Interdiction de transporter le charbon</t>
  </si>
  <si>
    <t>Demande à ACTED d'aide pour améliorer mon commerce</t>
  </si>
  <si>
    <t>65610262-50e9-4bfe-a37d-b43dfb357032</t>
  </si>
  <si>
    <t>a46e385b-4677-46e7-885b-99ea2b42b08a</t>
  </si>
  <si>
    <t>dc808257-1c0f-473e-b5a7-d2506f17cfa5</t>
  </si>
  <si>
    <t>Demande d'aide pour accroître son commerce</t>
  </si>
  <si>
    <t>d3740eb2-b33b-4eb8-ac12-07ed046c15e7</t>
  </si>
  <si>
    <t>ghana</t>
  </si>
  <si>
    <t>Que Dieu facilite les choses.</t>
  </si>
  <si>
    <t>705a9257-95bd-427b-9191-14edc5371c5c</t>
  </si>
  <si>
    <t>moustiquaire</t>
  </si>
  <si>
    <t>nigeria</t>
  </si>
  <si>
    <t>securite taxes cout_transport tracasseries route_etat</t>
  </si>
  <si>
    <t>L'insécurité a impacté beaucoup sur le marché, la majeure partie de nos clients étaient en provenance qui sont devenus des PDI</t>
  </si>
  <si>
    <t>12b9518d-558e-43f5-9dfd-fa8e3f8207a6</t>
  </si>
  <si>
    <t>boussouma</t>
  </si>
  <si>
    <t>centre_nord</t>
  </si>
  <si>
    <t>sanmatenga</t>
  </si>
  <si>
    <t>marche_boussouma</t>
  </si>
  <si>
    <t>Marché de Boussouma</t>
  </si>
  <si>
    <t>natte couverture moustiquaire pagne</t>
  </si>
  <si>
    <t>6ae222e0-ad60-48f9-8f7d-12e1f1be90a1</t>
  </si>
  <si>
    <t>73e7cc8d-1540-4793-825d-bf53f1c70fb6</t>
  </si>
  <si>
    <t>6d4391a2-6477-4087-a222-31c1ef51e303</t>
  </si>
  <si>
    <t>e547d1bb-308d-46eb-afb9-c2a4c626ce8b</t>
  </si>
  <si>
    <t>bb82500a-e507-4df4-8abc-c91dba1ee2a4</t>
  </si>
  <si>
    <t>18fca71f-bd27-42bd-9276-22780dd454c2</t>
  </si>
  <si>
    <t>df8bd6ea-64d5-4666-810f-ff01d7a67085</t>
  </si>
  <si>
    <t>2c6ebbcd-da61-406a-ab7f-cc8c121e6ea0</t>
  </si>
  <si>
    <t>viande_mouton viande_beuf</t>
  </si>
  <si>
    <t>viande_beuf viande_mouton</t>
  </si>
  <si>
    <t>cd02957a-4955-4320-9ae9-0935f97b5a60</t>
  </si>
  <si>
    <t>0a3fe080-7c11-45f4-b885-3fed50b9d715</t>
  </si>
  <si>
    <t>aucun poisson</t>
  </si>
  <si>
    <t>poisson</t>
  </si>
  <si>
    <t>degradation_perte</t>
  </si>
  <si>
    <t>a5345f6f-3d5a-4558-a60a-6e366e5002ee</t>
  </si>
  <si>
    <t>d02fdd33-c679-4b65-8b9c-44404364047b</t>
  </si>
  <si>
    <t>3158cf37-2dee-4efe-9e93-93a8a8ef3cdd</t>
  </si>
  <si>
    <t>402343a7-ae18-463f-bbc6-6243d2044666</t>
  </si>
  <si>
    <t>ab72c934-db71-4693-82df-931d1cf5c1ea</t>
  </si>
  <si>
    <t>0d89e2a1-2ac4-425a-827e-2ece29846933</t>
  </si>
  <si>
    <t>3fb457c3-74dc-4925-94c9-c2cfbdb778bc</t>
  </si>
  <si>
    <t>lait_frais sucre huile sel riz_importe lait_en_poudre</t>
  </si>
  <si>
    <t>kg</t>
  </si>
  <si>
    <t>poudre morceaux</t>
  </si>
  <si>
    <t>dbec35c2-157a-4f2e-b72b-7b3cb69bf0bb</t>
  </si>
  <si>
    <t>degradation_perte prix_fournisseurs</t>
  </si>
  <si>
    <t>cbd62241-f74b-4b82-a24a-0620b5cae13a</t>
  </si>
  <si>
    <t>sel sucre</t>
  </si>
  <si>
    <t>f59da78c-a1db-4eaf-a711-2f336466dad3</t>
  </si>
  <si>
    <t>97434112-4ef1-472f-adeb-ac03827abe3f</t>
  </si>
  <si>
    <t>riz_importe lait_en_poudre lait_frais huile sucre sel</t>
  </si>
  <si>
    <t>morceaux poudre</t>
  </si>
  <si>
    <t>95d4d69b-f368-4eaf-83da-7f0a3eba6a48</t>
  </si>
  <si>
    <t>lait_en_poudre lait_frais</t>
  </si>
  <si>
    <t>e4582c34-c6a8-45f0-aaba-14791e76d4ec</t>
  </si>
  <si>
    <t>ead21aad-38cd-4aef-843b-074869032e5c</t>
  </si>
  <si>
    <t>678d7d0a-7db1-4274-80cb-ac4208941be9</t>
  </si>
  <si>
    <t>c3692475-1abd-4216-b65e-ecc4f30f3011</t>
  </si>
  <si>
    <t>1794c5a9-4a09-4390-86a2-e94e5992e988</t>
  </si>
  <si>
    <t>a05b9156-e376-47f0-a09a-304ea02dbce0</t>
  </si>
  <si>
    <t>1972b282-8baa-4211-9a2b-047b7f9f89b1</t>
  </si>
  <si>
    <t>e0f7ae8d-ca4c-4111-9d1b-825e733b5235</t>
  </si>
  <si>
    <t>bb8ff21b-3f5d-41bb-837a-47c624764be9</t>
  </si>
  <si>
    <t>9a611600-0b70-4b4e-84b4-33d928a492db</t>
  </si>
  <si>
    <t>lait_frais lait_en_poudre sel sucre huile riz_importe</t>
  </si>
  <si>
    <t>60a6717b-808b-48b4-99c4-001a47b2ce3a</t>
  </si>
  <si>
    <t>riz_importe huile</t>
  </si>
  <si>
    <t>0d0be496-7c3f-4559-871c-4953c92444b4</t>
  </si>
  <si>
    <t>espece paiementmob coupons</t>
  </si>
  <si>
    <t>Le marché était fermée mais pas du à un problème ces juste un rendez vous non honoré. Les clients ont diminué suite à l'insécurité car  les sites sont fermes pourtant les  orpailleurs sont mes meilleurs clients. Je me ravitaille chaque trois mois. Que l'activité porte fruits qui nous sera tous bénéfique. Merci</t>
  </si>
  <si>
    <t>92e62a5c-d709-413b-ab64-a905e68d9397</t>
  </si>
  <si>
    <t>combustible_gaz lampe sac_boro natte</t>
  </si>
  <si>
    <t>3kg 6kg 12kg</t>
  </si>
  <si>
    <t>Ya une pénurie de gaz ce qui fait qu'il n'est pas largement disponible .</t>
  </si>
  <si>
    <t>5692700d-7f45-4932-bcf5-5974509768cd</t>
  </si>
  <si>
    <t>combustible_gaz natte lampe sac_boro</t>
  </si>
  <si>
    <t>Les prix varient chez nos fournisseurs ainsi qu'à notre niveau aussi donc il est difficile de donner les prix des articles exacte en plus les prix sont fonction de la période. Le ravitaillement dépend du pouvoir d'achat. Nous espérons de bonnes nouvelles de votre part.</t>
  </si>
  <si>
    <t>79db251e-842a-480d-8011-0d2230782f9b</t>
  </si>
  <si>
    <t>marmite7 marmite5 assiette gobelet_acier bassine natte</t>
  </si>
  <si>
    <t>0_25l 0_5l 1l</t>
  </si>
  <si>
    <t>marmite7 marmite5</t>
  </si>
  <si>
    <t>baisse_offre_securite</t>
  </si>
  <si>
    <t>Avec les fêtes en cours et les mariages on a plus de clients. On paye des articles sur place mais il ya certains qu'on commande depuis Ouagadougou. Les prix varient</t>
  </si>
  <si>
    <t>7bb4065a-4ddb-4ee9-b90c-ab115969c53b</t>
  </si>
  <si>
    <t>combustible_charbon pagne assiette</t>
  </si>
  <si>
    <t>Le manque de gaz et l'insécurité ont fais monter le prix du charbon. On espère avoir de bonnes nouvelles</t>
  </si>
  <si>
    <t>bbf54a2b-55e1-480a-a671-a97bce823ee2</t>
  </si>
  <si>
    <t>combustible_gaz moustiquaire gobelet_acier</t>
  </si>
  <si>
    <t>3kg 12kg</t>
  </si>
  <si>
    <t>chine</t>
  </si>
  <si>
    <t>espece coupons paiementmob</t>
  </si>
  <si>
    <t>Nous espérons que y'aura de bonnes nouvelles dans les jours avenir.</t>
  </si>
  <si>
    <t>37a4e826-8608-40d7-aa6a-5d49daee0da9</t>
  </si>
  <si>
    <t>marmite5 marmite7</t>
  </si>
  <si>
    <t>0f410c85-863c-411b-be6c-fb541eefd573</t>
  </si>
  <si>
    <t>tenaille pelle bache</t>
  </si>
  <si>
    <t>bache pelle</t>
  </si>
  <si>
    <t>Le nombre de clients a augmenté pour les bâches a cause du déplacement récent des populations</t>
  </si>
  <si>
    <t>a6c12747-d34c-4d3e-96ec-ffc98cad80a1</t>
  </si>
  <si>
    <t>marmite7 marmite5 assiette gobelet_plastique gobelet_acier bassine</t>
  </si>
  <si>
    <t>gobelet_acier assiette gobelet_plastique bassine</t>
  </si>
  <si>
    <t>vols prix_fournisseurs</t>
  </si>
  <si>
    <t>ad36a980-c264-4549-a316-42c171b155e4</t>
  </si>
  <si>
    <t>assiette gobelet_acier bassine natte</t>
  </si>
  <si>
    <t>41048875-6935-4ef0-97f8-3a4441a3b083</t>
  </si>
  <si>
    <t>natte couverture moustiquaire pagne sac_boro</t>
  </si>
  <si>
    <t>couverture moustiquaire</t>
  </si>
  <si>
    <t>couverture</t>
  </si>
  <si>
    <t>3de9d620-a24f-4a75-a44f-900453b842bd</t>
  </si>
  <si>
    <t>savon400gr bidon seau</t>
  </si>
  <si>
    <t>bidon savon400gr</t>
  </si>
  <si>
    <t>d9790e21-1034-45b7-af2e-9afd9e31b35a</t>
  </si>
  <si>
    <t>12kg 6kg</t>
  </si>
  <si>
    <t>277c8436-45cc-4280-bd14-a5ca24c325d6</t>
  </si>
  <si>
    <t>gobelet_acier</t>
  </si>
  <si>
    <t>e92dfac4-db88-4863-824a-ad3c11bc670a</t>
  </si>
  <si>
    <t>dedougou</t>
  </si>
  <si>
    <t>crs</t>
  </si>
  <si>
    <t>boucle_mouhoun</t>
  </si>
  <si>
    <t>mouhoun</t>
  </si>
  <si>
    <t>marche_dedougou</t>
  </si>
  <si>
    <t>Catholic Relief Services</t>
  </si>
  <si>
    <t>Marché de Dédougou</t>
  </si>
  <si>
    <t>74f03a78-2713-42e2-8d73-85227fc3dc1e</t>
  </si>
  <si>
    <t>route_etat rarete_transport</t>
  </si>
  <si>
    <t>ee76ad7e-785b-41dd-a15d-69398155d886</t>
  </si>
  <si>
    <t>f7ac545d-69e5-42b6-809d-920877e8d30f</t>
  </si>
  <si>
    <t>savon400gr bidon</t>
  </si>
  <si>
    <t>sac_boro lampe</t>
  </si>
  <si>
    <t>53aabdeb-bc02-487a-a821-62e5bd07049b</t>
  </si>
  <si>
    <t>marmite7 marmite5 gobelet_plastique gobelet_acier</t>
  </si>
  <si>
    <t>assiette gobelet_plastique gobelet_acier</t>
  </si>
  <si>
    <t>0d059964-0401-4805-a40c-f717d5f42f77</t>
  </si>
  <si>
    <t>assiette gobelet_plastique gobelet_acier bassine natte couverture moustiquaire sac_boro</t>
  </si>
  <si>
    <t>bassine</t>
  </si>
  <si>
    <t>taxes degradation_perte</t>
  </si>
  <si>
    <t>6d4ac2b3-f04c-4082-b3ae-33b0ccad453d</t>
  </si>
  <si>
    <t>marmite7 marmite5 gobelet_plastique gobelet_acier bassine natte</t>
  </si>
  <si>
    <t>marmite7 marmite5 assiette gobelet_plastique gobelet_acier natte</t>
  </si>
  <si>
    <t>gobelet_plastique gobelet_acier natte</t>
  </si>
  <si>
    <t>b4de3a6a-e58d-4b46-9614-910929234940</t>
  </si>
  <si>
    <t>pagne couverture moustiquaire</t>
  </si>
  <si>
    <t>1587c830-fbf9-48db-bc75-15cfae14928f</t>
  </si>
  <si>
    <t>degradation_perte rarete_transport cout_transport</t>
  </si>
  <si>
    <t>0_25l 1l 0_5l</t>
  </si>
  <si>
    <t>cb51f716-e941-4340-bc41-b2f284ad5a51</t>
  </si>
  <si>
    <t>25l 20l</t>
  </si>
  <si>
    <t>bache tenaille pelle</t>
  </si>
  <si>
    <t>combustible_charbon natte moustiquaire lampe sac_boro gobelet_acier</t>
  </si>
  <si>
    <t>a9b88e0b-1c07-4973-9282-4e1cd0155e3b</t>
  </si>
  <si>
    <t>tougan</t>
  </si>
  <si>
    <t>sourou</t>
  </si>
  <si>
    <t>marche_tougan</t>
  </si>
  <si>
    <t>Marché de Tougan</t>
  </si>
  <si>
    <t>Il nya pas de pelles  en fer mais en plastique</t>
  </si>
  <si>
    <t>f8510d4b-2b69-497d-a0c9-15de71f5f95b</t>
  </si>
  <si>
    <t>Ce sont les pelles en plastique</t>
  </si>
  <si>
    <t>6d6f6c6d-1bf5-4332-a200-7545a26ae23b</t>
  </si>
  <si>
    <t>042ba93c-4d61-46c3-bd0f-cadf9d4b3224</t>
  </si>
  <si>
    <t>combustible_charbon combustible_gaz marmite7 marmite5 assiette gobelet_acier gobelet_plastique bassine natte couverture moustiquaire pagne sac_boro lampe</t>
  </si>
  <si>
    <t>236c6a65-7ddd-479a-a0ec-5951f2436268</t>
  </si>
  <si>
    <t>Ce sont des pelles en plastique,pour les cordes c'est 150f le mètre</t>
  </si>
  <si>
    <t>ff4bbc62-374f-4223-9663-c4efcf55afd7</t>
  </si>
  <si>
    <t>savon400gr seau</t>
  </si>
  <si>
    <t>sac_boro pagne lampe moustiquaire couverture natte bassine gobelet_acier gobelet_plastique assiette marmite5 marmite7 combustible_gaz combustible_charbon combustible_bois</t>
  </si>
  <si>
    <t>5396b063-d009-451a-ad10-5eac18aaf5b8</t>
  </si>
  <si>
    <t>marmite7 marmite5 assiette gobelet_plastique gobelet_acier bassine natte couverture moustiquaire lampe pagne sac_boro combustible_charbon combustible_gaz combustible_bois</t>
  </si>
  <si>
    <t>Pas de bouteille de 3kg en vente,gobelet acier inoxydable 0,25l pas disponible</t>
  </si>
  <si>
    <t>432a9854-2578-47f6-a7d4-4a1b709841a6</t>
  </si>
  <si>
    <t>combustible_charbon combustible_bois combustible_gaz marmite7 sac_boro pagne lampe moustiquaire couverture natte bassine gobelet_acier gobelet_plastique marmite5 assiette</t>
  </si>
  <si>
    <t>508922d8-8b14-422f-a106-83884082ea48</t>
  </si>
  <si>
    <t>pelle</t>
  </si>
  <si>
    <t>041a9e0f-6a2f-4e7a-a4c1-830f9ddb6277</t>
  </si>
  <si>
    <t>03a55361-eed3-44f9-a0e6-df0eb1715b9e</t>
  </si>
  <si>
    <t>pagne moustiquaire couverture</t>
  </si>
  <si>
    <t>bce0e879-9df3-46c6-806d-702c2b095267</t>
  </si>
  <si>
    <t>combustible_bois combustible_charbon gobelet_acier natte moustiquaire lampe sac_boro</t>
  </si>
  <si>
    <t>combustible_bois combustible_charbon natte</t>
  </si>
  <si>
    <t>e1389096-b2aa-413c-bd8c-95ef7e73b02f</t>
  </si>
  <si>
    <t>3167951d-d131-47e3-8bdc-3b3bec05a9fc</t>
  </si>
  <si>
    <t>98a9d0ce-7ee0-4a02-880a-acabd387d791</t>
  </si>
  <si>
    <t>gobelet_acier assiette</t>
  </si>
  <si>
    <t>assiette gobelet_acier</t>
  </si>
  <si>
    <t>b22ba747-bc2f-4b0a-8018-78a9d077311d</t>
  </si>
  <si>
    <t>b3819022-d01c-4cdf-9e68-0ef3d33db24e</t>
  </si>
  <si>
    <t>mais sorgho_rouge sorgho_blanc mil riz_local arachide_coque arachide_graine voandzou niebe</t>
  </si>
  <si>
    <t>yorouba tine</t>
  </si>
  <si>
    <t>tine yorouba</t>
  </si>
  <si>
    <t>f0191a8c-967c-4462-bb99-b07c4739e0c1</t>
  </si>
  <si>
    <t>mais sorgho_rouge sorgho_blanc mil riz_local arachide_coque arachide_graine niebe voandzou</t>
  </si>
  <si>
    <t>bce96c38-b923-46e9-b314-1e8c555489b3</t>
  </si>
  <si>
    <t>marmite5 marmite7 assiette gobelet_plastique gobelet_acier bassine</t>
  </si>
  <si>
    <t>bd8990de-ba4e-49b8-a11f-cf310e1c0853</t>
  </si>
  <si>
    <t>mais sorgho_rouge sorgho_blanc</t>
  </si>
  <si>
    <t>espece coupons</t>
  </si>
  <si>
    <t>6d74623e-073f-4622-8c15-67eb473592ca</t>
  </si>
  <si>
    <t>mil riz_local</t>
  </si>
  <si>
    <t>bd06a4a0-4202-426f-8c52-6c7da007cf9b</t>
  </si>
  <si>
    <t>beurre</t>
  </si>
  <si>
    <t>boule kg</t>
  </si>
  <si>
    <t>53899759-e83a-4caf-82dc-d5c298fcb593</t>
  </si>
  <si>
    <t>litre boule</t>
  </si>
  <si>
    <t>5d841d37-85e4-4413-89ec-6cfbf393f553</t>
  </si>
  <si>
    <t>oignon tomate feuille</t>
  </si>
  <si>
    <t>tas</t>
  </si>
  <si>
    <t>51232061-1c51-4072-ad44-ae39af785b27</t>
  </si>
  <si>
    <t>1f7ca7e3-1b58-4cdc-915c-659787e5995e</t>
  </si>
  <si>
    <t>bassine gobelet_plastique</t>
  </si>
  <si>
    <t>d4b91cff-d591-40fd-b828-062bba2f2a01</t>
  </si>
  <si>
    <t>26777d5b-2714-47bb-9a58-0e2f240e5e49</t>
  </si>
  <si>
    <t>manioc igname patate</t>
  </si>
  <si>
    <t>vols degradation_perte prix_fournisseurs</t>
  </si>
  <si>
    <t>31a9c486-e7a9-4165-a8e8-9a7b576c36f3</t>
  </si>
  <si>
    <t>manioc</t>
  </si>
  <si>
    <t>5b69ee28-e323-4b14-855f-bf1bc0511e68</t>
  </si>
  <si>
    <t>oignon</t>
  </si>
  <si>
    <t>e524fcee-485b-42e3-914e-e4349fd69d0c</t>
  </si>
  <si>
    <t>mais sorgho_rouge sorgho_blanc mil niebe arachide_coque arachide_graine voandzou riz_local</t>
  </si>
  <si>
    <t>a057fcb5-c070-4c79-b1c1-fd9876ab45fe</t>
  </si>
  <si>
    <t>igname patate manioc</t>
  </si>
  <si>
    <t>de7a40cc-2951-4397-b348-cb7d8f6518d5</t>
  </si>
  <si>
    <t>arachide_graine arachide_coque voandzou</t>
  </si>
  <si>
    <t>512fc811-814c-44c2-a61f-ce5b6eeec07c</t>
  </si>
  <si>
    <t>igname</t>
  </si>
  <si>
    <t>6fe579a8-9d64-408b-b714-407c5e8dcb35</t>
  </si>
  <si>
    <t>7f1b1f2b-b058-45c5-af3b-ccaef0144dac</t>
  </si>
  <si>
    <t>feuille</t>
  </si>
  <si>
    <t>e8a690fc-6fd5-4ca0-9153-30e630aae7d8</t>
  </si>
  <si>
    <t>feuille tomate oignon</t>
  </si>
  <si>
    <t>yorouba tas</t>
  </si>
  <si>
    <t>tomate oignon feuille</t>
  </si>
  <si>
    <t>route_etat degradation_perte</t>
  </si>
  <si>
    <t>6fca0e04-8506-4fdb-a63b-b44bb60e2754</t>
  </si>
  <si>
    <t>tomate</t>
  </si>
  <si>
    <t>degradation_perte route_etat</t>
  </si>
  <si>
    <t>d38ae0e2-052e-45c6-9a75-9fe95bbc6d06</t>
  </si>
  <si>
    <t>igname manioc patate</t>
  </si>
  <si>
    <t>route_etat</t>
  </si>
  <si>
    <t>4bcd0ac7-4061-4186-a814-a39e05b9d4d2</t>
  </si>
  <si>
    <t>patate</t>
  </si>
  <si>
    <t>a48142fa-feaf-4aef-b82e-cf3406336cae</t>
  </si>
  <si>
    <t>c32b7a60-c5b9-4e89-8ada-0c17a948daa2</t>
  </si>
  <si>
    <t>451cc8ff-ca31-441c-ade9-2f14b943530d</t>
  </si>
  <si>
    <t>a153fd21-a301-4680-a082-5ef7de02e3de</t>
  </si>
  <si>
    <t>5cb644f3-7f7a-437f-afbf-d63b77d82bea</t>
  </si>
  <si>
    <t>4fc3e6ce-8a32-41ac-b1a9-2a78930b5fa8</t>
  </si>
  <si>
    <t>7d19c346-7e57-484a-bbde-24e87d019b7e</t>
  </si>
  <si>
    <t>47a59b7f-684d-4a29-9a39-87848d239763</t>
  </si>
  <si>
    <t>ed0b0dbc-abc6-42da-a1d8-157e2e2869c6</t>
  </si>
  <si>
    <t>99063326-b961-446d-b81c-b6556935a5dd</t>
  </si>
  <si>
    <t>172f9162-4c3a-4da0-9b03-ef6a2c32cf98</t>
  </si>
  <si>
    <t>0171ff04-5dd3-4445-b4c4-2c17e63aeb92</t>
  </si>
  <si>
    <t>7cc0a6dc-2f5c-4bc4-a5ba-14e5065fe4d4</t>
  </si>
  <si>
    <t>0887edb9-13bd-4322-b557-950cc122c3e3</t>
  </si>
  <si>
    <t>5b80dbda-64cd-46db-b563-1b87e20b21f3</t>
  </si>
  <si>
    <t>Nombre de commerçant enquetés par partenaire</t>
  </si>
  <si>
    <t>Nombre de i_marche</t>
  </si>
  <si>
    <t>Étiquettes de colonnes</t>
  </si>
  <si>
    <t>Étiquettes de lignes</t>
  </si>
  <si>
    <t>Total général</t>
  </si>
  <si>
    <t>Nombre de clients par marché (nombre d'IC)</t>
  </si>
  <si>
    <t>Nombre de i_taille_magasin</t>
  </si>
  <si>
    <t>Les articles vendus habituellement (nombre d'IC)</t>
  </si>
  <si>
    <t>Des biens non alimentaires (BNA)</t>
  </si>
  <si>
    <t>Somme de h_vendus_seau</t>
  </si>
  <si>
    <t>Somme de bidon_unite_20l</t>
  </si>
  <si>
    <t>Somme de bidon_unite_25l</t>
  </si>
  <si>
    <t>Somme de savon400gr_unite_boule400g</t>
  </si>
  <si>
    <t>Somme de savon400gr_unite_boule250g</t>
  </si>
  <si>
    <t>Somme de a_1_vendus_bache</t>
  </si>
  <si>
    <t>Somme de a_1_vendus_corde</t>
  </si>
  <si>
    <t>Somme de a_1_vendus_tenaille</t>
  </si>
  <si>
    <t>Somme de a_1_vendus_pelle</t>
  </si>
  <si>
    <t>Somme de a_2_vendus_combustible_bois</t>
  </si>
  <si>
    <t>Somme de a_2_vendus_combustible_charbon</t>
  </si>
  <si>
    <t>Somme de a_2_vendus_combustible_gaz</t>
  </si>
  <si>
    <t>Somme de a_2_vendus_marmite7</t>
  </si>
  <si>
    <t>Somme de a_2_vendus_marmite5</t>
  </si>
  <si>
    <t>Somme de a_2_vendus_assiette</t>
  </si>
  <si>
    <t>Somme de a_2_vendus_gobelet_plastique</t>
  </si>
  <si>
    <t>Somme de a_2_vendus_gobelet_acier</t>
  </si>
  <si>
    <t>Somme de a_2_vendus_bassine</t>
  </si>
  <si>
    <t>Somme de a_2_vendus_natte</t>
  </si>
  <si>
    <t>Somme de a_2_vendus_couverture</t>
  </si>
  <si>
    <t>Somme de a_2_vendus_moustiquaire</t>
  </si>
  <si>
    <t>Somme de a_2_vendus_lampe</t>
  </si>
  <si>
    <t>Somme de a_2_vendus_pagne</t>
  </si>
  <si>
    <t>Somme de a_2_vendus_sac_boro</t>
  </si>
  <si>
    <t>Somme de gobelet_acier_volume_0_25l</t>
  </si>
  <si>
    <t>Somme de gobelet_acier_volume_0_5l</t>
  </si>
  <si>
    <t>Somme de gobelet_acier_volume_1l</t>
  </si>
  <si>
    <t>Des biens alimentaires (BA) à Boussouma</t>
  </si>
  <si>
    <t>Somme de alimentaire_vendus_mais</t>
  </si>
  <si>
    <t>Somme de alimentaire_vendus_sorgho_rouge</t>
  </si>
  <si>
    <t>Somme de alimentaire_vendus_sorgho_blanc</t>
  </si>
  <si>
    <t>Somme de alimentaire_vendus_mil</t>
  </si>
  <si>
    <t>Somme de alimentaire_vendus_riz_local</t>
  </si>
  <si>
    <t>Somme de alimentaire_vendus_riz_importe</t>
  </si>
  <si>
    <t>Somme de alimentaire_vendus_fonio</t>
  </si>
  <si>
    <t>Somme de alimentaire_vendus_manioc</t>
  </si>
  <si>
    <t>Somme de alimentaire_vendus_igname</t>
  </si>
  <si>
    <t>Somme de alimentaire_vendus_patate</t>
  </si>
  <si>
    <t>Somme de alimentaire_vendus_pomme_de_terre</t>
  </si>
  <si>
    <t>Somme de alimentaire_vendus_viande_beuf</t>
  </si>
  <si>
    <t>Somme de alimentaire_vendus_viande_mouton</t>
  </si>
  <si>
    <t>Somme de alimentaire_vendus_poisson</t>
  </si>
  <si>
    <t>Somme de alimentaire_vendus_lait_en_poudre</t>
  </si>
  <si>
    <t>Somme de alimentaire_vendus_lait_frais</t>
  </si>
  <si>
    <t>Somme de alimentaire_vendus_niebe</t>
  </si>
  <si>
    <t>Somme de alimentaire_vendus_arachide_coque</t>
  </si>
  <si>
    <t>Somme de alimentaire_vendus_arachide_graine</t>
  </si>
  <si>
    <t>Somme de alimentaire_vendus_voandzou</t>
  </si>
  <si>
    <t>Somme de alimentaire_vendus_oignon</t>
  </si>
  <si>
    <t>Somme de alimentaire_vendus_tomate</t>
  </si>
  <si>
    <t>Somme de alimentaire_vendus_feuille</t>
  </si>
  <si>
    <t>Somme de alimentaire_vendus_huile</t>
  </si>
  <si>
    <t>Somme de alimentaire_vendus_beurre</t>
  </si>
  <si>
    <t>Somme de alimentaire_vendus_sucre</t>
  </si>
  <si>
    <t>Somme de alimentaire_vendus_sel</t>
  </si>
  <si>
    <t>Somme de alimentaire_vendus_aucun</t>
  </si>
  <si>
    <t>Biens non alimentaires (BNA)</t>
  </si>
  <si>
    <t>Seau de 15L</t>
  </si>
  <si>
    <t>Bidon de 20L</t>
  </si>
  <si>
    <t>Bidon de 25L</t>
  </si>
  <si>
    <t>Savon de 400g</t>
  </si>
  <si>
    <t>Savon de 250g</t>
  </si>
  <si>
    <t>Bache</t>
  </si>
  <si>
    <t>Rouleau de corde</t>
  </si>
  <si>
    <t>Tenaille</t>
  </si>
  <si>
    <t>Pelle</t>
  </si>
  <si>
    <t>Charbon en sac</t>
  </si>
  <si>
    <t>Charbon en sachet</t>
  </si>
  <si>
    <t>Bouteille gaz 3 Kg</t>
  </si>
  <si>
    <t>Bouteille de gaz 6 Kg</t>
  </si>
  <si>
    <t>Bouteille de gaz 12 Kg</t>
  </si>
  <si>
    <t>Marmite n 7</t>
  </si>
  <si>
    <t>Marmite n 5</t>
  </si>
  <si>
    <t>Assiette métallique</t>
  </si>
  <si>
    <t>Gobelet plastique</t>
  </si>
  <si>
    <t>Gobelet acier 0,25l</t>
  </si>
  <si>
    <t>Gobelet acier 0,5l</t>
  </si>
  <si>
    <t>Gobelet acier 1L</t>
  </si>
  <si>
    <t>Bassine</t>
  </si>
  <si>
    <t>Natte</t>
  </si>
  <si>
    <t>Couverture</t>
  </si>
  <si>
    <t>Moustiquaire</t>
  </si>
  <si>
    <t>Lampe</t>
  </si>
  <si>
    <t>Pagne</t>
  </si>
  <si>
    <t>Sac_Boro</t>
  </si>
  <si>
    <t xml:space="preserve">Bois_chauffe </t>
  </si>
  <si>
    <t>Dédougou</t>
  </si>
  <si>
    <t>Médiane</t>
  </si>
  <si>
    <t>Minimum</t>
  </si>
  <si>
    <t>Maximum</t>
  </si>
  <si>
    <t>Cotations</t>
  </si>
  <si>
    <t>Moins bouteille de gaz</t>
  </si>
  <si>
    <t>Ouahigouya</t>
  </si>
  <si>
    <t>Moins les bidons (25L et 20L)</t>
  </si>
  <si>
    <t>Fada</t>
  </si>
  <si>
    <t>Tougan</t>
  </si>
  <si>
    <t>Moins les bidons de 20L et 25L</t>
  </si>
  <si>
    <t>Boussouma</t>
  </si>
  <si>
    <t xml:space="preserve">TOTAL </t>
  </si>
  <si>
    <t>Biens alimentaires (BA)</t>
  </si>
  <si>
    <t xml:space="preserve">Boussouma </t>
  </si>
  <si>
    <t xml:space="preserve">Mais </t>
  </si>
  <si>
    <t>Mais en Kg</t>
  </si>
  <si>
    <t>Mais en yorouba</t>
  </si>
  <si>
    <t>Mais en tine</t>
  </si>
  <si>
    <t>Sorgho en kg</t>
  </si>
  <si>
    <t>Sorgho en yorouba</t>
  </si>
  <si>
    <t>Sorgho blanc en tine</t>
  </si>
  <si>
    <t>Sorgho rouge en kg</t>
  </si>
  <si>
    <t>Sorgho rouge en yorouba</t>
  </si>
  <si>
    <t>Sorgho rouge en tine</t>
  </si>
  <si>
    <t>Mil local en kg</t>
  </si>
  <si>
    <t>Mil local en yorouba</t>
  </si>
  <si>
    <t>Mil local en tine</t>
  </si>
  <si>
    <t>Riz local en kg</t>
  </si>
  <si>
    <t>Riz local en yorouba</t>
  </si>
  <si>
    <t>Riz local en tine</t>
  </si>
  <si>
    <t>Riz_importe en  kg</t>
  </si>
  <si>
    <t>Riz_importe en yorouba</t>
  </si>
  <si>
    <t>Riz_importe en tine</t>
  </si>
  <si>
    <t>Fonio en kg</t>
  </si>
  <si>
    <t>Fonio en yorouba</t>
  </si>
  <si>
    <t>Fonio en  tine</t>
  </si>
  <si>
    <t>Manioc</t>
  </si>
  <si>
    <t>Igname</t>
  </si>
  <si>
    <t>Patate</t>
  </si>
  <si>
    <t>Pomme de terre</t>
  </si>
  <si>
    <t>Viande de bœuf en Kg</t>
  </si>
  <si>
    <t>viande_mouton en Kg</t>
  </si>
  <si>
    <t>poisson en Kg</t>
  </si>
  <si>
    <t>lait_en_poudre</t>
  </si>
  <si>
    <t>lait_frais</t>
  </si>
  <si>
    <t>haricot_kg</t>
  </si>
  <si>
    <t>haricot en yorouba</t>
  </si>
  <si>
    <t>haricot en tine</t>
  </si>
  <si>
    <t>arachide_coque__kg</t>
  </si>
  <si>
    <t>arachide_coque_yorouba</t>
  </si>
  <si>
    <t>arachide_coque_tine</t>
  </si>
  <si>
    <t>arachide_graine_kg</t>
  </si>
  <si>
    <t>arachide_graine_yorouba</t>
  </si>
  <si>
    <t>arachide_graine_tine</t>
  </si>
  <si>
    <t>voandzou_kg</t>
  </si>
  <si>
    <t>voandzou_yorouba</t>
  </si>
  <si>
    <t>voandzou_tine</t>
  </si>
  <si>
    <t>oignon_kg</t>
  </si>
  <si>
    <t>oignon_yorouba</t>
  </si>
  <si>
    <t>oignon_tas</t>
  </si>
  <si>
    <t>tomate_kg</t>
  </si>
  <si>
    <t>tomate_tas</t>
  </si>
  <si>
    <t>feuille_kg</t>
  </si>
  <si>
    <t>feuille_tas</t>
  </si>
  <si>
    <t>huile</t>
  </si>
  <si>
    <t>beurre_litre</t>
  </si>
  <si>
    <t>beurre_kg</t>
  </si>
  <si>
    <t>beurre_boule</t>
  </si>
  <si>
    <t>sucre_poudre</t>
  </si>
  <si>
    <t>sucre_morceaux</t>
  </si>
  <si>
    <t>sel</t>
  </si>
  <si>
    <t>En Yorouba moins fonio, riz importé et pomme de terre</t>
  </si>
  <si>
    <t xml:space="preserve">En Yorouba </t>
  </si>
  <si>
    <t xml:space="preserve">En tas </t>
  </si>
  <si>
    <t>Disponibilité des biens non alimentaires vendus par les commerçants au moment de la collecte de données (nombre d'IC)</t>
  </si>
  <si>
    <t xml:space="preserve">Biens eau, hygiène et assainissement </t>
  </si>
  <si>
    <t xml:space="preserve">Seau </t>
  </si>
  <si>
    <t>Nombre de seau_disponibilite</t>
  </si>
  <si>
    <t>Bidon</t>
  </si>
  <si>
    <t>Nombre de bidon_disponibilite</t>
  </si>
  <si>
    <t xml:space="preserve">Savon </t>
  </si>
  <si>
    <t>Nombre de savon400gr_disponibilite</t>
  </si>
  <si>
    <t>Biens Abris</t>
  </si>
  <si>
    <t xml:space="preserve">Bache </t>
  </si>
  <si>
    <t>Nombre de bache_disponibilite</t>
  </si>
  <si>
    <t xml:space="preserve">Corde </t>
  </si>
  <si>
    <t>Nombre de corde_disponibilite</t>
  </si>
  <si>
    <t>Tenaille en fer</t>
  </si>
  <si>
    <t>Nombre de tenaille_disponibilite</t>
  </si>
  <si>
    <t xml:space="preserve">Pelle </t>
  </si>
  <si>
    <t>Nombre de pelle_disponibilite</t>
  </si>
  <si>
    <t>Biens AME</t>
  </si>
  <si>
    <t>Combustible_bois</t>
  </si>
  <si>
    <t>Nombre de combustible_bois_disponibilite</t>
  </si>
  <si>
    <t>Combustible Charbon</t>
  </si>
  <si>
    <t>Nombre de combustible_charbon_disponibilite</t>
  </si>
  <si>
    <t>Combustible gaz</t>
  </si>
  <si>
    <t>Nombre de combustible_gaz_disponibilite</t>
  </si>
  <si>
    <t>Nombre de marmite_n7_disponibilite</t>
  </si>
  <si>
    <t>Nombre de marmite_n5_disponibilite</t>
  </si>
  <si>
    <t xml:space="preserve">Assiette </t>
  </si>
  <si>
    <t>Nombre de assiette_metalique_disponibilite</t>
  </si>
  <si>
    <t>Nombre de gobelet_plastique_disponibilite</t>
  </si>
  <si>
    <t xml:space="preserve">Gobelet acier </t>
  </si>
  <si>
    <t>Nombre de gobelet_acier_disponibilite</t>
  </si>
  <si>
    <t>Nombre de bassine_disponibilite</t>
  </si>
  <si>
    <t xml:space="preserve">Natte </t>
  </si>
  <si>
    <t>Nombre de natte_disponibilite</t>
  </si>
  <si>
    <t xml:space="preserve">Couverture </t>
  </si>
  <si>
    <t>Nombre de couverture_disponibilite</t>
  </si>
  <si>
    <t>Nombre de moustiquaire_disponibilite</t>
  </si>
  <si>
    <t>Nombre de lampe_disponibilite</t>
  </si>
  <si>
    <t xml:space="preserve">Pagne </t>
  </si>
  <si>
    <t>Nombre de a_2_pagne_disponibilite</t>
  </si>
  <si>
    <t xml:space="preserve">Sac boro </t>
  </si>
  <si>
    <t>Nombre de sac_boro_disponibilite</t>
  </si>
  <si>
    <t xml:space="preserve">Disponibilité des biens alimentaires vendus par les commerçants sur le marché de Boussouma au moment de la collecte (nombre d'IC) </t>
  </si>
  <si>
    <t xml:space="preserve">Biens Alimentaires </t>
  </si>
  <si>
    <t>Nombre de mais_disponibilite</t>
  </si>
  <si>
    <t>Nombre de sorgho_blanc_disponibilite</t>
  </si>
  <si>
    <t>Nombre de mil_disponibilite</t>
  </si>
  <si>
    <t>Nombre de riz_local_disponibilite</t>
  </si>
  <si>
    <t>Nombre de riz_importe_disponibilite</t>
  </si>
  <si>
    <t>Nombre de patate_disponibilite</t>
  </si>
  <si>
    <t>Nombre de fonio_disponibilite</t>
  </si>
  <si>
    <t>Nombre de manioc_disponibilite</t>
  </si>
  <si>
    <t>Nombre de igname_disponibilite</t>
  </si>
  <si>
    <t>Nombre de patate_disponibilite2</t>
  </si>
  <si>
    <t>Nombre de pomme_de_terre_disponibilite</t>
  </si>
  <si>
    <t>Nombre de viande_beuf_disponibilite</t>
  </si>
  <si>
    <t>Nombre de poisson_disponibilite</t>
  </si>
  <si>
    <t>Nombre de lait_en_poudre_disponibilite</t>
  </si>
  <si>
    <t>Nombre de lait_frais_disponibilite</t>
  </si>
  <si>
    <t>Nombre de haricot_disponibilite</t>
  </si>
  <si>
    <t>Nombre de arachide_coque_disponibilite</t>
  </si>
  <si>
    <t>Nombre de arachide_graine_disponibilite</t>
  </si>
  <si>
    <t>Nombre de voandzou_disponibilite</t>
  </si>
  <si>
    <t>Nombre de oignon_disponibilite</t>
  </si>
  <si>
    <t>Nombre de tomate_disponibilite</t>
  </si>
  <si>
    <t>Nombre de feuille_disponibilite</t>
  </si>
  <si>
    <t>Nombre de huile_disponibilite</t>
  </si>
  <si>
    <t>Nombre de beurre_disponibilite</t>
  </si>
  <si>
    <t>Nombre de sucre_disponibilite</t>
  </si>
  <si>
    <t>Nombre de sel_disponibilite</t>
  </si>
  <si>
    <t>Durées moyennes des stocks et localisation des fournisseurs   (nombre d'IC)</t>
  </si>
  <si>
    <t>Produits  eau, hygiène et assainissement</t>
  </si>
  <si>
    <t>Durée moyenne du stock en jours</t>
  </si>
  <si>
    <t>Moyenne de seau_stock</t>
  </si>
  <si>
    <t>Moyenne de savon400gr_stock</t>
  </si>
  <si>
    <t>Moyenne de bidon_stock</t>
  </si>
  <si>
    <t>Seau - fournisseurs</t>
  </si>
  <si>
    <t>Nombre de uuid</t>
  </si>
  <si>
    <t>bidon - fournisseurs</t>
  </si>
  <si>
    <t>savon - fournisseurs</t>
  </si>
  <si>
    <t>Produits Abris</t>
  </si>
  <si>
    <t>Moyenne de pelle_stock</t>
  </si>
  <si>
    <t>Moyenne de bache_stock</t>
  </si>
  <si>
    <t>Moyenne de tenaille_stock</t>
  </si>
  <si>
    <t>Moyenne de corde_stock</t>
  </si>
  <si>
    <t>Bâche - fournisseurs</t>
  </si>
  <si>
    <t>Corde - fournisseurs</t>
  </si>
  <si>
    <t>tenaille - fournisseurs</t>
  </si>
  <si>
    <t>pelle - fournisseurs</t>
  </si>
  <si>
    <t>Produits AME</t>
  </si>
  <si>
    <t>Moyenne de sac_boro_stock</t>
  </si>
  <si>
    <t>Moyenne de a_2_pagne_stock</t>
  </si>
  <si>
    <t>Moyenne de lampe_stock</t>
  </si>
  <si>
    <t>Moyenne de moustiquaire_stock</t>
  </si>
  <si>
    <t>Moyenne de couverture_stock</t>
  </si>
  <si>
    <t>Moyenne de bassine_stock</t>
  </si>
  <si>
    <t>Moyenne de natte_stock</t>
  </si>
  <si>
    <t>Moyenne de gobelet_acier_stock</t>
  </si>
  <si>
    <t>Moyenne de gobelet_plastique_stock</t>
  </si>
  <si>
    <t>Moyenne de assiette_metalique_stock</t>
  </si>
  <si>
    <t>Moyenne de marmite_n5_stock</t>
  </si>
  <si>
    <t>Moyenne de marmite_n7_stock</t>
  </si>
  <si>
    <t>Somme de combustible_gaz_stock</t>
  </si>
  <si>
    <t>Moyenne de combustible_charbon_stock</t>
  </si>
  <si>
    <t>Moyenne de combustible_bois_stock</t>
  </si>
  <si>
    <t>(vide)</t>
  </si>
  <si>
    <t>Bois - fournisseurs</t>
  </si>
  <si>
    <t>Charbon - fournisseurs</t>
  </si>
  <si>
    <t>gaz - fournisseurs</t>
  </si>
  <si>
    <t>marmite 7 - fournisseurs</t>
  </si>
  <si>
    <t>marmite 5 - fournisseurs</t>
  </si>
  <si>
    <t>assiette - fournisseurs</t>
  </si>
  <si>
    <t>gobelet plastique  - fournisseurs</t>
  </si>
  <si>
    <t>gobelet acier  - fournisseurs</t>
  </si>
  <si>
    <t>bassine  - fournisseurs</t>
  </si>
  <si>
    <t>natte  - fournisseurs</t>
  </si>
  <si>
    <t>couverture  - fournisseurs</t>
  </si>
  <si>
    <t>moustiquaire  - fournisseurs</t>
  </si>
  <si>
    <t>lampe  - fournisseurs</t>
  </si>
  <si>
    <t>pagne  - fournisseurs</t>
  </si>
  <si>
    <t>sac boro - fournisseurs</t>
  </si>
  <si>
    <t>Difficultés de réapprovisionnement (nombre d'IC)</t>
  </si>
  <si>
    <t xml:space="preserve">Difficultés réapprovisionnement - alimentaires </t>
  </si>
  <si>
    <t>Difficultés réapprovisionnement - hygiène</t>
  </si>
  <si>
    <t>Difficultés réapprovisionnement - abris</t>
  </si>
  <si>
    <t>Difficultés réapprovisionnement - ame</t>
  </si>
  <si>
    <t xml:space="preserve">Durée moyenne de réapprovisionnement, en nombre de jours, pour les biens vendus par les commerçants au moment de la collecte </t>
  </si>
  <si>
    <t>Durée moyenne (en nombre de jour) de réapprovisionnement des biens eau, hygiène et assainissement</t>
  </si>
  <si>
    <t>Moyenne de savon400gr_reapprovissionnement</t>
  </si>
  <si>
    <t>Moyenne de seau_reapprovissionnement</t>
  </si>
  <si>
    <t>Moyenne de bidon_reapprovissionnement</t>
  </si>
  <si>
    <t>Durée moyenne (en nombre de jour) de réapprovisionnement des biens Abris</t>
  </si>
  <si>
    <t>Moyenne de bache_reapprovissionnement</t>
  </si>
  <si>
    <t>Moyenne de corde_reapprovissionnement</t>
  </si>
  <si>
    <t>Moyenne de tenaille_reapprovissionnement</t>
  </si>
  <si>
    <t>Moyenne de pelle_reapprovissionnement</t>
  </si>
  <si>
    <t>Durée moyenne (en nombre de jour) de réapprovisionnement des biens  AME</t>
  </si>
  <si>
    <t>Moyenne de combustible_bois_reapprovisionnement</t>
  </si>
  <si>
    <t>Moyenne de combustible_charbon_reapprovisionnement</t>
  </si>
  <si>
    <t>Moyenne de combustible_gaz_reapprovisionnement</t>
  </si>
  <si>
    <t>Moyenne de marmite_n7_reapprovissionnement</t>
  </si>
  <si>
    <t>Moyenne de marmite_n5_reapprovissionnement</t>
  </si>
  <si>
    <t>Moyenne de assiette_metalique_reapprovissionnement</t>
  </si>
  <si>
    <t>Moyenne de gobelet_plastique_reapprovissionnement</t>
  </si>
  <si>
    <t>Moyenne de gobelet_acier_reapprovissionnement</t>
  </si>
  <si>
    <t>Moyenne de bassine_reapprovissionnement</t>
  </si>
  <si>
    <t>Moyenne de natte_reapprovissionnement</t>
  </si>
  <si>
    <t>Moyenne de couverture_reapprovissionnement</t>
  </si>
  <si>
    <t>Moyenne de moustiquaire_reapprovissionnement</t>
  </si>
  <si>
    <t>Moyenne de lampe_reapprovissionnement</t>
  </si>
  <si>
    <t>Moyenne de a_2_pagne_reapprovissionnement</t>
  </si>
  <si>
    <t>Moyenne de sac_boro_reapprovissionnement</t>
  </si>
  <si>
    <t>Durée moyenne (en nombre de jour) de réapprovisionnement des biens alimentaires dans le marché de Boussouma</t>
  </si>
  <si>
    <t>Moyenne de mais_reapprovissionnement</t>
  </si>
  <si>
    <t>Moyenne de sorgho_blanc_reapprovissionnement</t>
  </si>
  <si>
    <t>Moyenne de sorgho_rouge_reapprovissionnement</t>
  </si>
  <si>
    <t>Moyenne de mil_local_reapprovissionnement</t>
  </si>
  <si>
    <t>Moyenne de riz_local_reapprovissionnement</t>
  </si>
  <si>
    <t>Moyenne de fonio_reapprovissionnement</t>
  </si>
  <si>
    <t>Moyenne de manioc_reapprovissionnement</t>
  </si>
  <si>
    <t>Moyenne de igname_reapprovissionnement</t>
  </si>
  <si>
    <t>Moyenne de patate_reapprovissionnement</t>
  </si>
  <si>
    <t>Moyenne de pomme_de_terre_reapprovissionnement</t>
  </si>
  <si>
    <t>Moyenne de viande_beuf_reapprovissionnement</t>
  </si>
  <si>
    <t>Moyenne de viande_mouton_reapprovissionnement</t>
  </si>
  <si>
    <t>Moyenne de poisson_reapprovissionnement</t>
  </si>
  <si>
    <t>Moyenne de lait_en_poudre_reapprovissionnement</t>
  </si>
  <si>
    <t>Moyenne de lait_frais_reapprovissionnement</t>
  </si>
  <si>
    <t>Nombre de haricot_reapprovissionnement</t>
  </si>
  <si>
    <t>Moyenne de arachide_coque_reapprovissionnement</t>
  </si>
  <si>
    <t>Moyenne de arachide_graine_reapprovissionnement</t>
  </si>
  <si>
    <t>Moyenne de voandzou_reapprovissionnement</t>
  </si>
  <si>
    <t>Moyenne de oignon_reapprovissionnement</t>
  </si>
  <si>
    <t>Moyenne de tomate_reapprovissionnement</t>
  </si>
  <si>
    <t>Moyenne de feuille_reapprovissionnement</t>
  </si>
  <si>
    <t>Moyenne de huile_reapprovissionnement</t>
  </si>
  <si>
    <t>Moyenne de beurre_reapprovissionnement</t>
  </si>
  <si>
    <t>Moyenne de sucre_reapprovissionnement</t>
  </si>
  <si>
    <t>Moyenne de sel_reapprovissionnement</t>
  </si>
  <si>
    <t>Difficultés de réapprovisionnement pour les biens vendus par les commerçants au moment de la collecte (nombre d'IC)</t>
  </si>
  <si>
    <t>Difficultés de reapprovisionnement des biens eau, hygiène et assainissement (nombre d'IC)</t>
  </si>
  <si>
    <t>Somme de h_difficultes_reapprov_articles_seau</t>
  </si>
  <si>
    <t>Somme de h_difficultes_reapprov_articles_bidon</t>
  </si>
  <si>
    <t>Somme de h_difficultes_reapprov_articles_savon400gr</t>
  </si>
  <si>
    <t>Somme de h_difficultes_reapprov_articles_aucun</t>
  </si>
  <si>
    <t>Difficultés de reapprovisionnement des biens Abris (nombre d'IC)</t>
  </si>
  <si>
    <t>Somme de a_1_difficultes_reapprov_articles_bache</t>
  </si>
  <si>
    <t>Somme de a_1_difficultes_reapprov_articles_pelle</t>
  </si>
  <si>
    <t>Somme de a_1_difficultes_reapprov_articles_tenaille</t>
  </si>
  <si>
    <t>Somme de a_1_difficultes_reapprov_articles_corde</t>
  </si>
  <si>
    <t>Difficultés de reapprovisionnement des biens AME (nombre d'IC)</t>
  </si>
  <si>
    <t>Somme de a_2_difficultes_reapprov_articles_sac_boro</t>
  </si>
  <si>
    <t>Somme de a_2_difficultes_reapprov_articles_pagne</t>
  </si>
  <si>
    <t>Somme de a_2_difficultes_reapprov_articles_lampe</t>
  </si>
  <si>
    <t>Somme de a_2_difficultes_reapprov_articles_moustiquaire</t>
  </si>
  <si>
    <t>Somme de a_2_difficultes_reapprov_articles_couverture</t>
  </si>
  <si>
    <t>Somme de a_2_difficultes_reapprov_articles_natte</t>
  </si>
  <si>
    <t>Somme de a_2_difficultes_reapprov_articles_bassine</t>
  </si>
  <si>
    <t>Somme de a_2_difficultes_reapprov_articles_gobelet_acier</t>
  </si>
  <si>
    <t>Somme de a_2_difficultes_reapprov_articles_gobelet_plastique</t>
  </si>
  <si>
    <t>Somme de a_2_difficultes_reapprov_articles_assiette</t>
  </si>
  <si>
    <t>Somme de a_2_difficultes_reapprov_articles_marmite5</t>
  </si>
  <si>
    <t>Somme de a_2_difficultes_reapprov_articles_marmite7</t>
  </si>
  <si>
    <t>Somme de a_2_difficultes_reapprov_articles_combustible_gaz</t>
  </si>
  <si>
    <t>Somme de a_2_difficultes_reapprov_articles_combustible_charbon</t>
  </si>
  <si>
    <t>Somme de a_2_difficultes_reapprov_articles_combustible_bois</t>
  </si>
  <si>
    <t>Difficultés de reapprovisionnement des biens alimentaires  (nombre d'IC)</t>
  </si>
  <si>
    <t>Somme de alimentaire_difficultes_reapprov_articles_sorgho_rouge</t>
  </si>
  <si>
    <t>Somme de alimentaire_difficultes_reapprov_articles_sorgho_blanc</t>
  </si>
  <si>
    <t>Somme de alimentaire_difficultes_reapprov_articles_mil</t>
  </si>
  <si>
    <t>Somme de alimentaire_difficultes_reapprov_articles_riz_local</t>
  </si>
  <si>
    <t>Somme de alimentaire_difficultes_reapprov_articles_riz_importe</t>
  </si>
  <si>
    <t>Somme de alimentaire_difficultes_reapprov_articles_fonio</t>
  </si>
  <si>
    <t>Somme de alimentaire_difficultes_reapprov_articles_manioc</t>
  </si>
  <si>
    <t>Somme de alimentaire_difficultes_reapprov_articles_igname</t>
  </si>
  <si>
    <t>Somme de alimentaire_difficultes_reapprov_articles_patate</t>
  </si>
  <si>
    <t>Somme de alimentaire_difficultes_reapprov_articles_pomme_de_terre</t>
  </si>
  <si>
    <t>Somme de alimentaire_difficultes_reapprov_articles_viande_beuf</t>
  </si>
  <si>
    <t>Somme de alimentaire_difficultes_reapprov_articles_viande_mouton</t>
  </si>
  <si>
    <t>Somme de alimentaire_difficultes_reapprov_articles_poisson</t>
  </si>
  <si>
    <t>Somme de alimentaire_difficultes_reapprov_articles_lait_en_poudre</t>
  </si>
  <si>
    <t>Somme de alimentaire_difficultes_reapprov_articles_lait_frais</t>
  </si>
  <si>
    <t>Somme de alimentaire_difficultes_reapprov_articles_niebe</t>
  </si>
  <si>
    <t>Somme de alimentaire_difficultes_reapprov_articles_arachide_coque</t>
  </si>
  <si>
    <t>Somme de alimentaire_difficultes_reapprov_articles_arachide_graine</t>
  </si>
  <si>
    <t>Somme de alimentaire_difficultes_reapprov_articles_voandzou</t>
  </si>
  <si>
    <t>Somme de alimentaire_difficultes_reapprov_articles_oignon</t>
  </si>
  <si>
    <t>Somme de alimentaire_difficultes_reapprov_articles_tomate</t>
  </si>
  <si>
    <t>Somme de alimentaire_difficultes_reapprov_articles_feuille</t>
  </si>
  <si>
    <t>Somme de alimentaire_difficultes_reapprov_articles_huile</t>
  </si>
  <si>
    <t>Somme de alimentaire_difficultes_reapprov_articles_beurre</t>
  </si>
  <si>
    <t>Somme de alimentaire_difficultes_reapprov_articles_sucre</t>
  </si>
  <si>
    <t>Somme de alimentaire_difficultes_reapprov_articles_sel</t>
  </si>
  <si>
    <t>Somme de alimentaire_difficultes_reapprov_articles_aucun</t>
  </si>
  <si>
    <t>Raisons des difficultés de réapprovisionnement pour les biens vendus par les commerçants au moment de la collecte (nombre d'IC)</t>
  </si>
  <si>
    <t>Raisons des difficultés de réapprovisionnement des biens eau, hygiène et assainissement (nombre d'IC)</t>
  </si>
  <si>
    <t>Somme de h_difficultes_reapprov_raisons_securite</t>
  </si>
  <si>
    <t>Somme de h_difficultes_reapprov_raisons_vols</t>
  </si>
  <si>
    <t>Somme de h_difficultes_reapprov_raisons_degradation_perte</t>
  </si>
  <si>
    <t>Somme de h_difficultes_reapprov_raisons_route_etat</t>
  </si>
  <si>
    <t>Somme de h_difficultes_reapprov_raisons_article_indisponible_saison</t>
  </si>
  <si>
    <t>Somme de h_difficultes_reapprov_raisons_prix_fournisseurs</t>
  </si>
  <si>
    <t>Somme de h_difficultes_reapprov_raisons_rarete_transport</t>
  </si>
  <si>
    <t>Somme de h_difficultes_reapprov_raisons_cout_transport</t>
  </si>
  <si>
    <t>Somme de h_difficultes_reapprov_raisons_taxes</t>
  </si>
  <si>
    <t>Somme de h_difficultes_reapprov_raisons_tracasseries</t>
  </si>
  <si>
    <t>Somme de h_difficultes_reapprov_raisons_autre</t>
  </si>
  <si>
    <t>Somme de h_difficultes_reapprov_raisons_nsp</t>
  </si>
  <si>
    <t>Raisons des difficultés de reapprovisionnement des biens Abris (nombre d'IC)</t>
  </si>
  <si>
    <t>Somme de a_1_difficultes_reapprov_raisons_securite</t>
  </si>
  <si>
    <t>Somme de a_1_difficultes_reapprov_raisons_vols</t>
  </si>
  <si>
    <t>Somme de a_1_difficultes_reapprov_raisons_degradation_perte</t>
  </si>
  <si>
    <t>Somme de a_1_difficultes_reapprov_raisons_route_etat</t>
  </si>
  <si>
    <t>Somme de a_1_difficultes_reapprov_raisons_article_indisponible_saison</t>
  </si>
  <si>
    <t>Somme de a_1_difficultes_reapprov_raisons_prix_fournisseurs</t>
  </si>
  <si>
    <t>Somme de a_1_difficultes_reapprov_raisons_rarete_transport</t>
  </si>
  <si>
    <t>Somme de a_1_difficultes_reapprov_raisons_cout_transport</t>
  </si>
  <si>
    <t>Somme de a_1_difficultes_reapprov_raisons_taxes</t>
  </si>
  <si>
    <t>Somme de a_1_difficultes_reapprov_raisons_tracasseries</t>
  </si>
  <si>
    <t>Somme de a_1_difficultes_reapprov_raisons_autre</t>
  </si>
  <si>
    <t>Somme de a_1_difficultes_reapprov_raisons_nsp</t>
  </si>
  <si>
    <t>Somme de a_2_difficultes_reapprov_raisons_securite</t>
  </si>
  <si>
    <t>Somme de a_2_difficultes_reapprov_raisons_vols</t>
  </si>
  <si>
    <t>Somme de a_2_difficultes_reapprov_raisons_degradation_perte</t>
  </si>
  <si>
    <t>Somme de a_2_difficultes_reapprov_raisons_route_etat</t>
  </si>
  <si>
    <t>Somme de a_2_difficultes_reapprov_raisons_article_indisponible_saison</t>
  </si>
  <si>
    <t>Somme de a_2_difficultes_reapprov_raisons_prix_fournisseurs</t>
  </si>
  <si>
    <t>Somme de a_2_difficultes_reapprov_raisons_rarete_transport</t>
  </si>
  <si>
    <t>Somme de a_2_difficultes_reapprov_raisons_cout_transport</t>
  </si>
  <si>
    <t>Somme de a_2_difficultes_reapprov_raisons_taxes</t>
  </si>
  <si>
    <t>Somme de a_2_difficultes_reapprov_raisons_tracasseries</t>
  </si>
  <si>
    <t>Somme de a_2_difficultes_reapprov_raisons_autre</t>
  </si>
  <si>
    <t>Somme de a_2_difficultes_reapprov_raisons_nsp</t>
  </si>
  <si>
    <t>Raisons des difficultés de reapprovisionnement des biens AME (nombre d'IC)</t>
  </si>
  <si>
    <t>Somme de a_2_difficultes_reapprov_articles_aucun</t>
  </si>
  <si>
    <t>Raisons des difficultés de réapprovisionnement des produits alimentaires (nombre d'IC)</t>
  </si>
  <si>
    <t>Somme de alimentaire_difficultes_reapprov_raisons_vols</t>
  </si>
  <si>
    <t>Somme de alimentaire_difficultes_reapprov_raisons_nsp</t>
  </si>
  <si>
    <t>Somme de alimentaire_difficultes_reapprov_raisons_autre</t>
  </si>
  <si>
    <t>Somme de alimentaire_difficultes_reapprov_raisons_tracasseries</t>
  </si>
  <si>
    <t>Somme de alimentaire_difficultes_reapprov_raisons_taxes</t>
  </si>
  <si>
    <t>Somme de alimentaire_difficultes_reapprov_raisons_cout_transport</t>
  </si>
  <si>
    <t>Somme de alimentaire_difficultes_reapprov_raisons_rarete_transport</t>
  </si>
  <si>
    <t>Somme de alimentaire_difficultes_reapprov_raisons_prix_fournisseurs</t>
  </si>
  <si>
    <t>Somme de alimentaire_difficultes_reapprov_raisons_article_indisponible_saison</t>
  </si>
  <si>
    <t>Somme de alimentaire_difficultes_reapprov_raisons_route_etat</t>
  </si>
  <si>
    <t>Somme de alimentaire_difficultes_reapprov_raisons_degradation_perte</t>
  </si>
  <si>
    <t>Fluctuation des prix des biens eau, hygiène et assainissement vendus par les commerçants, au cours du mois précédant la collecte (nombre d'IC)</t>
  </si>
  <si>
    <t>Somme de h_variations_prix_prix_constants</t>
  </si>
  <si>
    <t>Somme de h_variations_prix_prix_hausse</t>
  </si>
  <si>
    <t>Somme de h_variations_prix_prix_baisse</t>
  </si>
  <si>
    <t>Somme de h_variations_prix_nsp</t>
  </si>
  <si>
    <t>Hausse des prix des biens eau, hygiène et assainissement (nombre d'IC)</t>
  </si>
  <si>
    <t>Somme de h_variations_hausse_articles_seau</t>
  </si>
  <si>
    <t>Somme de h_variations_hausse_articles_bidon</t>
  </si>
  <si>
    <t>Somme de h_variations_hausse_articles_savon400gr</t>
  </si>
  <si>
    <t>Somme de h_variations_hausse_articles_aucun</t>
  </si>
  <si>
    <t>Raisons de la hausse des prix des biens eau, hygiène et assainissement (nombre d'IC)</t>
  </si>
  <si>
    <t>Somme de h_variations_hausse_raisons_hausse_couts</t>
  </si>
  <si>
    <t>Somme de h_variations_hausse_raisons_hausse_demande_distribution</t>
  </si>
  <si>
    <t>Somme de h_variations_hausse_raisons_hausse_change</t>
  </si>
  <si>
    <t>Somme de h_variations_hausse_raisons_hausse_demande_clients</t>
  </si>
  <si>
    <t>Somme de h_variations_hausse_raisons_hausse_demande_arrivees</t>
  </si>
  <si>
    <t>Somme de h_variations_hausse_raisons_hausse_prix_fournisseurs</t>
  </si>
  <si>
    <t>Somme de h_variations_hausse_raisons_baisse_offre_rupturestocks</t>
  </si>
  <si>
    <t>Somme de h_variations_hausse_raisons_baisse_offre_saison_circulation</t>
  </si>
  <si>
    <t>Somme de h_variations_hausse_raisons_baisse_offre_securite</t>
  </si>
  <si>
    <t>Somme de h_variations_hausse_raisons_baisse_offre_production_saison</t>
  </si>
  <si>
    <t>Somme de h_variations_hausse_raisons_autre</t>
  </si>
  <si>
    <t>Somme de h_variations_hausse_raisons_nsp</t>
  </si>
  <si>
    <t>Fluctuation des prix des biens abris vendus par les commerçants, au cours du mois précédant la collecte (nombre d'IC)</t>
  </si>
  <si>
    <t>Somme de a_1_variations_prix_prix_constants</t>
  </si>
  <si>
    <t>Somme de a_1_variations_prix_prix_hausse</t>
  </si>
  <si>
    <t>Somme de a_1_variations_prix_prix_baisse</t>
  </si>
  <si>
    <t>Somme de a_1_variations_prix_nsp</t>
  </si>
  <si>
    <t>Hausse des prix des biens Abris  (nombre d'IC)</t>
  </si>
  <si>
    <t>Somme de a_1_variations_hausse_articles_bache</t>
  </si>
  <si>
    <t>Somme de a_1_variations_hausse_articles_corde</t>
  </si>
  <si>
    <t>Somme de a_1_variations_hausse_articles_tenaille</t>
  </si>
  <si>
    <t>Somme de a_1_variations_hausse_articles_pelle</t>
  </si>
  <si>
    <t>Somme de a_1_variations_hausse_articles_aucun</t>
  </si>
  <si>
    <t>Raisons de la hausse des prix des biens Abris  (nombre d'IC)</t>
  </si>
  <si>
    <t>Somme de a_1_variations_hausse_raisons_hausse_couts</t>
  </si>
  <si>
    <t>Somme de a_1_variations_hausse_raisons_hausse_demande_distribution</t>
  </si>
  <si>
    <t>Somme de a_1_variations_hausse_raisons_hausse_change</t>
  </si>
  <si>
    <t>Somme de a_1_variations_hausse_raisons_hausse_demande_clients</t>
  </si>
  <si>
    <t>Somme de a_1_variations_hausse_raisons_hausse_demande_arrivees</t>
  </si>
  <si>
    <t>Somme de a_1_variations_hausse_raisons_hausse_prix_fournisseurs</t>
  </si>
  <si>
    <t>Somme de a_1_variations_hausse_raisons_baisse_offre_rupturestocks</t>
  </si>
  <si>
    <t>Somme de a_1_variations_hausse_raisons_baisse_offre_saison_circulation</t>
  </si>
  <si>
    <t>Somme de a_1_variations_hausse_raisons_baisse_offre_securite</t>
  </si>
  <si>
    <t>Somme de a_1_variations_hausse_raisons_baisse_offre_production_saison</t>
  </si>
  <si>
    <t>Somme de a_1_variations_hausse_raisons_autre</t>
  </si>
  <si>
    <t>Somme de a_1_variations_hausse_raisons_nsp</t>
  </si>
  <si>
    <t>Fluctuations articles AME  (nombre d'IC)</t>
  </si>
  <si>
    <t>Somme de a_2_variations_prix_prix_constants</t>
  </si>
  <si>
    <t>Somme de a_2_variations_prix_prix_hausse</t>
  </si>
  <si>
    <t>Somme de a_2_variations_prix_prix_baisse</t>
  </si>
  <si>
    <t>Somme de a_2_variations_prix_nsp</t>
  </si>
  <si>
    <t>Hausse des prix des biens AME (nombre d'IC)</t>
  </si>
  <si>
    <t>Somme de a_2_variations_hausse_articles_combustible_bois</t>
  </si>
  <si>
    <t>Somme de a_2_variations_hausse_articles_combustible_charbon</t>
  </si>
  <si>
    <t>Somme de a_2_variations_hausse_articles_combustible_gaz</t>
  </si>
  <si>
    <t>Somme de a_2_variations_hausse_articles_marmite7</t>
  </si>
  <si>
    <t>Somme de a_2_variations_hausse_articles_marmite5</t>
  </si>
  <si>
    <t>Somme de a_2_variations_hausse_articles_assiette</t>
  </si>
  <si>
    <t>Somme de a_2_variations_hausse_articles_gobelet_plastique</t>
  </si>
  <si>
    <t>Somme de a_2_variations_hausse_articles_gobelet_acier</t>
  </si>
  <si>
    <t>Somme de a_2_variations_hausse_articles_bassine</t>
  </si>
  <si>
    <t>Somme de a_2_variations_hausse_articles_natte</t>
  </si>
  <si>
    <t>Somme de a_2_variations_hausse_articles_couverture</t>
  </si>
  <si>
    <t>Somme de a_2_variations_hausse_articles_moustiquaire</t>
  </si>
  <si>
    <t>Somme de a_2_variations_hausse_articles_lampe</t>
  </si>
  <si>
    <t>Somme de a_2_variations_hausse_articles_pagne</t>
  </si>
  <si>
    <t>Somme de a_2_variations_hausse_articles_sac_boro</t>
  </si>
  <si>
    <t>Somme de a_2_variations_hausse_articles_aucun</t>
  </si>
  <si>
    <t>Raison de la hausse des prix des biens AME (nombre d'IC)</t>
  </si>
  <si>
    <t>Somme de a_2_variations_hausse_raisons_hausse_couts</t>
  </si>
  <si>
    <t>Somme de a_2_variations_hausse_raisons_hausse_demande_distribution</t>
  </si>
  <si>
    <t>Somme de a_2_variations_hausse_raisons_hausse_change</t>
  </si>
  <si>
    <t>Somme de a_2_variations_hausse_raisons_hausse_demande_clients</t>
  </si>
  <si>
    <t>Somme de a_2_variations_hausse_raisons_hausse_demande_arrivees</t>
  </si>
  <si>
    <t>Somme de a_2_variations_hausse_raisons_hausse_prix_fournisseurs</t>
  </si>
  <si>
    <t>Somme de a_2_variations_hausse_raisons_baisse_offre_rupturestocks</t>
  </si>
  <si>
    <t>Somme de a_2_variations_hausse_raisons_baisse_offre_saison_circulation</t>
  </si>
  <si>
    <t>Somme de a_2_variations_hausse_raisons_baisse_offre_securite</t>
  </si>
  <si>
    <t>Somme de a_2_variations_hausse_raisons_baisse_offre_production_saison</t>
  </si>
  <si>
    <t>Somme de a_2_variations_hausse_raisons_autre</t>
  </si>
  <si>
    <t>Somme de a_2_variations_hausse_raisons_nsp</t>
  </si>
  <si>
    <t>Fluctuation des prix des biens alimentaires vendus par les commerçants, au cours du mois précédant la collecte (nombre d'IC)</t>
  </si>
  <si>
    <t>Somme de variations_alimentaire_prix_prix_constants</t>
  </si>
  <si>
    <t>Somme de variations_alimentaire_prix_prix_hausse</t>
  </si>
  <si>
    <t>Somme de variations_alimentaire_prix_prix_baisse</t>
  </si>
  <si>
    <t>Somme de variations_alimentaire_prix_nsp</t>
  </si>
  <si>
    <t>Hausse des prix des Biens Alimentaires  (nombre d'IC)</t>
  </si>
  <si>
    <t>Somme de variations_alimentaire_hausse_articles_mais</t>
  </si>
  <si>
    <t>Somme de variations_alimentaire_hausse_articles_sorgho_rouge</t>
  </si>
  <si>
    <t>Somme de variations_alimentaire_hausse_articles_sorgho_blanc</t>
  </si>
  <si>
    <t>Somme de variations_alimentaire_hausse_articles_mil</t>
  </si>
  <si>
    <t>Somme de variations_alimentaire_hausse_articles_riz_local</t>
  </si>
  <si>
    <t>Somme de variations_alimentaire_hausse_articles_riz_importe</t>
  </si>
  <si>
    <t>Somme de variations_alimentaire_hausse_articles_fonio</t>
  </si>
  <si>
    <t>Somme de variations_alimentaire_hausse_articles_manioc</t>
  </si>
  <si>
    <t>Somme de variations_alimentaire_hausse_articles_igname</t>
  </si>
  <si>
    <t>Somme de variations_alimentaire_hausse_articles_patate</t>
  </si>
  <si>
    <t>Somme de variations_alimentaire_hausse_articles_pomme_de_terre</t>
  </si>
  <si>
    <t>Somme de variations_alimentaire_hausse_articles_viande_beuf</t>
  </si>
  <si>
    <t>Somme de variations_alimentaire_hausse_articles_viande_mouton</t>
  </si>
  <si>
    <t>Somme de variations_alimentaire_hausse_articles_poisson</t>
  </si>
  <si>
    <t>Somme de variations_alimentaire_hausse_articles_lait_en_poudre</t>
  </si>
  <si>
    <t>Somme de variations_alimentaire_hausse_articles_lait_frais</t>
  </si>
  <si>
    <t>Somme de variations_alimentaire_hausse_articles_niebe</t>
  </si>
  <si>
    <t>Somme de variations_alimentaire_hausse_articles_arachide_coque</t>
  </si>
  <si>
    <t>Somme de variations_alimentaire_hausse_articles_arachide_graine</t>
  </si>
  <si>
    <t>Somme de variations_alimentaire_hausse_articles_voandzou</t>
  </si>
  <si>
    <t>Somme de variations_alimentaire_hausse_articles_oignon</t>
  </si>
  <si>
    <t>Somme de variations_alimentaire_hausse_articles_tomate</t>
  </si>
  <si>
    <t>Somme de variations_alimentaire_hausse_articles_feuille</t>
  </si>
  <si>
    <t>Somme de variations_alimentaire_hausse_articles_huile</t>
  </si>
  <si>
    <t>Somme de variations_alimentaire_hausse_articles_beurre</t>
  </si>
  <si>
    <t>Somme de variations_alimentaire_hausse_articles_sucre</t>
  </si>
  <si>
    <t>Somme de variations_alimentaire_hausse_articles_sel</t>
  </si>
  <si>
    <t>Somme de variations_alimentaire_hausse_articles_aucun</t>
  </si>
  <si>
    <t>Raisons de la hausse des prix des Biens Alimentaires (nombre d'IC)</t>
  </si>
  <si>
    <t>Somme de variations_alimentaire_hausse_raisons_hausse_couts</t>
  </si>
  <si>
    <t>Somme de variations_alimentaire_hausse_raisons_hausse_demande_distribution</t>
  </si>
  <si>
    <t>Somme de variations_alimentaire_hausse_raisons_hausse_change</t>
  </si>
  <si>
    <t>Somme de variations_alimentaire_hausse_raisons_hausse_demande_clients</t>
  </si>
  <si>
    <t>Somme de variations_alimentaire_hausse_raisons_hausse_demande_arrivees</t>
  </si>
  <si>
    <t>Somme de variations_alimentaire_hausse_raisons_hausse_prix_fournisseurs</t>
  </si>
  <si>
    <t>Somme de variations_alimentaire_hausse_raisons_baisse_offre_rupturestocks</t>
  </si>
  <si>
    <t>Somme de variations_alimentaire_hausse_raisons_baisse_offre_saison_circulation</t>
  </si>
  <si>
    <t>Somme de variations_alimentaire_hausse_raisons_baisse_offre_securite</t>
  </si>
  <si>
    <t>Somme de variations_alimentaire_hausse_raisons_baisse_offre_production_saison</t>
  </si>
  <si>
    <t>Somme de variations_alimentaire_hausse_raisons_autre</t>
  </si>
  <si>
    <t>Somme de variations_alimentaire_hausse_raisons_nsp</t>
  </si>
  <si>
    <t>Modes de paiement acceptés aujourd'hui au marché  (nombre d'IC)</t>
  </si>
  <si>
    <t>Mode de paiement au marché</t>
  </si>
  <si>
    <t>Somme de modalites_acceptees_credit</t>
  </si>
  <si>
    <t>Somme de modalites_acceptees_coupons</t>
  </si>
  <si>
    <t>Somme de modalites_acceptees_paiementmob</t>
  </si>
  <si>
    <t>Somme de modalites_acceptees_troc</t>
  </si>
  <si>
    <t>Somme de modalites_acceptees_autre</t>
  </si>
  <si>
    <t>Somme de modalites_acceptees_espece</t>
  </si>
  <si>
    <t>Niveau de fréquentation des marchés au cours du dernier mois(proportion d'IC par marché)</t>
  </si>
  <si>
    <t>Nombre de frequentation_marche</t>
  </si>
  <si>
    <t>Incidents au marché au cours du dernier mois (proportion d'IC par marché)</t>
  </si>
  <si>
    <t>Nombre de incidents_ouinon</t>
  </si>
  <si>
    <t>Types d'incidents  au cours des 30 derniers jours sur le marché (Nombre d'IC)</t>
  </si>
  <si>
    <t>Somme de incidents_types_agression_commercant</t>
  </si>
  <si>
    <t>Somme de incidents_types_agression_clients</t>
  </si>
  <si>
    <t>Somme de incidents_types_vols_biens</t>
  </si>
  <si>
    <t>Somme de incidents_types_vols_argent</t>
  </si>
  <si>
    <t>Somme de incidents_types_infrastructure</t>
  </si>
  <si>
    <t>Somme de incidents_types_insecurite</t>
  </si>
  <si>
    <t>Somme de incidents_types_autre</t>
  </si>
  <si>
    <t>Somme de incidents_types_nsp</t>
  </si>
  <si>
    <t>Groupes de population ayant eu des difficultés d'accès aux marchés au cours des 30 derniers jours ( Nombre d'IC)</t>
  </si>
  <si>
    <t>Somme de accessibilite_vulnerables_hommes</t>
  </si>
  <si>
    <t>Somme de accessibilite_vulnerables_femmes</t>
  </si>
  <si>
    <t>Somme de accessibilite_vulnerables_moins18</t>
  </si>
  <si>
    <t>Somme de accessibilite_vulnerables_plus60</t>
  </si>
  <si>
    <t>Somme de accessibilite_vulnerables_handicap</t>
  </si>
  <si>
    <t>Somme de accessibilite_vulnerables_maladies</t>
  </si>
  <si>
    <t>Somme de accessibilite_vulnerables_autre</t>
  </si>
  <si>
    <t>Somme de accessibilite_vulnerables_personne</t>
  </si>
  <si>
    <t>Somme de accessibilite_vulnerables_nsp</t>
  </si>
  <si>
    <t>type</t>
  </si>
  <si>
    <t>name</t>
  </si>
  <si>
    <t>label</t>
  </si>
  <si>
    <t>required</t>
  </si>
  <si>
    <t>relevant</t>
  </si>
  <si>
    <t>constraint</t>
  </si>
  <si>
    <t>constraint_message</t>
  </si>
  <si>
    <t>hint</t>
  </si>
  <si>
    <t>choice_filter</t>
  </si>
  <si>
    <t>read_only</t>
  </si>
  <si>
    <t>appearance</t>
  </si>
  <si>
    <t>default</t>
  </si>
  <si>
    <t>calculation</t>
  </si>
  <si>
    <t>media::image</t>
  </si>
  <si>
    <t>repeat_count</t>
  </si>
  <si>
    <t>Heure de début de la collecte</t>
  </si>
  <si>
    <t>Heure de fin de la collecte</t>
  </si>
  <si>
    <t>Jour de la collecte</t>
  </si>
  <si>
    <t>deviceid</t>
  </si>
  <si>
    <t>Deviceid du téléphone</t>
  </si>
  <si>
    <t>Check du temps mis par question</t>
  </si>
  <si>
    <t>note</t>
  </si>
  <si>
    <t>##&lt;span style="color:blue"&gt;&lt;b&gt;Initiative Conjointe de Suivi des Marchés_Septembre 2022&lt;/b&gt;&lt;/span&gt;##</t>
  </si>
  <si>
    <t>false</t>
  </si>
  <si>
    <t>begin_group</t>
  </si>
  <si>
    <t>information_enquete</t>
  </si>
  <si>
    <t>0. Informations générales de l'enquête</t>
  </si>
  <si>
    <t>##&lt;span style="color:blue"&gt;&lt;b&gt; 0. Informations générales de l'enquête &lt;/b&gt;&lt;/span&gt;##</t>
  </si>
  <si>
    <t>text</t>
  </si>
  <si>
    <t>Q1.Nom de l'enquêteur:</t>
  </si>
  <si>
    <t>true</t>
  </si>
  <si>
    <t>Nom:</t>
  </si>
  <si>
    <t>select_one l_organisation</t>
  </si>
  <si>
    <t>Q2.Nom de l'organisation responsable de l'enquête:</t>
  </si>
  <si>
    <t>date</t>
  </si>
  <si>
    <t>Q3.Date de l'enquête:</t>
  </si>
  <si>
    <t>.&lt;=today()</t>
  </si>
  <si>
    <t>Merci de choisir une date égale ou antérieure à la date d'aujourd'hui</t>
  </si>
  <si>
    <t>select_one l_admin1</t>
  </si>
  <si>
    <t>Q3.Nom de la région</t>
  </si>
  <si>
    <t>select_one l_admin2</t>
  </si>
  <si>
    <t>Q4.Nom de la province</t>
  </si>
  <si>
    <t>info_admin1=${i_admin1}</t>
  </si>
  <si>
    <t>select_one l_admin3</t>
  </si>
  <si>
    <t>Q5.Nom de la commune</t>
  </si>
  <si>
    <t>info_admin2=${i_admin2}</t>
  </si>
  <si>
    <t>select_one l_marche</t>
  </si>
  <si>
    <t>Q6.Nom du marché</t>
  </si>
  <si>
    <t>info_admin3=${i_admin3}</t>
  </si>
  <si>
    <t>select_one l_type_marche</t>
  </si>
  <si>
    <t>Q7.Le ${i_marche1} est-il le marché principal de la localité, ou un marché secondaire?</t>
  </si>
  <si>
    <t>end_group</t>
  </si>
  <si>
    <t>##&lt;span style="color:blue"&gt;&lt;b&gt; RAPPEL: Le ${i_marche1} n'est pas suivi par la SONAGES. Enquêtez les produits alimentaires et non alimentaires.&lt;/b&gt;&lt;/span&gt;##</t>
  </si>
  <si>
    <t>selected(${i_marche},'marche_boussouma')</t>
  </si>
  <si>
    <t>##&lt;span style="color:blue"&gt;&lt;b&gt; RAPPEL: Le ${i_marche1} est déjà suivi par la SONAGES. N'enquêtez que les produits non alimentaires.  &lt;/b&gt;&lt;/span&gt;##</t>
  </si>
  <si>
    <t>selected(${i_marche},'marche_dedougou') or selected(${i_marche},'marche_fada') or selected(${i_marche},'marche_kaya') or selected(${i_marche},'marche_ouahigouya') or selected(${i_marche},'marche_tougan')</t>
  </si>
  <si>
    <t>calculate</t>
  </si>
  <si>
    <t>Label du nom de l'organisation responsable de l'enquête</t>
  </si>
  <si>
    <t>jr:choice-name(${i_organisation},'${i_organisation}')</t>
  </si>
  <si>
    <t>Label du nom du marché</t>
  </si>
  <si>
    <t>jr:choice-name(${i_marche},'${i_marche}')</t>
  </si>
  <si>
    <t>"Je m’appelle &lt;span style="color:blue"&gt;${i_enqueteur}&lt;/span&gt;, je suis enquêteur pour l’ONG &lt;span style="color:blue"&gt;${i_organisation1}&lt;/span&gt;.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30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</si>
  <si>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l_oui_non</t>
  </si>
  <si>
    <t>Q8.Consentement du commerçant</t>
  </si>
  <si>
    <t>&lt;span style="color:#fa8072"&gt;Demandez le consentement du commeçant informateur clé&lt;/span&gt;</t>
  </si>
  <si>
    <t>CONSENSUS</t>
  </si>
  <si>
    <t>Accord confirmé</t>
  </si>
  <si>
    <t>selected(${consensus_note}, "oui")</t>
  </si>
  <si>
    <t>information_commercant</t>
  </si>
  <si>
    <t>1. Informations sur le commerçant informateur clé</t>
  </si>
  <si>
    <t>##&lt;span style="color:blue"&gt;&lt;b&gt;1. Informations sur le commerçant informateur clé&lt;/b&gt;&lt;/span&gt;##</t>
  </si>
  <si>
    <t>select_one l_age</t>
  </si>
  <si>
    <t>i_enquete_age</t>
  </si>
  <si>
    <t>Q9.Âge du commerçant</t>
  </si>
  <si>
    <t>select_one l_genre</t>
  </si>
  <si>
    <t>i_enquete_genre</t>
  </si>
  <si>
    <t>Q10.Sexe du commerçant</t>
  </si>
  <si>
    <t>i_nom_magasin</t>
  </si>
  <si>
    <t>Q11.Nom du magasin du commerçant</t>
  </si>
  <si>
    <t>&lt;span style="color:#fa8072"&gt;Si le magasin n'a pas de nom, noter "NA"&lt;/span&gt;</t>
  </si>
  <si>
    <t>select_one l_taille_magasin</t>
  </si>
  <si>
    <t>Q12.Habituellement, combien de clients avez-vous chaque jour?</t>
  </si>
  <si>
    <t>geopoint</t>
  </si>
  <si>
    <t>gps</t>
  </si>
  <si>
    <t>Coordonnées GPS du magasin enquêté.</t>
  </si>
  <si>
    <t>&lt;span style="color:#fa8072"&gt;Veuillez patienter que les coordonnées GPS s'enregistrent automatiquement avec la bonne précision inférieure ou égale à 5m.&lt;/span&gt;</t>
  </si>
  <si>
    <t>grp_bna</t>
  </si>
  <si>
    <t>A. BIENS NON ALIMENTAIRES</t>
  </si>
  <si>
    <t>selected(${i_marche},'marche_dedougou') or selected(${i_marche},'marche_fada') or selected(${i_marche},'marche_kaya') or selected(${i_marche},'marche_ouahigouya') or selected(${i_marche},'marche_tougan') or selected(${i_marche},'marche_boussouma')</t>
  </si>
  <si>
    <t>##&lt;span style="color:blue"&gt;&lt;b&gt;A. BIENS NON ALIMENTAIRES&lt;/b&gt;&lt;/span&gt;##</t>
  </si>
  <si>
    <t>grp_h</t>
  </si>
  <si>
    <t>2. Informations sur les articles eau, hygiène, assainissement</t>
  </si>
  <si>
    <t>##&lt;span style="color:blue"&gt;&lt;b&gt;2. Informations sur les articles eau, hygiène, assainissement&lt;/b&gt;&lt;/span&gt;##</t>
  </si>
  <si>
    <t>select_multiple h_meb</t>
  </si>
  <si>
    <t>Q13.Parmi les articles suivants, lesquels vendez-vous habituellement?</t>
  </si>
  <si>
    <t>&lt;span style="color:#fa8072"&gt;&lt;b&gt;Sélectionner tous les produits habituellement vendus par le commerçant, même s'ils ne sont pas vendus aujourd'hui&lt;/b&gt;&lt;/span&gt;</t>
  </si>
  <si>
    <t>Nombre d'articles eau, hygiène, assainissement sélectionnés</t>
  </si>
  <si>
    <t>count-selected(${h_vendus})</t>
  </si>
  <si>
    <t>h_seau</t>
  </si>
  <si>
    <t>Seau de 15L sans couvercle</t>
  </si>
  <si>
    <t>selected(${h_vendus},'seau')</t>
  </si>
  <si>
    <t>##SEAU DE 15L SANS COUVERCLE##</t>
  </si>
  <si>
    <t>select_one l_disponibilite</t>
  </si>
  <si>
    <t>Q14.Aujourd'hui, quelle est la disponiblité des seaux de 15l sans couvercle dans le ${i_marche1}?</t>
  </si>
  <si>
    <t>seau_prix</t>
  </si>
  <si>
    <t>Prix de l'article</t>
  </si>
  <si>
    <t>${seau_disponibilite} != 'nondisponible'</t>
  </si>
  <si>
    <t>integer</t>
  </si>
  <si>
    <t>Q15.Quel est le prix d'une unité du seau de 15L sans couvercle ?</t>
  </si>
  <si>
    <t>.&gt;0</t>
  </si>
  <si>
    <t>Le prix doit être supérieur à 0FCFA</t>
  </si>
  <si>
    <t>&lt;span style="color:#fa8072"&gt;&lt;b&gt; Saisissez le prix le moins cher &lt;/b&gt;&lt;/span&gt;</t>
  </si>
  <si>
    <t>seau_stocks_approvisionnement</t>
  </si>
  <si>
    <t>Stocks et réapprovisionnement</t>
  </si>
  <si>
    <t>select_one l_loc_fournisseur</t>
  </si>
  <si>
    <t>Q16.Où se trouve votre fournisseur principal pour cet article?</t>
  </si>
  <si>
    <t>select_one l_pays_fournisseur</t>
  </si>
  <si>
    <t>Q17.Si "à l'étranger", le fournisseur se trouve dans quel pays?</t>
  </si>
  <si>
    <t>${seau_localisation_fournisseur} = 'etranger'</t>
  </si>
  <si>
    <t>Q18.Si autre fournisseur étranger, veuillez préciser:</t>
  </si>
  <si>
    <t>selected(${seau_pays_fournisseur},'autre')</t>
  </si>
  <si>
    <t>Q19.Dans les conditions actuelles, quelle est la durée estimée de votre stock pour cet article?</t>
  </si>
  <si>
    <t>. &gt;= 0</t>
  </si>
  <si>
    <t>Merci d'entrer une valeur supérieure à "0"</t>
  </si>
  <si>
    <t>&lt;span style="color:#fa8072"&gt;&lt;b&gt; Entrer une durée en nombre de jours &lt;/b&gt;&lt;/span&gt;</t>
  </si>
  <si>
    <t>Q20.Si vous deviez placer une commande aujourd'hui, combien de temps mettriez-vous à renouveller votre stock pour cet article?</t>
  </si>
  <si>
    <t>if((${seau_stock} - ${seau_reapprovissionnement}) &lt;= 0, '1', '0')</t>
  </si>
  <si>
    <t>h_bidon</t>
  </si>
  <si>
    <t>Bidon de 20 L ou 25 L de couleur blanche</t>
  </si>
  <si>
    <t>selected(${h_vendus},'bidon')</t>
  </si>
  <si>
    <t>##BIDON DE 20L OU 25L DE COULEUR BLANCHE##</t>
  </si>
  <si>
    <t>Q21.Aujourd'hui, quelle est la disponiblité des "bidons de 20 L ou 25 L de couleur blanche" dans le ${i_marche1}?</t>
  </si>
  <si>
    <t>bidon_prix</t>
  </si>
  <si>
    <t>${bidon_disponibilite} != 'nondisponible'</t>
  </si>
  <si>
    <t>select_multiple l_unite_bidon</t>
  </si>
  <si>
    <t>Q22.En quelle unité vendez-vous le bidon ?</t>
  </si>
  <si>
    <t>Q23.Quel est le prix d'une unité de bidon de 20 L de couleur blanche ?</t>
  </si>
  <si>
    <t>selected(${bidon_unite},'20l')</t>
  </si>
  <si>
    <t>Q24.Quel est le prix d'une unité de bidon de 25 L de couleur blanche ?</t>
  </si>
  <si>
    <t>selected(${bidon_unite},'25l')</t>
  </si>
  <si>
    <t>bidon_stocks_approvisionnement</t>
  </si>
  <si>
    <t>Q25.Où se trouve votre fournisseur principal pour cet article?</t>
  </si>
  <si>
    <t>Q26.Si "à l'étranger", le fournisseur se trouve dans quel pays?</t>
  </si>
  <si>
    <t>${bidon_localisation_fournisseur} = 'etranger'</t>
  </si>
  <si>
    <t>Q27.Si autre fournisseur étranger, veuillez préciser:</t>
  </si>
  <si>
    <t>selected(${bidon_pays_fournisseur},'autre')</t>
  </si>
  <si>
    <t>Q28.Dans les conditions actuelles, quelle est la durée estimée de votre stock pour cet article?</t>
  </si>
  <si>
    <t>Q29.Si vous deviez placer une commande aujourd'hui, combien de temps mettriez-vous à renouveller votre stock pour cet article?</t>
  </si>
  <si>
    <t>if((${bidon_stock} - ${bidon_reapprovissionnement}) &lt;= 0, '1', '0')</t>
  </si>
  <si>
    <t>h_savon400gr</t>
  </si>
  <si>
    <t>Boules de savon de 400 gr ou equivalent boules de savon de 250 gr</t>
  </si>
  <si>
    <t>selected(${h_vendus},'savon400gr')</t>
  </si>
  <si>
    <t>##BOULE DE SAVON##</t>
  </si>
  <si>
    <t>Q30.Aujourd'hui, quelle est la disponiblité des boules de savon dans le ${i_marche1}?</t>
  </si>
  <si>
    <t>savon400gr_prix</t>
  </si>
  <si>
    <t>${savon400gr_disponibilite} != 'nondisponible'</t>
  </si>
  <si>
    <t>select_multiple l_unite_savon</t>
  </si>
  <si>
    <t>Q31.En quelle unité vendez-vous la boule de savon ?</t>
  </si>
  <si>
    <t>Q32.Quel est le prix d'une unité de boule de savon de 400 gr ?</t>
  </si>
  <si>
    <t>selected(${savon400gr_unite},'boule400g')</t>
  </si>
  <si>
    <t>Q33.Quel est le prix d'une unité de boule de savon de 250 gr ?</t>
  </si>
  <si>
    <t>selected(${savon400gr_unite},'boule250g')</t>
  </si>
  <si>
    <t>savon400gr_stocks_approvisionnement</t>
  </si>
  <si>
    <t>Q34.Où se trouve votre fournisseur principal pour cet article?</t>
  </si>
  <si>
    <t>Q35.Si "à l'étranger", le fournisseur se trouve dans quel pays?</t>
  </si>
  <si>
    <t>${savon400gr_localisation_fournisseur} = 'etranger'</t>
  </si>
  <si>
    <t>Q36.Si autre fournisseur étranger, veuillez préciser:</t>
  </si>
  <si>
    <t>selected(${savon400gr_pays_fournisseur},'autre')</t>
  </si>
  <si>
    <t>Q37.Dans les conditions actuelles, quelle est la durée estimée de votre stock pour cet article?</t>
  </si>
  <si>
    <t>Q38.Si vous deviez placer une commande aujourd'hui, combien de temps mettriez-vous à renouveller votre stock pour cet article?</t>
  </si>
  <si>
    <t>if((${savon400gr_stock} - ${savon400gr_reapprovissionnement}) &lt;= 0, '1', '0')</t>
  </si>
  <si>
    <t>h_reapprov_previsions</t>
  </si>
  <si>
    <t>Difficultés de réapprovisionnement et perception de l'évolution des prix des articles eau, hygiène, assainissement</t>
  </si>
  <si>
    <t>selected(${h_vendus},'savon400gr') or selected(${h_vendus},'seau') or selected(${h_vendus},'bidon')</t>
  </si>
  <si>
    <t>h_reapprov</t>
  </si>
  <si>
    <t>Difficultés de réapprovisionnement pour les articles eau, hygiène, assainissement.</t>
  </si>
  <si>
    <t>##&lt;span style="color:blue"&gt;&lt;b&gt;Difficultés de réapprovisionnement pour les articles eau, hygiène, assainissement&lt;/b&gt;&lt;/span&gt;##</t>
  </si>
  <si>
    <t>select_one l_oui_non_nsp_pnpr</t>
  </si>
  <si>
    <t>Q39.Rencontrez-vous des difficultés pour vous réapprovisionner en articles eau, hygiène, assainissement?</t>
  </si>
  <si>
    <t>##&lt;span style="color:red"&gt;&lt;b&gt;Incohérence! Vous venez de sélectionner NON, PAS DE DIFFICULTES pourtant certains biens VENDUS HABITUELLEMENT sont NON DISPONIBLES. Veuillez revoir ces informations.&lt;/b&gt;&lt;/span&gt;##</t>
  </si>
  <si>
    <t>${h_difficultes_reapprov_ouinon}='non' and (${seau_disponibilite}='nondisponible' or ${bidon_disponibilite}='nondisponible' or ${savon400gr_disponibilite}='nondisponible')</t>
  </si>
  <si>
    <t>Q40.Pour quels articles rencontrez-vous des difficultés pour vous réapprovisionner?</t>
  </si>
  <si>
    <t>${h_difficultes_reapprov_ouinon} = 'oui'</t>
  </si>
  <si>
    <t>(selected(${h_vendus},name))</t>
  </si>
  <si>
    <t>##&lt;span style="color:red"&gt;&lt;b&gt;Incohérence! Certains biens NON SELECTIONNES à la question précédente pourtant ces biens sont NON DISPONIBLES et le commerçant rencontre des DIFFICULTES de réapprovisionnement. Veuillez revoir ces informations.&lt;/b&gt;&lt;/span&gt;##</t>
  </si>
  <si>
    <t>selected(${h_difficultes_reapprov_ouinon},'oui') and ((selected(${seau_disponibilite},'nondisponible') and not(selected(${h_difficultes_reapprov_articles},'seau'))) or (selected(${bidon_disponibilite},'nondisponible') and not(selected(${h_difficultes_reapprov_articles},'bidon'))) or (selected(${savon400gr_disponibilite},'nondisponible') and not(selected(${h_difficultes_reapprov_articles},'savon400gr'))))</t>
  </si>
  <si>
    <t>select_multiple l_difficultes_approvisionnement</t>
  </si>
  <si>
    <t>Q41.Quelles difficultés pour vous réapprovisionner rencontrez-vous pour ces articles ?</t>
  </si>
  <si>
    <t>not(selected(.,"nsp") and count-selected(.)&gt;1)</t>
  </si>
  <si>
    <t>Vous ne pouvez pas sélectionner "Ne sait pas/préfère ne pas répondre" avec une autre réponse.</t>
  </si>
  <si>
    <t>Q42.Si autre (s) difficulté (s) de réapprovisionnement, veuillez préciser:</t>
  </si>
  <si>
    <t>selected(${h_difficultes_reapprov_raisons},'autre')</t>
  </si>
  <si>
    <t>h_variations</t>
  </si>
  <si>
    <t>Variations des prix des articles eau, hygiène, assainissement par rapport au mois précédent</t>
  </si>
  <si>
    <t>##&lt;span style="color:blue"&gt;&lt;b&gt;Variations des prix des articles eau, hygiène, assainissement par rapport au mois précédent&lt;/b&gt;&lt;/span&gt;##</t>
  </si>
  <si>
    <t>select_multiple l_variations_prix</t>
  </si>
  <si>
    <t>Q43.Les prix  des articles eau, hygiène, assainissement ont-ils changé par rapport au mois dernier?</t>
  </si>
  <si>
    <t>not(selected(.,"nsp") and count-selected(.)&gt;1) and not(selected(.,"prix_hausse") and selected(.,"prix_constants")) and not(selected(.,"prix_baisse") and selected(.,"prix_constants"))</t>
  </si>
  <si>
    <t>Vous ne pouvez pas sélectionner "Non,.." et "Oui,…" en même temps. Vous ne pouvez pas aussi sélectionner "Ne sait pas/préfère ne pas répondre" avec une autre réponse.</t>
  </si>
  <si>
    <t>Q44.Si "oui, les prix ont augmenté", pour quels articles les prix ont-ils augmenté ?</t>
  </si>
  <si>
    <t>selected(${h_variations_prix}, 'prix_hausse')</t>
  </si>
  <si>
    <t>select_multiple l_hausse_prix_raisons</t>
  </si>
  <si>
    <t>Q45.Si "oui, les prix ont augmenté", pourquoi les prix ont-ils augmenté?</t>
  </si>
  <si>
    <t>Q46.Si autre (s) raison (s) de l'augmentation des prix, veuillez préciser:</t>
  </si>
  <si>
    <t>selected(${h_variations_hausse_raisons},'autre')</t>
  </si>
  <si>
    <t>Q47.Si "oui, les prix ont baissé", pour quels articles les prix ont-ils baissé ?</t>
  </si>
  <si>
    <t>selected(${h_variations_prix},'prix_baisse')</t>
  </si>
  <si>
    <t>(selected(${h_vendus},name)) and not(selected(${h_variations_hausse_articles},name))</t>
  </si>
  <si>
    <t>select_multiple l_baisse_prix_raisons</t>
  </si>
  <si>
    <t>Q48.Si "oui, les prix ont baissé", pourquoi les prix ont-ils baissé?</t>
  </si>
  <si>
    <t>Q49.Si autre (s) raison (s) de la baisse des prix, veuillez préciser:</t>
  </si>
  <si>
    <t>selected(${h_variations_baisse_raisons},'autre')</t>
  </si>
  <si>
    <t>grp_a_1</t>
  </si>
  <si>
    <t>3. Informations sur les abris/ kit abris urgence</t>
  </si>
  <si>
    <t>##&lt;span style="color:blue"&gt;&lt;b&gt;3. Informations sur les abris/ kit abris urgence&lt;/b&gt;&lt;/span&gt;##</t>
  </si>
  <si>
    <t>select_multiple a_1_meb</t>
  </si>
  <si>
    <t>Q50.Parmi les articles suivants, lesquels vendez-vous habituellement?</t>
  </si>
  <si>
    <t>Nombre d'articles abris/ kit abris urgence sélectionnés</t>
  </si>
  <si>
    <t>count-selected(${a_1_vendus})</t>
  </si>
  <si>
    <t>a_1_bache</t>
  </si>
  <si>
    <t>Bâche plastique (dimensions minimales : 5 x 4 m)</t>
  </si>
  <si>
    <t>selected(${a_1_vendus},'bache')</t>
  </si>
  <si>
    <t>##BACHE PLASTIQUE (DIMENSIONS MINIMALES : 5 X 4 M)##</t>
  </si>
  <si>
    <t>Q51.Aujourd'hui, quelle est la disponiblité des bâches plastiques (dimensions minimales : 5 x 4 m) dans le ${i_marche1}?</t>
  </si>
  <si>
    <t>bache_prix</t>
  </si>
  <si>
    <t>${bache_disponibilite} != 'nondisponible'</t>
  </si>
  <si>
    <t>Q52.Quel est le prix d'une unité de la bâche plastique (dimensions minimales : 5 x 4 m) ?</t>
  </si>
  <si>
    <t>bache_stocks_approvisionnement</t>
  </si>
  <si>
    <t>Q53.Où se trouve votre fournisseur principal pour cet article?</t>
  </si>
  <si>
    <t>Q54.Si "à l'étranger", le fournisseur se trouve dans quel pays?</t>
  </si>
  <si>
    <t>${bache_localisation_fournisseur} = 'etranger'</t>
  </si>
  <si>
    <t>Q55.Si autre fournisseur étranger, veuillez préciser:</t>
  </si>
  <si>
    <t>selected(${bache_pays_fournisseur},'autre')</t>
  </si>
  <si>
    <t>Q56.Dans les conditions actuelles, quelle est la durée estimée de votre stock pour cet article?</t>
  </si>
  <si>
    <t>Q57.Si vous deviez placer une commande aujourd'hui, combien de temps mettriez-vous à renouveller votre stock pour cet article?</t>
  </si>
  <si>
    <t>if((${bache_stock} - ${bache_reapprovissionnement}) &lt;= 0, '1', '0')</t>
  </si>
  <si>
    <t>a_1_corde</t>
  </si>
  <si>
    <t>Corde (rouleau de 30 m, polyester diamètre entre 7 et 12 mm)</t>
  </si>
  <si>
    <t>selected(${a_1_vendus},'corde')</t>
  </si>
  <si>
    <t>##CORDE (ROULEAU DE 30 M, POLYESTER DIAMETRE ENTRE 7 ET 12 MM)##</t>
  </si>
  <si>
    <t>Q58.Aujourd'hui, quelle est la disponiblité des cordes (rouleau de 30 m, polyester diamètre entre 7 et 12 mm) dans le ${i_marche1}?</t>
  </si>
  <si>
    <t>corde_prix</t>
  </si>
  <si>
    <t>${corde_disponibilite} != 'nondisponible'</t>
  </si>
  <si>
    <t>Q59.Quel est le prix d'une unité de corde (rouleau de 30 m, polyester diamètre entre 7 et 12 mm) ?</t>
  </si>
  <si>
    <t>corde_stocks_approvisionnement</t>
  </si>
  <si>
    <t>Q60.Où se trouve votre fournisseur principal pour cet article?</t>
  </si>
  <si>
    <t>Q61.Si "à l'étranger", le fournisseur se trouve dans quel pays?</t>
  </si>
  <si>
    <t>${corde_localisation_fournisseur} = 'etranger'</t>
  </si>
  <si>
    <t>Q62.Si autre fournisseur étranger, veuillez préciser:</t>
  </si>
  <si>
    <t>selected(${corde_pays_fournisseur},'autre')</t>
  </si>
  <si>
    <t>Q63.Dans les conditions actuelles, quelle est la durée estimée de votre stock pour cet article?</t>
  </si>
  <si>
    <t>Q64.Si vous deviez placer une commande aujourd'hui, combien de temps mettriez-vous à renouveller votre stock pour cet article?</t>
  </si>
  <si>
    <t>if((${corde_stock} - ${corde_reapprovissionnement}) &lt;= 0, '1', '0')</t>
  </si>
  <si>
    <t>a_1_tenaille</t>
  </si>
  <si>
    <t>selected(${a_1_vendus},'tenaille')</t>
  </si>
  <si>
    <t>##TENAILLE EN FER##</t>
  </si>
  <si>
    <t>Q65.Aujourd'hui, quelle est la disponiblité des tenailles en fer dans le ${i_marche1}?</t>
  </si>
  <si>
    <t>tenaille_prix</t>
  </si>
  <si>
    <t>${tenaille_disponibilite} != 'nondisponible'</t>
  </si>
  <si>
    <t>Q66.Quel est le prix d'une unité de tenaille en fer?</t>
  </si>
  <si>
    <t>tenaille_stocks_approvisionnement</t>
  </si>
  <si>
    <t>Q67.Où se trouve votre fournisseur principal pour cet article?</t>
  </si>
  <si>
    <t>Q68.Si "à l'étranger", le fournisseur se trouve dans quel pays?</t>
  </si>
  <si>
    <t>${tenaille_localisation_fournisseur} = 'etranger'</t>
  </si>
  <si>
    <t>Q69.Si autre fournisseur étranger, veuillez préciser:</t>
  </si>
  <si>
    <t>selected(${tenaille_pays_fournisseur},'autre')</t>
  </si>
  <si>
    <t>Q70.Dans les conditions actuelles, quelle est la durée estimée de votre stock pour cet article?</t>
  </si>
  <si>
    <t>Q71.Si vous deviez placer une commande aujourd'hui, combien de temps mettriez-vous à renouveller votre stock pour cet article?</t>
  </si>
  <si>
    <t>if((${tenaille_stock} - ${tenaille_reapprovissionnement}) &lt;= 0, '1', '0')</t>
  </si>
  <si>
    <t>a_1_pelle</t>
  </si>
  <si>
    <t>Pelle en fer (manche y compris)</t>
  </si>
  <si>
    <t>selected(${a_1_vendus},'pelle')</t>
  </si>
  <si>
    <t>##PELLE EN FER (MANCHE Y COMPRIS)##</t>
  </si>
  <si>
    <t>Q72.Aujourd'hui, quelle est la disponiblité des pelles en fer (manche y compris) dans le ${i_marche1}?</t>
  </si>
  <si>
    <t>pelle_prix</t>
  </si>
  <si>
    <t>${pelle_disponibilite} != 'nondisponible'</t>
  </si>
  <si>
    <t>Q73.Quel est le prix d'une unité de pelle en fer (manche y compris) ?</t>
  </si>
  <si>
    <t>pelle_stocks_approvisionnement</t>
  </si>
  <si>
    <t>Q74.Où se trouve votre fournisseur principal pour cet article?</t>
  </si>
  <si>
    <t>Q75.Si "à l'étranger", le fournisseur se trouve dans quel pays?</t>
  </si>
  <si>
    <t>${pelle_localisation_fournisseur} = 'etranger'</t>
  </si>
  <si>
    <t>Q76.Si autre fournisseur étranger, veuillez préciser:</t>
  </si>
  <si>
    <t>selected(${pelle_pays_fournisseur},'autre')</t>
  </si>
  <si>
    <t>Q77.Dans les conditions actuelles, quelle est la durée estimée de votre stock pour cet article?</t>
  </si>
  <si>
    <t>Q78.Si vous deviez placer une commande aujourd'hui, combien de temps mettriez-vous à renouveller votre stock pour cet article?</t>
  </si>
  <si>
    <t>if((${pelle_stock} - ${pelle_reapprovissionnement}) &lt;= 0, '1', '0')</t>
  </si>
  <si>
    <t>a_1_reapprov_previsions</t>
  </si>
  <si>
    <t>Difficultés de réapprovisionnement et perception de l'évolution des prix des articles abris/ kit abris urgence</t>
  </si>
  <si>
    <t>selected(${a_1_vendus},'bache') or selected(${a_1_vendus},'corde') or selected(${a_1_vendus},'tenaille') or selected(${a_1_vendus},'pelle')</t>
  </si>
  <si>
    <t>a_1_reapprov</t>
  </si>
  <si>
    <t>Difficultés de réapprovisionnement pour les articles abris/ kit abris urgence</t>
  </si>
  <si>
    <t>##&lt;span style="color:blue"&gt;&lt;b&gt;Difficultés de réapprovisionnement pour les articles abris/ kit abris urgence&lt;/b&gt;&lt;/span&gt;##</t>
  </si>
  <si>
    <t>Q79.Rencontrez-vous des difficultés pour vous réapprovisionner en articles abris/ kit abris urgence?</t>
  </si>
  <si>
    <t>##&lt;span style="color:red"&gt;&lt;b&gt;Incohérence! Vous venez de sélectionner NON, PAS DE DIFFICULTES pourtant certains biens VENDUS HABITUELLEMENT sont NON DISPONIBLES. Veuillez revoir ces informations&lt;/b&gt;&lt;/span&gt;##</t>
  </si>
  <si>
    <t>${a_1_difficultes_reapprov_ouinon}='non' and (${bache_disponibilite}='nondisponible' or ${corde_disponibilite}='nondisponible' or ${tenaille_disponibilite}='nondisponible' or ${pelle_disponibilite}='nondisponible')</t>
  </si>
  <si>
    <t>Q80.Pour quels articles rencontrez-vous des difficultés pour vous réapprovisionner?</t>
  </si>
  <si>
    <t>${a_1_difficultes_reapprov_ouinon} = 'oui'</t>
  </si>
  <si>
    <t>(selected(${a_1_vendus},name))</t>
  </si>
  <si>
    <t>selected(${a_1_difficultes_reapprov_ouinon},'oui') and ((selected(${bache_disponibilite},'nondisponible') and not(selected(${a_1_difficultes_reapprov_articles},'bache'))) or (selected(${corde_disponibilite},'nondisponible') and not(selected(${a_1_difficultes_reapprov_articles},'corde'))) or (selected(${tenaille_disponibilite},'nondisponible') and not(selected(${a_1_difficultes_reapprov_articles},'tenaille'))) or (selected(${pelle_disponibilite},'nondisponible') and not(selected(${a_1_difficultes_reapprov_articles},'pelle'))))</t>
  </si>
  <si>
    <t>Q81.Quelles difficultés pour vous réapprovisionner rencontrez-vous pour ces articles ?</t>
  </si>
  <si>
    <t>Q82.Si autre (s) difficulté (s) de réapprovisionnement, veuillez préciser:</t>
  </si>
  <si>
    <t>selected(${a_1_difficultes_reapprov_raisons},'autre')</t>
  </si>
  <si>
    <t>a_1_variations</t>
  </si>
  <si>
    <t>Variations des prix des articles abris/ kit abris urgence par rapport au mois précédent</t>
  </si>
  <si>
    <t>##&lt;span style="color:blue"&gt;&lt;b&gt;Variations des prix des articles abris/ kit abris urgence par rapport au mois précédent&lt;/b&gt;&lt;/span&gt;##</t>
  </si>
  <si>
    <t>Q83.Les prix  des articles abris/ kit abris urgence ont-ils changé par rapport au mois dernier?</t>
  </si>
  <si>
    <t>Q84.Si "oui, les prix ont augmenté", pour quels articles les prix ont-ils augmenté ?</t>
  </si>
  <si>
    <t>selected(${a_1_variations_prix},'prix_hausse')</t>
  </si>
  <si>
    <t>Q85.Si "oui, les prix ont augmenté", pourquoi les prix ont-ils augmenté?</t>
  </si>
  <si>
    <t>Q86.Si autre (s) raison (s) de l'augmentation des prix, veuillez préciser:</t>
  </si>
  <si>
    <t>selected(${a_1_variations_hausse_raisons},'autre')</t>
  </si>
  <si>
    <t>Q87.Si "oui, les prix ont baissé", pour quels articles les prix ont-ils baissé ?</t>
  </si>
  <si>
    <t>selected(${a_1_variations_prix},'prix_baisse')</t>
  </si>
  <si>
    <t>(selected(${a_1_vendus},name)) and not(selected(${a_1_variations_hausse_articles},name))</t>
  </si>
  <si>
    <t>Q88.Si "oui, les prix ont baissé", pourquoi les prix ont-ils baissé?</t>
  </si>
  <si>
    <t>Q89.Si autre (s) raison (s) de la baisse des prix, veuillez préciser:</t>
  </si>
  <si>
    <t>selected(${a_1_variations_baisse_raisons},'autre')</t>
  </si>
  <si>
    <t>grp_a_2</t>
  </si>
  <si>
    <t>4. Informations sur les articles ménagers essentiels (AME)/ kit AME</t>
  </si>
  <si>
    <t>##&lt;span style="color:blue"&gt;&lt;b&gt; 4. Informations sur les articles ménagers essentiels (AME)/ kit AME &lt;/b&gt;&lt;/span&gt;##</t>
  </si>
  <si>
    <t>select_multiple a_2_meb</t>
  </si>
  <si>
    <t>Q90.Parmi les articles ménagers suivants, lesquels vendez-vous habituellement?</t>
  </si>
  <si>
    <t>&lt;span style="color:#fa8072"&gt;&lt;b&gt;Sélectionner tous les produits habituellement vendus par le commerçant, même s'ils ne sont pas vendu aujourd'hui&lt;/b&gt;&lt;/span&gt;</t>
  </si>
  <si>
    <t>Nombre d'articles ménagers essentiels (AME)/ kit AME sélectionnés</t>
  </si>
  <si>
    <t>count-selected(${a_2_vendus})</t>
  </si>
  <si>
    <t>Nombre d'articles abris/ kit abris urgence sélectionnés + Nombre d'articles eau,hygiène et assainissement sélectionnés + Nombre d'articles ménagers essentiels (AME)/ kit AME sélectionnés</t>
  </si>
  <si>
    <t>${calc_selected_a_2} + ${calc_selected_h} + ${calc_selected_a_1}</t>
  </si>
  <si>
    <t>h_combustible_bois</t>
  </si>
  <si>
    <t>Combustibles (bois de chauffe)</t>
  </si>
  <si>
    <t>selected(${a_2_vendus},'combustible_bois')</t>
  </si>
  <si>
    <t>##COMBUSTIBLES (BOIS DE CHAUFFE)##</t>
  </si>
  <si>
    <t>Q91.Aujourd'hui, quelle est la disponiblité du bois de chauffe dans le ${i_marche1}?</t>
  </si>
  <si>
    <t>combustible_bois_prix</t>
  </si>
  <si>
    <t>${combustible_bois_disponibilite} != 'nondisponible'</t>
  </si>
  <si>
    <t xml:space="preserve">Q93.Quel est le prix d'un tas de bois: </t>
  </si>
  <si>
    <t>combustible_bois_stocks_approvisionnement</t>
  </si>
  <si>
    <t>Q94.Où se trouve votre fournisseur principal pour cet article?</t>
  </si>
  <si>
    <t>Q95.Si "à l'étranger", le fournisseur se trouve dans quel pays?</t>
  </si>
  <si>
    <t>${combustible_bois_localisation_fournisseur} = 'etranger'</t>
  </si>
  <si>
    <t>Q96.Si autre pays étranger, veuillez préciser:</t>
  </si>
  <si>
    <t>selected(${combustible_bois_pays_fournisseur},'autre')</t>
  </si>
  <si>
    <t>Q97.Dans les conditions actuelles, quelle est la durée estimée de votre stock pour cet article?</t>
  </si>
  <si>
    <t>Q98.Si vous deviez placer une commande aujourd'hui, combien de temps mettriez-vous à renouveller votre stock pour cet article?</t>
  </si>
  <si>
    <t>if((${combustible_bois_stock} - ${combustible_bois_reapprovisionnement}) &lt;= 0, '1', '0')</t>
  </si>
  <si>
    <t>h_combustible_charbon</t>
  </si>
  <si>
    <t>Combustibles (charbon de bois)</t>
  </si>
  <si>
    <t>selected(${a_2_vendus},'combustible_charbon')</t>
  </si>
  <si>
    <t>##COMBUSTIBLES (CHARBON DE BOIS)##</t>
  </si>
  <si>
    <t>Q99.Aujourd'hui, quelle est la disponiblité du charbon de bois dans le ${i_marche1}?</t>
  </si>
  <si>
    <t>combustible_charbon_prix</t>
  </si>
  <si>
    <t>${combustible_charbon_disponibilite} != 'nondisponible'</t>
  </si>
  <si>
    <t>select_multiple l_unite_charbon</t>
  </si>
  <si>
    <t>Q101.En quelle unité est-ce que le charbon est vendu?</t>
  </si>
  <si>
    <t>Q102.Quel est le prix d'un sac de 100Kg de charbon de bois?</t>
  </si>
  <si>
    <t>selected(${combustible_charbon_unite},'sac')</t>
  </si>
  <si>
    <t>Q103.Quel est le prix d'un sachet de charbon de bois?</t>
  </si>
  <si>
    <t>selected(${combustible_charbon_unite},'sachet')</t>
  </si>
  <si>
    <t>combustible_charbon_stocks_approvisionnement</t>
  </si>
  <si>
    <t>Q105.Où se trouve votre fournisseur principal pour cet article?</t>
  </si>
  <si>
    <t>Q106.Si "à l'étranger", le fournisseur se trouve dans quel pays?</t>
  </si>
  <si>
    <t>${combustible_charbon_localisation_fournisseur} = 'etranger'</t>
  </si>
  <si>
    <t>Q107.Si autre pays étranger, veuillez préciser:</t>
  </si>
  <si>
    <t>selected(${combustible_charbon_pays_fournisseur},'autre')</t>
  </si>
  <si>
    <t>Q108.Dans les conditions actuelles, quelle est la durée estimée de votre stock pour cet article?</t>
  </si>
  <si>
    <t>Q109.Si vous deviez placer une commande aujourd'hui, combien de temps mettriez-vous à renouveller votre stock pour cet article?</t>
  </si>
  <si>
    <t>if((${combustible_charbon_stock} - ${combustible_charbon_reapprovisionnement}) &lt;= 0, '1', '0')</t>
  </si>
  <si>
    <t>h_combustible_gaz</t>
  </si>
  <si>
    <t>Combustibles (gaz)</t>
  </si>
  <si>
    <t>selected(${a_2_vendus},'combustible_gaz')</t>
  </si>
  <si>
    <t>##COMBUSTIBLES (GAZ)##</t>
  </si>
  <si>
    <t>Q110.Aujourd'hui, quelle est la disponiblité du gaz dans le ${i_marche1}?</t>
  </si>
  <si>
    <t>combustible_gaz_prix</t>
  </si>
  <si>
    <t>${combustible_gaz_disponibilite} != 'nondisponible'</t>
  </si>
  <si>
    <t>select_multiple l_unite_gaz</t>
  </si>
  <si>
    <t>Q112.En quelle unité est-ce que le gaz est vendu?</t>
  </si>
  <si>
    <t>combustible_gaz_prix1.1</t>
  </si>
  <si>
    <t>Q113.Quel est le prix d'une bouteille de 3Kg de gaz?</t>
  </si>
  <si>
    <t>selected(${combustible_gaz_unite},'3kg')</t>
  </si>
  <si>
    <t>Q114.Quel est le prix d'une bouteille de 6Kg de gaz?</t>
  </si>
  <si>
    <t>selected(${combustible_gaz_unite},'6kg')</t>
  </si>
  <si>
    <t>Q115.Quel est le prix d'une bouteille de 12Kg de gaz?</t>
  </si>
  <si>
    <t>selected(${combustible_gaz_unite},'12kg')</t>
  </si>
  <si>
    <t>combustible_gaz_stocks_approvisionnement</t>
  </si>
  <si>
    <t>Q116.Où se trouve votre fournisseur principal pour cet article?</t>
  </si>
  <si>
    <t>Q117.Si "à l'étranger", le fournisseur se trouve dans quel pays?</t>
  </si>
  <si>
    <t>${combustible_gaz_localisation_fournisseur} = 'etranger'</t>
  </si>
  <si>
    <t>Q118.Si autre pays étranger, veuillez préciser:</t>
  </si>
  <si>
    <t>selected(${combustible_gaz_pays_fournisseur},'autre')</t>
  </si>
  <si>
    <t>Q119.Dans les conditions actuelles, quelle est la durée estimée de votre stock pour cet article?</t>
  </si>
  <si>
    <t>Q120.Si vous deviez placer une commande aujourd'hui, combien de temps mettriez-vous à renouveller votre stock pour cet article?</t>
  </si>
  <si>
    <t>if((${combustible_gaz_stock} - ${combustible_gaz_reapprovisionnement}) &lt;= 0, '1', '0')</t>
  </si>
  <si>
    <t>a_2_marmite_n7</t>
  </si>
  <si>
    <t>Marmite traditionnelle (pas casserole) de 7 litres (taille No. 7) en aluminium avec couvercle</t>
  </si>
  <si>
    <t>selected(${a_2_vendus},'marmite7')</t>
  </si>
  <si>
    <t>##MARMITE TRADITIONNELLE (PAS CASSEROLE) DE 7 LITRES (TAILLE NO. 7) EN ALUMINIUM AVEC COUVERCLE##</t>
  </si>
  <si>
    <t>Q121.Aujourd'hui, quelle est la disponiblité des marmites traditionnelles (pas casserole) de 7 litres (taille No 7) en aluminium avec couvercle dans le ${i_marche1}?</t>
  </si>
  <si>
    <t>marmite_n7_prix</t>
  </si>
  <si>
    <t>${marmite_n7_disponibilite} != 'nondisponible'</t>
  </si>
  <si>
    <t>Q122.Quel est le prix d'une marmite traditionnelle (pas casserole) de 7 litres (taille No 7) en aluminium avec couvercle ?</t>
  </si>
  <si>
    <t>marmite_n7_stocks_approvisionnement</t>
  </si>
  <si>
    <t>Q123.Où se trouve votre fournisseur principal pour cet article?</t>
  </si>
  <si>
    <t>Q124.Si "à l'étranger", le fournisseur se trouve dans quel pays?</t>
  </si>
  <si>
    <t>${marmite_n7_localisation_fournisseur} = 'etranger'</t>
  </si>
  <si>
    <t>Q125.Si autre fournisseur étranger, veuillez préciser:</t>
  </si>
  <si>
    <t>selected(${marmite_n7_pays_fournisseur},'autre')</t>
  </si>
  <si>
    <t>Q126.Dans les conditions actuelles, quelle est la durée estimée de votre stock pour cet article?</t>
  </si>
  <si>
    <t>Q127.Si vous deviez placer une commande aujourd'hui, combien de temps mettriez-vous à renouveller votre stock pour cet article?</t>
  </si>
  <si>
    <t>if((${marmite_n7_stock} - ${marmite_n7_reapprovissionnement}) &lt;= 0, '1', '0')</t>
  </si>
  <si>
    <t>a_2_marmite_n5</t>
  </si>
  <si>
    <t>Marmite traditionnelle (pas casserole) de 5 litres (taille No. 5) en aluminium avec couvercle</t>
  </si>
  <si>
    <t>selected(${a_2_vendus},'marmite5')</t>
  </si>
  <si>
    <t>##MARMITE TRADITIONNELLE (PAS CASSEROLE) DE 5 LITRES (TAILLE NO. 5) EN ALUMINIUM AVEC COUVERCLE##</t>
  </si>
  <si>
    <t>Q128.Aujourd'hui, quelle est la disponiblité des marmites traditionnelles (pas casserole) de 5 litres (taille No 5) en aluminium avec couvercle dans le ${i_marche1}?</t>
  </si>
  <si>
    <t>marmite_n5_prix</t>
  </si>
  <si>
    <t>${marmite_n5_disponibilite} != 'nondisponible'</t>
  </si>
  <si>
    <t>Q129.Quel est le prix d'une marmite traditionnelle (pas casserole) de 5 litres (taille No 5) en aluminium avec couvercle ?</t>
  </si>
  <si>
    <t>marmite_n5_stocks_approvisionnement</t>
  </si>
  <si>
    <t>Q130.Où se trouve votre fournisseur principal pour cet article?</t>
  </si>
  <si>
    <t>Q131.Si "à l'étranger", le fournisseur se trouve dans quel pays?</t>
  </si>
  <si>
    <t>${marmite_n5_localisation_fournisseur} = 'etranger'</t>
  </si>
  <si>
    <t>Q132.Si autre fournisseur étranger, veuillez préciser:</t>
  </si>
  <si>
    <t>selected(${marmite_n5_localisation_fournisseur},'autre')</t>
  </si>
  <si>
    <t>Q133.Dans les conditions actuelles, quelle est la durée estimée de votre stock pour cet article?</t>
  </si>
  <si>
    <t>Q134.Si vous deviez placer une commande aujourd'hui, combien de temps mettriez-vous à renouveller votre stock pour cet article?</t>
  </si>
  <si>
    <t>if((${marmite_n5_stock} - ${marmite_n5_reapprovissionnement}) &lt;= 0, '1', '0')</t>
  </si>
  <si>
    <t>a_2_assiette_metalique</t>
  </si>
  <si>
    <t>Assiette (diamètre environ 30 à 40 cm, en acier inoxydable)</t>
  </si>
  <si>
    <t>selected(${a_2_vendus},'assiette')</t>
  </si>
  <si>
    <t>##ASSIETTE (DIAMETRE ENVIRON 30 A 40 CM, EN ACIER INOXYDABLE)##</t>
  </si>
  <si>
    <t>Q135.Aujourd'hui, quelle est la disponiblité des assiettes (diamètre environ 30 à 40 cm, en acier inoxydable) dans le ${i_marche1}?</t>
  </si>
  <si>
    <t>assiette_metalique_prix</t>
  </si>
  <si>
    <t>${assiette_metalique_disponibilite} != 'nondisponible'</t>
  </si>
  <si>
    <t>Q136.Quel est le prix d'une assiette (diamètre environ 30 à 40 cm, en acier inoxydable) ?</t>
  </si>
  <si>
    <t>assiette_metalique_stocks_approvisionnement</t>
  </si>
  <si>
    <t>Q137.Où se trouve votre fournisseur principal pour cet article?</t>
  </si>
  <si>
    <t>Q138.Si "à l'étranger", le fournisseur se trouve dans quel pays?</t>
  </si>
  <si>
    <t>${assiette_metalique_localisation_fournisseur} = 'etranger'</t>
  </si>
  <si>
    <t>Q139.Si autre fournisseur étranger, veuillez préciser:</t>
  </si>
  <si>
    <t>selected(${assiette_metalique_localisation_fournisseur},'autre')</t>
  </si>
  <si>
    <t>Q140.Dans les conditions actuelles, quelle est la durée estimée de votre stock pour cet article?</t>
  </si>
  <si>
    <t>Q141.Si vous deviez placer une commande aujourd'hui, combien de temps mettriez-vous à renouveller votre stock pour cet article?</t>
  </si>
  <si>
    <t>if((${assiette_metalique_stock} - ${assiette_metalique_reapprovissionnement}) &lt;= 0, '1', '0')</t>
  </si>
  <si>
    <t>a_2_gobelet_plastique</t>
  </si>
  <si>
    <t>Gobelet plastique (0,5 L avec manche)</t>
  </si>
  <si>
    <t>selected(${a_2_vendus},'gobelet_plastique')</t>
  </si>
  <si>
    <t>##GOBELET PLASTIQUE (0,5 L AVEC MANCHE)##</t>
  </si>
  <si>
    <t>Q142.Aujourd'hui, quelle est la disponiblité des gobelets plastiques (0,5 L avec manche) dans le ${i_marche1}?</t>
  </si>
  <si>
    <t>gobelet_plastique_prix</t>
  </si>
  <si>
    <t>${gobelet_plastique_disponibilite} != 'nondisponible'</t>
  </si>
  <si>
    <t>Q143.Quel est le prix d'un gobelet plastique (0,5 litre avec manche)?</t>
  </si>
  <si>
    <t>gobelet_plastique_stocks_approvisionnement</t>
  </si>
  <si>
    <t>Q144.Où se trouve votre fournisseur principal pour cet article?</t>
  </si>
  <si>
    <t>Q145.Si "à l'étranger", le fournisseur se trouve dans quel pays?</t>
  </si>
  <si>
    <t>${gobelet_plastique_localisation_fournisseur} = 'etranger'</t>
  </si>
  <si>
    <t>Q146.Si autre fournisseur étranger, veuillez préciser:</t>
  </si>
  <si>
    <t>selected(${gobelet_plastique_pays_fournisseur},'autre')</t>
  </si>
  <si>
    <t>Q147.Dans les conditions actuelles, quelle est la durée estimée de votre stock pour cet article?</t>
  </si>
  <si>
    <t>Q148.Si vous deviez placer une commande aujourd'hui, combien de temps mettriez-vous à renouveller votre stock pour cet article?</t>
  </si>
  <si>
    <t>if((${gobelet_plastique_stock} - ${gobelet_plastique_reapprovissionnement}) &lt;= 0, '1', '0')</t>
  </si>
  <si>
    <t>a_2_gobelet_acier</t>
  </si>
  <si>
    <t xml:space="preserve">Gobelet acier inoxydable </t>
  </si>
  <si>
    <t>selected(${a_2_vendus},'gobelet_acier')</t>
  </si>
  <si>
    <t>##GOBELET EN ACIER INOXYDABLE##</t>
  </si>
  <si>
    <t>Q149.Aujourd'hui, quelle est la disponiblité des gobelets en acier inoxydable dans le ${i_marche1}?</t>
  </si>
  <si>
    <t>gobelet_acier_prix</t>
  </si>
  <si>
    <t>${gobelet_acier_disponibilite} != 'nondisponible'</t>
  </si>
  <si>
    <t>select_multiple l_volume_gobelet_acier</t>
  </si>
  <si>
    <t>Q150.Quel est le volume des gobelets en acier inoxydable vendus?</t>
  </si>
  <si>
    <t>Q151.Quel est le prix d'un gobelet en acier inoxydable de 0,25L?</t>
  </si>
  <si>
    <t>selected(${gobelet_acier_volume},'0_25l')</t>
  </si>
  <si>
    <t>Q152.Quel est le prix d'un gobelet en acier inoxydable de 0,5L?</t>
  </si>
  <si>
    <t>selected(${gobelet_acier_volume},'0_5l')</t>
  </si>
  <si>
    <t>Q153.Quel est le prix d'un gobelet en acier inoxydable 1L?</t>
  </si>
  <si>
    <t>selected(${gobelet_acier_volume},'1l')</t>
  </si>
  <si>
    <t>gobelet_acier_stocks_approvisionnement</t>
  </si>
  <si>
    <t>Q154.Où se trouve votre fournisseur principal pour cet article?</t>
  </si>
  <si>
    <t>Q155.Si "à l'étranger", le fournisseur se trouve dans quel pays?</t>
  </si>
  <si>
    <t>${gobelet_acier_localisation_fournisseur} = 'etranger'</t>
  </si>
  <si>
    <t>Q156.Si autre fournisseur étranger, veuillez préciser:</t>
  </si>
  <si>
    <t>selected(${gobelet_acier_pays_fournisseur},'autre')</t>
  </si>
  <si>
    <t>Q157.Dans les conditions actuelles, quelle est la durée estimée de votre stock pour cet article?</t>
  </si>
  <si>
    <t>Q158.Si vous deviez placer une commande aujourd'hui, combien de temps mettriez-vous à renouveller votre stock pour cet article?</t>
  </si>
  <si>
    <t>if((${gobelet_acier_stock} - ${gobelet_acier_reapprovissionnement}) &lt;= 0, '1', '0')</t>
  </si>
  <si>
    <t>a_2_bassine</t>
  </si>
  <si>
    <t>Bassine de lavage plastique de 20 litres</t>
  </si>
  <si>
    <t>selected(${a_2_vendus},'bassine')</t>
  </si>
  <si>
    <t>##BASSINE DE LAVAGE PLASTIQUE DE 20 LITRES##</t>
  </si>
  <si>
    <t>Q159.Aujourd'hui, quelle est la disponiblité des bassines de lavage plastiques de 20L dans le ${i_marche1}?</t>
  </si>
  <si>
    <t>bassine_prix</t>
  </si>
  <si>
    <t>${bassine_disponibilite} != 'nondisponible'</t>
  </si>
  <si>
    <t>Q160.Quel est le prix d'une bassine de lavage plastique de 20 litres ?</t>
  </si>
  <si>
    <t>bassine_stocks_approvisionnement</t>
  </si>
  <si>
    <t>Q161.Où se trouve votre fournisseur principal pour cet article?</t>
  </si>
  <si>
    <t>Q162.Si "à l'étranger", le fournisseur se trouve dans quel pays?</t>
  </si>
  <si>
    <t>${bassine_localisation_fournisseur} = 'etranger'</t>
  </si>
  <si>
    <t>Q163.Si autre fournisseur étranger, veuillez préciser:</t>
  </si>
  <si>
    <t>selected(${bassine_localisation_fournisseur},'autre')</t>
  </si>
  <si>
    <t>Q164.Dans les conditions actuelles, quelle est la durée estimée de votre stock pour cet article?</t>
  </si>
  <si>
    <t>Q165.Si vous deviez placer une commande aujourd'hui, combien de temps mettriez-vous à renouveller votre stock pour cet article?</t>
  </si>
  <si>
    <t>if((${bassine_stock} - ${bassine_reapprovissionnement}) &lt;= 0, '1', '0')</t>
  </si>
  <si>
    <t>a_2_natte</t>
  </si>
  <si>
    <t>Natte de 2 places (dimensions : 1.8 x 0.9 m)</t>
  </si>
  <si>
    <t>selected(${a_2_vendus},'natte')</t>
  </si>
  <si>
    <t>##NATTE DE 2 PLACES (DIMENSIONS : 1.8 X 0.9 M)##</t>
  </si>
  <si>
    <t>Q166.Aujourd'hui, quelle est la disponiblité des nattes de 2 places (dimensions : 18 x 09 m) dans le ${i_marche1}?</t>
  </si>
  <si>
    <t>natte_prix</t>
  </si>
  <si>
    <t>${natte_disponibilite} != 'nondisponible'</t>
  </si>
  <si>
    <t>Q167.Quel est le prix d'une natte de 2 places?</t>
  </si>
  <si>
    <t>natte_stocks_approvisionnement</t>
  </si>
  <si>
    <t>Q168.Où se trouve votre fournisseur principal pour cet article?</t>
  </si>
  <si>
    <t>Q169.Si "à l'étranger", le fournisseur se trouve dans quel pays?</t>
  </si>
  <si>
    <t>${natte_localisation_fournisseur} = 'etranger'</t>
  </si>
  <si>
    <t>Q170.Si autre fournisseur étranger, veuillez préciser:</t>
  </si>
  <si>
    <t>selected(${natte_pays_fournisseur},'autre')</t>
  </si>
  <si>
    <t>Q171.Dans les conditions actuelles, quelle est la durée estimée de votre stock pour cet article?</t>
  </si>
  <si>
    <t>Q172.Si vous deviez placer une commande aujourd'hui, combien de temps mettriez-vous à renouveller votre stock pour cet article?</t>
  </si>
  <si>
    <t>if((${natte_stock} - ${natte_reapprovissionnement}) &lt;= 0, '1', '0')</t>
  </si>
  <si>
    <t>a_2_couverture</t>
  </si>
  <si>
    <t>Couverture de 2 places (dimensions : 1.5 x 2 m)</t>
  </si>
  <si>
    <t>selected(${a_2_vendus},'couverture')</t>
  </si>
  <si>
    <t>##COUVERTURE DE 2 PLACES (DIMENSIONS : 1.5 X 2 M)##</t>
  </si>
  <si>
    <t>Q173.Aujourd'hui, quelle est la disponiblité des couvertures de 2 places (dimensions : 15 x 2 m) dans le ${i_marche1}?</t>
  </si>
  <si>
    <t>couverture_prix</t>
  </si>
  <si>
    <t>${couverture_disponibilite} != 'nondisponible'</t>
  </si>
  <si>
    <t>Q174.Quel est le prix d'une couverture de 2 places (dimensions : 15 x 2 m)?</t>
  </si>
  <si>
    <t>couverture_stocks_approvisionnement</t>
  </si>
  <si>
    <t>Q175.Où se trouve votre fournisseur principal pour cet article?</t>
  </si>
  <si>
    <t>Q176.Si "à l'étranger", le fournisseur se trouve dans quel pays?</t>
  </si>
  <si>
    <t>${couverture_localisation_fournisseur} = 'etranger'</t>
  </si>
  <si>
    <t>Q177.Si autre fournisseur étranger, veuillez préciser:</t>
  </si>
  <si>
    <t>selected(${couverture_pays_fournisseur},'autre')</t>
  </si>
  <si>
    <t>Q178.Dans les conditions actuelles, quelle est la durée estimée de votre stock pour cet article?</t>
  </si>
  <si>
    <t>Q179.Si vous deviez placer une commande aujourd'hui, combien de temps mettriez-vous à renouveller votre stock pour cet article?</t>
  </si>
  <si>
    <t>if((${couverture_stock} - ${couverture_reapprovissionnement}) &lt;= 0, '1', '0')</t>
  </si>
  <si>
    <t>a_2_moustiquaire</t>
  </si>
  <si>
    <t>Moustiquaire pour 2 places imprégnées d'insecticide</t>
  </si>
  <si>
    <t>selected(${a_2_vendus},'moustiquaire')</t>
  </si>
  <si>
    <t>##MOUSTIQUAIRE POUR 2 PLACES IMPREGNEES D'INSECTICIDE##</t>
  </si>
  <si>
    <t>Q180.Aujourd'hui, quelle est la disponiblité des moustiquaires pour 2 places imprégnées d'insecticide dans le ${i_marche1}?</t>
  </si>
  <si>
    <t>moustiquaire_prix</t>
  </si>
  <si>
    <t>${moustiquaire_disponibilite} != 'nondisponible'</t>
  </si>
  <si>
    <t>Q181.Quel est le prix d'une moustiquaire pour 2 places imprégnées d'insecticide ?</t>
  </si>
  <si>
    <t>moustiquaire_stocks_approvisionnement</t>
  </si>
  <si>
    <t>Q182.Où se trouve votre fournisseur principal pour cet article?</t>
  </si>
  <si>
    <t>Q183.Si "à l'étranger", le fournisseur se trouve dans quel pays?</t>
  </si>
  <si>
    <t>${moustiquaire_localisation_fournisseur} = 'etranger'</t>
  </si>
  <si>
    <t>Q184.Si autre fournisseur étranger, veuillez préciser:</t>
  </si>
  <si>
    <t>selected(${moustiquaire_pays_fournisseur},'autre')</t>
  </si>
  <si>
    <t>Q185.Dans les conditions actuelles, quelle est la durée estimée de votre stock pour cet article?</t>
  </si>
  <si>
    <t>Q186.Si vous deviez placer une commande aujourd'hui, combien de temps mettriez-vous à renouveller votre stock pour cet article?</t>
  </si>
  <si>
    <t>if((${moustiquaire_stock} - ${moustiquaire_reapprovissionnement}) &lt;= 0, '1', '0')</t>
  </si>
  <si>
    <t>a_2_lampe</t>
  </si>
  <si>
    <t>Torche/lampe solaire</t>
  </si>
  <si>
    <t>selected(${a_2_vendus},'lampe')</t>
  </si>
  <si>
    <t>##TORCHE/LAMPE SOLAIRE##</t>
  </si>
  <si>
    <t>Q187.Aujourd'hui, quelle est la disponiblité des torches/lampes solaires dans le ${i_marche1}?</t>
  </si>
  <si>
    <t>lampe_prix</t>
  </si>
  <si>
    <t>${lampe_disponibilite} != 'nondisponible'</t>
  </si>
  <si>
    <t>Q188.Quel est le prix d'une torche/lampe solaire?</t>
  </si>
  <si>
    <t>lampe_stocks_approvisionnement</t>
  </si>
  <si>
    <t>Q189.Où se trouve votre fournisseur principal pour cet article?</t>
  </si>
  <si>
    <t>Q190.Si "à l'étranger", le fournisseur se trouve dans quel pays?</t>
  </si>
  <si>
    <t>${lampe_localisation_fournisseur} = 'etranger'</t>
  </si>
  <si>
    <t>Q191.Si autre fournisseur étranger, veuillez préciser:</t>
  </si>
  <si>
    <t>selected(${lampe_localisation_fournisseur},'autre')</t>
  </si>
  <si>
    <t>Q192.Dans les conditions actuelles, quelle est la durée estimée de votre stock pour cet article?</t>
  </si>
  <si>
    <t>Q193.Si vous deviez placer une commande aujourd'hui, combien de temps mettriez-vous à renouveller votre stock pour cet article?</t>
  </si>
  <si>
    <t>if((${lampe_stock} - ${lampe_reapprovissionnement}) &lt;= 0, '1', '0')</t>
  </si>
  <si>
    <t>a_2_pagne</t>
  </si>
  <si>
    <t>selected(${a_2_vendus},'pagne')</t>
  </si>
  <si>
    <t>##PAGNE##</t>
  </si>
  <si>
    <t>Q194.Aujourd'hui, quelle est la disponiblité du pagne dans le ${i_marche1}?</t>
  </si>
  <si>
    <t>a_2_pagne_prix</t>
  </si>
  <si>
    <t>${a_2_pagne_disponibilite} != 'nondisponible'</t>
  </si>
  <si>
    <t>Q195.Vendez-vous le pagne par 6 yards (trois parties) ?</t>
  </si>
  <si>
    <t>Q196.Si "non" à la question précédente, combien de parties contient une pièce de pagne ?</t>
  </si>
  <si>
    <t>selected(${a_2_pagne_unite_oui_non},'non')</t>
  </si>
  <si>
    <t>Q197.Quel est le prix d'un pagne?</t>
  </si>
  <si>
    <t>a_2_pagne_stocks_approvisionnement</t>
  </si>
  <si>
    <t>Q198.Où se trouve votre fournisseur principal pour cet article?</t>
  </si>
  <si>
    <t>Q199.Si "à l'étranger", le fournisseur se trouve dans quel pays?</t>
  </si>
  <si>
    <t>${a_2_pagne_localisation_fournisseur} = 'etranger'</t>
  </si>
  <si>
    <t>Q200.Si autre fournisseur étranger, veuillez préciser:</t>
  </si>
  <si>
    <t>selected(${a_2_pagne_localisation_fournisseur},'autre')</t>
  </si>
  <si>
    <t>Q201.Dans les conditions actuelles, quelle est la durée estimée de votre stock pour cet article?</t>
  </si>
  <si>
    <t>Q202.Si vous deviez placer une commande aujourd'hui, combien de temps mettriez-vous à renouveller votre stock pour cet article?</t>
  </si>
  <si>
    <t>if((${a_2_pagne_stock} - ${a_2_pagne_reapprovissionnement}) &lt;= 0, '1', '0')</t>
  </si>
  <si>
    <t>a_2_sac_boro</t>
  </si>
  <si>
    <t>Sac type Boro de 100 kg</t>
  </si>
  <si>
    <t>selected(${a_2_vendus},'sac_boro')</t>
  </si>
  <si>
    <t>##SAC TYPE BORO DE 100 KG##</t>
  </si>
  <si>
    <t>Q203.Aujourd'hui, quelle est la disponiblité des sacs type Boro de 100 kg dans le ${i_marche1}?</t>
  </si>
  <si>
    <t>sac_boro_prix</t>
  </si>
  <si>
    <t>${sac_boro_disponibilite} != 'nondisponible'</t>
  </si>
  <si>
    <t>Q204.Quel est le prix d'une unité du sac type Boro de 100 kg ?</t>
  </si>
  <si>
    <t>sac_boro_stocks_approvisionnement</t>
  </si>
  <si>
    <t>Q205.Où se trouve votre fournisseur principal pour cet article?</t>
  </si>
  <si>
    <t>Q206.Si "à l'étranger", le fournisseur se trouve dans quel pays?</t>
  </si>
  <si>
    <t>${sac_boro_localisation_fournisseur} = 'etranger'</t>
  </si>
  <si>
    <t>Q207.Si autre fournisseur étranger, veuillez préciser:</t>
  </si>
  <si>
    <t>selected(${sac_boro_pays_fournisseur},'autre')</t>
  </si>
  <si>
    <t>Q208.Dans les conditions actuelles, quelle est la durée estimée de votre stock pour cet article?</t>
  </si>
  <si>
    <t>Q209.Si vous deviez placer une commande aujourd'hui, combien de temps mettriez-vous à renouveller votre stock pour cet article?</t>
  </si>
  <si>
    <t>if((${sac_boro_stock} - ${sac_boro_reapprovissionnement}) &lt;= 0, '1', '0')</t>
  </si>
  <si>
    <t>a_2_reapprov_previsions</t>
  </si>
  <si>
    <t>Difficultés de réapprovisionnement et perception de l'évolution des prix des articles ménagers essentiels (AME)/ kit AME</t>
  </si>
  <si>
    <t>selected(${a_2_vendus},'combustible_bois') or selected(${a_2_vendus},'combustible_charbon') or selected(${a_2_vendus},'combustible_gaz') or selected(${a_2_vendus},'marmite7') or selected(${a_2_vendus},'marmite5') or selected(${a_2_vendus},'assiette') or selected(${a_2_vendus},'gobelet_plastique') or selected(${a_2_vendus},'gobelet_acier') or selected(${a_2_vendus},'bassine') or selected(${a_2_vendus},'natte') or selected(${a_2_vendus},'couverture') or selected(${a_2_vendus},'moustiquaire') or selected(${a_2_vendus},'lampe') or selected(${a_2_vendus},'pagne') or selected(${a_2_vendus},'sac_boro')</t>
  </si>
  <si>
    <t>a_2_reapprov</t>
  </si>
  <si>
    <t>Difficultés de réapprovisionnement pour les articles ménagers essentiels (AME)/ kit AME.</t>
  </si>
  <si>
    <t>##&lt;span style="color:blue"&gt;&lt;b&gt;Difficultés de réapprovisionnement pour les articles ménagers essentiels (AME)/ kit AME&lt;/b&gt;&lt;/span&gt;##</t>
  </si>
  <si>
    <t>Q210.Rencontrez-vous des difficultés pour vous réapprovisionner en articles ménagers essentiels (AME)/ kit AME?</t>
  </si>
  <si>
    <t>${a_2_difficultes_reapprov_ouinon}='non' and (${combustible_bois_disponibilite}='nondisponible' or ${combustible_charbon_disponibilite}='nondisponible' or ${combustible_gaz_disponibilite}='nondisponible' or ${marmite_n7_disponibilite}='nondisponible' or ${marmite_n5_disponibilite}='nondisponible' or ${assiette_metalique_disponibilite}='nondisponible' or ${gobelet_plastique_disponibilite}='nondisponible' or ${gobelet_acier_disponibilite}='nondisponible' or ${bassine_disponibilite}='nondisponible' or ${natte_disponibilite}='nondisponible' or ${couverture_disponibilite}='nondisponible' or ${moustiquaire_disponibilite}='nondisponible' or ${lampe_disponibilite}='nondisponible' or ${a_2_pagne_disponibilite}='nondisponible' or ${sac_boro_disponibilite}='nondisponible')</t>
  </si>
  <si>
    <t>Q211.Pour quels articles rencontrez-vous des difficultés pour vous réapprovisionner?</t>
  </si>
  <si>
    <t>${a_2_difficultes_reapprov_ouinon} = 'oui'</t>
  </si>
  <si>
    <t>(selected(${a_2_vendus},name))</t>
  </si>
  <si>
    <t>selected(${a_2_difficultes_reapprov_ouinon},'oui') and ((selected(${combustible_bois_disponibilite},'nondisponible') and not(selected(${a_2_difficultes_reapprov_articles},'combustible_bois'))) or (selected(${combustible_charbon_disponibilite},'nondisponible') and not(selected(${a_2_difficultes_reapprov_articles},'combustible_charbon'))) or (selected(${combustible_gaz_disponibilite},'nondisponible') and not(selected(${a_2_difficultes_reapprov_articles},'combustible_gaz'))) or (selected(${marmite_n7_disponibilite},'nondisponible') and not(selected(${a_2_difficultes_reapprov_articles},'marmite7'))) or (selected(${marmite_n5_disponibilite},'nondisponible') and not(selected(${a_2_difficultes_reapprov_articles},'marmite5'))) or (selected(${assiette_metalique_disponibilite},'nondisponible') and not(selected(${a_2_difficultes_reapprov_articles},'assiette'))) or (selected(${gobelet_plastique_disponibilite},'nondisponible') and not(selected(${a_2_difficultes_reapprov_articles},'gobelet_plastique'))) or (selected(${gobelet_acier_disponibilite},'nondisponible') and not(selected(${a_2_difficultes_reapprov_articles},'gobelet_acier'))) or (selected(${bassine_disponibilite},'nondisponible') and not(selected(${a_2_difficultes_reapprov_articles},'bassine'))) or (selected(${natte_disponibilite},'nondisponible') and not(selected(${a_2_difficultes_reapprov_articles},'natte'))) or (selected(${couverture_disponibilite},'nondisponible') and not(selected(${a_2_difficultes_reapprov_articles},'couverture'))) or (selected(${moustiquaire_disponibilite},'nondisponible') and not(selected(${a_2_difficultes_reapprov_articles},'moustiquaire'))) or (selected(${lampe_disponibilite},'nondisponible') and not(selected(${a_2_difficultes_reapprov_articles},'lampe'))) or (selected(${a_2_pagne_disponibilite},'nondisponible') and not(selected(${a_2_difficultes_reapprov_articles},'pagne'))) or (selected(${sac_boro_disponibilite},'nondisponible') and not(selected(${a_2_difficultes_reapprov_articles},'sac_boro'))))</t>
  </si>
  <si>
    <t>Q212.Quelles difficultés pour vous réapprovisionner rencontrez-vous pour ces articles ?</t>
  </si>
  <si>
    <t>Q213.Si autre (s) difficulté (s) de réapprovisionnement, veuillez préciser:</t>
  </si>
  <si>
    <t>selected(${a_2_difficultes_reapprov_raisons},'autre')</t>
  </si>
  <si>
    <t>a_2_variations</t>
  </si>
  <si>
    <t>Variations des prix des articles ménagers essentiels (AME)/ kit AME par rapport au mois précédent</t>
  </si>
  <si>
    <t>##&lt;span style="color:blue"&gt;&lt;b&gt;Variations des prix des articles ménagers essentiels (AME)/ kit AME par rapport au mois précédent&lt;/b&gt;&lt;/span&gt;##</t>
  </si>
  <si>
    <t>Q214.Les prix  des articles ménagers essentiels (AME)/ kit AME ont-ils changé par rapport au mois dernier?</t>
  </si>
  <si>
    <t>Q215.Si "oui, les prix ont augmenté", pour quels articles les prix ont-ils augmenté ?</t>
  </si>
  <si>
    <t>selected(${a_2_variations_prix},'prix_hausse')</t>
  </si>
  <si>
    <t>Q216.Si "oui, les prix ont augmenté", pourquoi les prix ont-ils augmenté?</t>
  </si>
  <si>
    <t>Q217.Si autre (s) raison (s) de l'augmentation des prix, veuillez préciser:</t>
  </si>
  <si>
    <t>selected(${a_2_variations_hausse_raisons},'autre')</t>
  </si>
  <si>
    <t>Q218.Si "oui, les prix ont baissé", pour quels articles les prix ont-ils baissé ?</t>
  </si>
  <si>
    <t>selected(${a_2_variations_prix},'prix_baisse')</t>
  </si>
  <si>
    <t>(selected(${a_2_vendus},name)) and not(selected(${a_2_variations_hausse_articles},name))</t>
  </si>
  <si>
    <t>Q219.Si "oui, les prix ont baissé", pourquoi les prix ont-ils baissé?</t>
  </si>
  <si>
    <t>Q220.Si autre (s) raison (s) de la baisse des prix, veuillez préciser:</t>
  </si>
  <si>
    <t>selected(${a_2_variations_baisse_raisons},'autre')</t>
  </si>
  <si>
    <t>grp_ba</t>
  </si>
  <si>
    <t>B. BIENS ALIMENTAIRES</t>
  </si>
  <si>
    <t>##&lt;span style="color:blue"&gt;&lt;b&gt;B. BIENS ALIMENTAIRES&lt;/b&gt;&lt;/span&gt;##</t>
  </si>
  <si>
    <t>articles_alimentaires</t>
  </si>
  <si>
    <t>5. Informations sur les articles alimentaires</t>
  </si>
  <si>
    <t>##&lt;span style="color:blue"&gt;&lt;b&gt;5. Informations sur les articles alimentaires&lt;/b&gt;&lt;/span&gt;##</t>
  </si>
  <si>
    <t>select_multiple l_meb_alim</t>
  </si>
  <si>
    <t>Q221.Parmi les articles alimentaires suivants, lesquels vendez-vous habituellement ?</t>
  </si>
  <si>
    <t>Nombre d'articles alimentaires sélectionnés</t>
  </si>
  <si>
    <t>count-selected(${alimentaire_vendus})</t>
  </si>
  <si>
    <t>alimentaire_mais</t>
  </si>
  <si>
    <t>Maïs blanc</t>
  </si>
  <si>
    <t>selected(${alimentaire_vendus},'mais')</t>
  </si>
  <si>
    <t>##MAÏS BLANC##</t>
  </si>
  <si>
    <t>Q222.Aujourd'hui, quelle est la disponiblité de maïs blanc dans le ${i_marche1}?</t>
  </si>
  <si>
    <t>mais_prix</t>
  </si>
  <si>
    <t>${mais_disponibilite} != 'nondisponible'</t>
  </si>
  <si>
    <t>select_multiple l_unite_mais</t>
  </si>
  <si>
    <t>Q223.Comment mesurez-vous le maïs blanc ?</t>
  </si>
  <si>
    <t>Q224.Quel est le prix du Kg de maïs blanc?</t>
  </si>
  <si>
    <t>selected(${mais_unite},'kg')</t>
  </si>
  <si>
    <t>Q225.Quel est le prix du Yorouba de maïs blanc?</t>
  </si>
  <si>
    <t>selected(${mais_unite},'yorouba')</t>
  </si>
  <si>
    <t>Q226.Quel est le prix du Tine de maïs blanc?</t>
  </si>
  <si>
    <t>selected(${mais_unite},'tine')</t>
  </si>
  <si>
    <t>mais_stocks_approvisionnement</t>
  </si>
  <si>
    <t>Q227.Où se trouve votre fournisseur principal pour cet article?</t>
  </si>
  <si>
    <t>Q228.Si "à l'étranger", le fournisseur se trouve dans quel pays?</t>
  </si>
  <si>
    <t>${mais_localisation_fournisseur} = 'etranger'</t>
  </si>
  <si>
    <t>Q229.Si autre fournisseur étranger, veuillez préciser:</t>
  </si>
  <si>
    <t>selected(${mais_pays_fournisseur},'autre')</t>
  </si>
  <si>
    <t>Q230.Dans les conditions actuelles, quelle est la durée estimée de votre stock pour cet article?</t>
  </si>
  <si>
    <t>Q231.Si vous deviez placer une commande aujourd'hui, combien de temps mettriez-vous à renouveller votre stock pour cet article?</t>
  </si>
  <si>
    <t>if((${mais_stock} - ${mais_reapprovissionnement}) &lt;= 0, '1', '0')</t>
  </si>
  <si>
    <t>alimentaire_sorgho_blanc</t>
  </si>
  <si>
    <t>Sorgho blanc</t>
  </si>
  <si>
    <t>selected(${alimentaire_vendus},'sorgho_blanc')</t>
  </si>
  <si>
    <t>##SORGHO BLANC##</t>
  </si>
  <si>
    <t>Q232.Aujourd'hui, quelle est la disponiblité du sorgho blanc dans le ${i_marche1}?</t>
  </si>
  <si>
    <t>sorgho_blanc_prix</t>
  </si>
  <si>
    <t>${sorgho_blanc_disponibilite} != 'nondisponible'</t>
  </si>
  <si>
    <t>select_multiple l_unite_sorgho</t>
  </si>
  <si>
    <t>Q233.Comment mesurez-vous le sorgho blanc ?</t>
  </si>
  <si>
    <t>Q234.Quel est le prix du Kg de sorgho blanc?</t>
  </si>
  <si>
    <t>selected(${sorgho_blanc_unite},'kg')</t>
  </si>
  <si>
    <t>Q235.Quel est le prix du Yorouba de sorgho blanc?</t>
  </si>
  <si>
    <t>selected(${sorgho_blanc_unite},'yorouba')</t>
  </si>
  <si>
    <t>Q236.Quel est le prix du Tine de sorgho blanc?</t>
  </si>
  <si>
    <t>selected(${sorgho_blanc_unite},'tine')</t>
  </si>
  <si>
    <t>sorgho_blanc_stocks_approvisionnement</t>
  </si>
  <si>
    <t>Q237.Où se trouve votre fournisseur principal pour le sorgho blanc?</t>
  </si>
  <si>
    <t>Q238.Si "à l'étranger", le fournisseur se trouve dans quel pays?</t>
  </si>
  <si>
    <t>${sorgho_blanc_localisation_fournisseur} = 'etranger'</t>
  </si>
  <si>
    <t>Q239.Si autre fournisseur étranger, veuillez préciser:</t>
  </si>
  <si>
    <t>selected(${sorgho_blanc_pays_fournisseur},'autre')</t>
  </si>
  <si>
    <t>Q240.Dans les conditions actuelles, quelle est la durée estimée de votre stock pour le sorgho blanc?</t>
  </si>
  <si>
    <t>Q241.Si vous deviez placer une commande aujourd'hui, combien de temps mettriez-vous à renouveller votre stock pour le sorgho blanc?</t>
  </si>
  <si>
    <t>if((${sorgho_blanc_stock} - ${sorgho_blanc_reapprovissionnement}) &lt;= 0, '1', '0')</t>
  </si>
  <si>
    <t>alimentaire_sorgho_rouge</t>
  </si>
  <si>
    <t>Sorgho rouge</t>
  </si>
  <si>
    <t>selected(${alimentaire_vendus},'sorgho_rouge')</t>
  </si>
  <si>
    <t>##SORGHO ROUGE##</t>
  </si>
  <si>
    <t>Q242.Aujourd'hui, quelle est la disponiblité du sorgho rouge dans le ${i_marche1}?</t>
  </si>
  <si>
    <t>sorgho_rouge_prix</t>
  </si>
  <si>
    <t>${sorgho_rouge_disponibilite} != 'nondisponible'</t>
  </si>
  <si>
    <t>Q243.Comment mesurez-vous le sorgho rouge ?</t>
  </si>
  <si>
    <t>Q244.Quel est le prix du Kg de sorgho rouge?</t>
  </si>
  <si>
    <t>selected(${sorgho_rouge_unite},'kg')</t>
  </si>
  <si>
    <t>Q245.Quel est le prix du Yorouba de sorgho rouge?</t>
  </si>
  <si>
    <t>selected(${sorgho_rouge_unite},'yorouba')</t>
  </si>
  <si>
    <t>Q246.Quel est le prix du Tine de sorgho rouge?</t>
  </si>
  <si>
    <t>selected(${sorgho_rouge_unite},'tine')</t>
  </si>
  <si>
    <t>sorgho_rouge_stocks_approvisionnement</t>
  </si>
  <si>
    <t>Q247.Où se trouve votre fournisseur principal pour le sorgho rouge?</t>
  </si>
  <si>
    <t>Q248.Si "à l'étranger", le fournisseur se trouve dans quel pays?</t>
  </si>
  <si>
    <t>${sorgho_rouge_localisation_fournisseur} = 'etranger'</t>
  </si>
  <si>
    <t>Q249.Si autre fournisseur étranger, veuillez préciser:</t>
  </si>
  <si>
    <t>selected(${sorgho_rouge_pays_fournisseur},'autre')</t>
  </si>
  <si>
    <t>Q250.Dans les conditions actuelles, quelle est la durée estimée de votre stock pour le sorgho rouge?</t>
  </si>
  <si>
    <t>Q251.Si vous deviez placer une commande aujourd'hui, combien de temps mettriez-vous à renouveller votre stock pour le sorgho rouge?</t>
  </si>
  <si>
    <t>if((${sorgho_rouge_stock} - ${sorgho_rouge_reapprovissionnement}) &lt;= 0, '1', '0')</t>
  </si>
  <si>
    <t>alimentaire_mil_local</t>
  </si>
  <si>
    <t>Mil local</t>
  </si>
  <si>
    <t>selected(${alimentaire_vendus},'mil')</t>
  </si>
  <si>
    <t>##MIL LOCAL##</t>
  </si>
  <si>
    <t>Q252.Aujourd'hui, quelle est la disponiblité du mil local dans le ${i_marche1}?</t>
  </si>
  <si>
    <t>mil_local_prix</t>
  </si>
  <si>
    <t>${mil_disponibilite} != 'nondisponible'</t>
  </si>
  <si>
    <t>select_multiple l_unite_mil</t>
  </si>
  <si>
    <t>Q253.Comment mesurez-vous le mil local ?</t>
  </si>
  <si>
    <t>Q254.Quel est le prix du Kg de mil local?</t>
  </si>
  <si>
    <t>selected(${mil_local_unite},'kg')</t>
  </si>
  <si>
    <t>Q255.Quel est le prix du Yorouba de mil local?</t>
  </si>
  <si>
    <t>selected(${mil_local_unite},'yorouba')</t>
  </si>
  <si>
    <t>Q256.Quel est le prix du Tine de mil local?</t>
  </si>
  <si>
    <t>selected(${mil_local_unite},'tine')</t>
  </si>
  <si>
    <t>mil_local_stocks_approvisionnement</t>
  </si>
  <si>
    <t>Q257.Où se trouve votre fournisseur principal pour le mil local?</t>
  </si>
  <si>
    <t>Q258.Si "à l'étranger", le fournisseur se trouve dans quel pays?</t>
  </si>
  <si>
    <t>${mil_local_localisation_fournisseur} = 'etranger'</t>
  </si>
  <si>
    <t>Q259.Si autre fournisseur étranger, veuillez préciser::</t>
  </si>
  <si>
    <t>selected(${mil_local_pays_fournisseur},'autre')</t>
  </si>
  <si>
    <t>Q260.Dans les conditions actuelles, quelle est la durée estimée de votre stock pour le mil local?</t>
  </si>
  <si>
    <t>Q261.Si vous deviez placer une commande aujourd'hui, combien de temps mettriez-vous à renouveller votre stock pour le mil local?</t>
  </si>
  <si>
    <t>if((${mil_local_stock} - ${mil_local_reapprovissionnement}) &lt;= 0, '1', '0')</t>
  </si>
  <si>
    <t>alimentaire_riz_local</t>
  </si>
  <si>
    <t>Riz local décortiqué</t>
  </si>
  <si>
    <t>selected(${alimentaire_vendus},'riz_local')</t>
  </si>
  <si>
    <t>##RIZ LOCAL DECORTIQUE##</t>
  </si>
  <si>
    <t>Q262.Aujourd'hui, quelle est la disponiblité du riz local décortiqué dans le ${i_marche1}?</t>
  </si>
  <si>
    <t>riz_local_prix</t>
  </si>
  <si>
    <t>${riz_local_disponibilite} != 'nondisponible'</t>
  </si>
  <si>
    <t>select_multiple l_unite_riz</t>
  </si>
  <si>
    <t>Q263.Comment mesurez-vous le riz local décortiqué?</t>
  </si>
  <si>
    <t>Q264.Quel est le prix du Kg de riz local décortiqué?</t>
  </si>
  <si>
    <t>selected(${riz_local_unite},'kg')</t>
  </si>
  <si>
    <t>Q265.Quel est le prix du Yorouba de riz local décortiqué?</t>
  </si>
  <si>
    <t>selected(${riz_local_unite},'yorouba')</t>
  </si>
  <si>
    <t>Q266.Quel est le prix du Tine de riz local décortiqué?</t>
  </si>
  <si>
    <t>selected(${riz_local_unite},'tine')</t>
  </si>
  <si>
    <t>riz_local_stocks_approvisionnement</t>
  </si>
  <si>
    <t>Q267.Où se trouve votre fournisseur principal pour le riz local?</t>
  </si>
  <si>
    <t>Q268.Si "à l'étranger", le fournisseur se trouve dans quel pays?</t>
  </si>
  <si>
    <t>${riz_local_localisation_fournisseur} = 'etranger'</t>
  </si>
  <si>
    <t>Q269.Si autre fournisseur étranger, veuillez préciser::</t>
  </si>
  <si>
    <t>selected(${riz_local_pays_fournisseur},'autre')</t>
  </si>
  <si>
    <t>Q270.Dans les conditions actuelles, quelle est la durée estimée de votre stock pour le riz local décortiqué?</t>
  </si>
  <si>
    <t>Q271.Si vous deviez placer une commande aujourd'hui, combien de temps mettriez-vous à renouveller votre stock pour le riz local décortiqué?</t>
  </si>
  <si>
    <t>if((${riz_local_stock} - ${riz_local_reapprovissionnement}) &lt;= 0, '1', '0')</t>
  </si>
  <si>
    <t>alimentaire_riz_importe</t>
  </si>
  <si>
    <t>Riz importé</t>
  </si>
  <si>
    <t>selected(${alimentaire_vendus},'riz_importe')</t>
  </si>
  <si>
    <t>##RIZ IMPORTE##</t>
  </si>
  <si>
    <t>Q272.Aujourd'hui, quelle est la disponiblité du riz importé dans le ${i_marche1}?</t>
  </si>
  <si>
    <t>riz_importe_prix</t>
  </si>
  <si>
    <t>${riz_importe_disponibilite} != 'nondisponible'</t>
  </si>
  <si>
    <t>Q273.Comment mesurez-vous le riz importé ?</t>
  </si>
  <si>
    <t>Q274.Quel est le prix du Kg de riz importé?</t>
  </si>
  <si>
    <t>selected(${riz_importe_unite},'kg')</t>
  </si>
  <si>
    <t>Q275.Quel est le prix du Yorouba de riz importé?</t>
  </si>
  <si>
    <t>selected(${riz_importe_unite},'yorouba')</t>
  </si>
  <si>
    <t>Q276.Quel est le prix du Tine de riz importé?</t>
  </si>
  <si>
    <t>selected(${riz_importe_unite},'tine')</t>
  </si>
  <si>
    <t>riz_importe_stocks_approvisionnement</t>
  </si>
  <si>
    <t>Q277.Où se trouve votre fournisseur principal pour le riz importé?</t>
  </si>
  <si>
    <t>Q278.Si "à l'étranger", le fournisseur se trouve dans quel pays?</t>
  </si>
  <si>
    <t>${riz_importe_localisation_fournisseur} = 'etranger'</t>
  </si>
  <si>
    <t>Q279.Si autre fournisseur étranger, veuillez préciser::</t>
  </si>
  <si>
    <t>selected(${riz_importe_pays_fournisseur},'autre')</t>
  </si>
  <si>
    <t>Q280.Dans les conditions actuelles, quelle est la durée estimée de votre stock pour le riz importé?</t>
  </si>
  <si>
    <t>Q281.Si vous deviez placer une commande aujourd'hui, combien de temps mettriez-vous à renouveller votre stock pour le riz importé?</t>
  </si>
  <si>
    <t>if((${riz_importe_stock} - ${riz_importe_reapprovissionnement}) &lt;= 0, '1', '0')</t>
  </si>
  <si>
    <t>alimentaire_fonio</t>
  </si>
  <si>
    <t>Fonio</t>
  </si>
  <si>
    <t>selected(${alimentaire_vendus},'fonio')</t>
  </si>
  <si>
    <t>##FONIO##</t>
  </si>
  <si>
    <t>Q282.Aujourd'hui, quelle est la disponiblité du fonio dans le ${i_marche1}?</t>
  </si>
  <si>
    <t>fonio_prix</t>
  </si>
  <si>
    <t>${fonio_disponibilite} != 'nondisponible'</t>
  </si>
  <si>
    <t>select_multiple l_unite_fonio</t>
  </si>
  <si>
    <t>Q283.Comment mesurez-vous le fonio ?</t>
  </si>
  <si>
    <t>Q284.Quel est le prix du Kg de fonios?</t>
  </si>
  <si>
    <t>selected(${fonio_unite},'kg')</t>
  </si>
  <si>
    <t>Q285.Quel est le prix d'1 Yorouba de fonios?</t>
  </si>
  <si>
    <t>selected(${fonio_unite},'yorouba')</t>
  </si>
  <si>
    <t>Q286.Quel est le prix d'1 Tine de fonios?</t>
  </si>
  <si>
    <t>selected(${fonio_unite},'tine')</t>
  </si>
  <si>
    <t>fonio_stocks_approvisionnement</t>
  </si>
  <si>
    <t>Q287.Où se trouve votre fournisseur principal pour cet article?</t>
  </si>
  <si>
    <t>Q288.Si "à l'étranger", le fournisseur se trouve dans quel pays?</t>
  </si>
  <si>
    <t>${fonios_localisation_fournisseur} = 'etranger'</t>
  </si>
  <si>
    <t>Q289.Si autre fournisseur étranger, veuillez préciser::</t>
  </si>
  <si>
    <t>selected(${fonios_pays_fournisseur},'autre')</t>
  </si>
  <si>
    <t>Q290.Dans les conditions actuelles, quelle est la durée estimée de votre stock pour cet article?</t>
  </si>
  <si>
    <t>Q291.Si vous deviez placer une commande aujourd'hui, combien de temps mettriez-vous à renouveller votre stock pour cet article?</t>
  </si>
  <si>
    <t>if((${fonio_stock} - ${fonio_reapprovissionnement}) &lt;= 0, '1', '0')</t>
  </si>
  <si>
    <t>alimentaire_manioc</t>
  </si>
  <si>
    <t>Manioc (tubercules)</t>
  </si>
  <si>
    <t>selected(${alimentaire_vendus},'manioc')</t>
  </si>
  <si>
    <t>##MANIOC (TUBERCULES)##</t>
  </si>
  <si>
    <t>Q292.Aujourd'hui, quelle est la disponiblité du manioc (tubercules) dans le ${i_marche1} ?</t>
  </si>
  <si>
    <t>manioc_prix</t>
  </si>
  <si>
    <t>${manioc_disponibilite} != 'nondisponible'</t>
  </si>
  <si>
    <t>Q293.Quel est le prix du Kg de manioc (tubercules)?</t>
  </si>
  <si>
    <t>manioc_stocks_approvisionnement</t>
  </si>
  <si>
    <t>Q294.Où se trouve votre fournisseur principal pour cet article?</t>
  </si>
  <si>
    <t>Q295.Si "à l'étranger", le fournisseur se trouve dans quel pays?</t>
  </si>
  <si>
    <t>${manioc_localisation_fournisseur} = 'etranger'</t>
  </si>
  <si>
    <t>Q296.Si autre fournisseur étranger, veuillez préciser::</t>
  </si>
  <si>
    <t>selected(${manioc_pays_fournisseur},'autre')</t>
  </si>
  <si>
    <t>Q297.Dans les conditions actuelles, quelle est la durée estimée de votre stock pour cet article?</t>
  </si>
  <si>
    <t>Q298.Si vous deviez placer une commande aujourd'hui, combien de temps mettriez-vous à renouveller votre stock pour cet article?</t>
  </si>
  <si>
    <t>if((${manioc_stock} - ${manioc_reapprovissionnement}) &lt;= 0, '1', '0')</t>
  </si>
  <si>
    <t>alimentaire_igname</t>
  </si>
  <si>
    <t>selected(${alimentaire_vendus},'igname')</t>
  </si>
  <si>
    <t>##IGNAME##</t>
  </si>
  <si>
    <t>Q299.Aujourd'hui, quelle est la disponiblité de l'igname dans le ${i_marche1} ?</t>
  </si>
  <si>
    <t>igname_prix</t>
  </si>
  <si>
    <t>${igname_disponibilite} != 'nondisponible'</t>
  </si>
  <si>
    <t>Q300.Quel est le prix du Kg d'igname?</t>
  </si>
  <si>
    <t>igname_stocks_approvisionnement</t>
  </si>
  <si>
    <t>Q301.Où se trouve votre fournisseur principal pour cet article?</t>
  </si>
  <si>
    <t>Q302.Si "à l'étranger", le fournisseur se trouve dans quel pays?</t>
  </si>
  <si>
    <t>${igname_localisation_fournisseur} = 'etranger'</t>
  </si>
  <si>
    <t>Q303.Si autre fournisseur étranger, veuillez préciser::</t>
  </si>
  <si>
    <t>selected(${igname_pays_fournisseur},'autre')</t>
  </si>
  <si>
    <t>Q304.Dans les conditions actuelles, quelle est la durée estimée de votre stock pour cet article?</t>
  </si>
  <si>
    <t>Q305.Si vous deviez placer une commande aujourd'hui, combien de temps mettriez-vous à renouveller votre stock pour cet article?</t>
  </si>
  <si>
    <t>if((${igname_stock} - ${igname_reapprovissionnement}) &lt;= 0, '1', '0')</t>
  </si>
  <si>
    <t>alimentaire_patate</t>
  </si>
  <si>
    <t>Patate douce</t>
  </si>
  <si>
    <t>selected(${alimentaire_vendus},'patate')</t>
  </si>
  <si>
    <t>##PATATE DOUCE##</t>
  </si>
  <si>
    <t>Q306.Aujourd'hui, quelle est la disponiblité de la patate douce dans le ${i_marche1} ?</t>
  </si>
  <si>
    <t>patate_prix</t>
  </si>
  <si>
    <t>${patate_disponibilite} != 'nondisponible'</t>
  </si>
  <si>
    <t>Q307.Quel est le prix du Kg de patate douce?</t>
  </si>
  <si>
    <t>patate_stocks_approvisionnement</t>
  </si>
  <si>
    <t>Q308.Où se trouve votre fournisseur principal pour cet article?</t>
  </si>
  <si>
    <t>Q309.Si "à l'étranger", le fournisseur se trouve dans quel pays?</t>
  </si>
  <si>
    <t>${patate_localisation_fournisseur} = 'etranger'</t>
  </si>
  <si>
    <t>Q310.Si autre fournisseur étranger, veuillez préciser::</t>
  </si>
  <si>
    <t>selected(${patate_pays_fournisseur},'autre')</t>
  </si>
  <si>
    <t>Q311.Dans les conditions actuelles, quelle est la durée estimée de votre stock pour cet article?</t>
  </si>
  <si>
    <t>Q312.Si vous deviez placer une commande aujourd'hui, combien de temps mettriez-vous à renouveller votre stock pour cet article?</t>
  </si>
  <si>
    <t>if((${patate_stock} - ${patate_reapprovissionnement}) &lt;= 0, '1', '0')</t>
  </si>
  <si>
    <t>alimentaire_pomme_de_terre</t>
  </si>
  <si>
    <t>selected(${alimentaire_vendus},'pomme_de_terre')</t>
  </si>
  <si>
    <t>##POMME DE TERRE##</t>
  </si>
  <si>
    <t>Q313.Aujourd'hui, quelle est la disponiblité de la pomme de terre dans le ${i_marche1} ?</t>
  </si>
  <si>
    <t>pomme_de_terre_prix</t>
  </si>
  <si>
    <t>${pomme_de_terre_disponibilite} != 'nondisponible'</t>
  </si>
  <si>
    <t>Q314.Quel est le prix du Kg de pomme de terre?</t>
  </si>
  <si>
    <t>pomme_de_terre_stocks_approvisionnement</t>
  </si>
  <si>
    <t>Q315.Où se trouve votre fournisseur principal pour cet article?</t>
  </si>
  <si>
    <t>Q316.Si "à l'étranger", le fournisseur se trouve dans quel pays?</t>
  </si>
  <si>
    <t>${pomme_de_terre_localisation_fournisseur} = 'etranger'</t>
  </si>
  <si>
    <t>Q317.Si autre fournisseur étranger, veuillez préciser::</t>
  </si>
  <si>
    <t>selected(${pomme_de_terre_pays_fournisseur},'autre')</t>
  </si>
  <si>
    <t>Q318.Dans les conditions actuelles, quelle est la durée estimée de votre stock pour cet article?</t>
  </si>
  <si>
    <t>Q319.Si vous deviez placer une commande aujourd'hui, combien de temps mettriez-vous à renouveller votre stock pour cet article?</t>
  </si>
  <si>
    <t>if((${pomme_de_terre_stock} - ${pomme_de_terre_reapprovissionnement}) &lt;= 0, '1', '0')</t>
  </si>
  <si>
    <t>alimentaire_viande_beuf</t>
  </si>
  <si>
    <t>Viande de bœuf</t>
  </si>
  <si>
    <t>selected(${alimentaire_vendus},'viande_beuf')</t>
  </si>
  <si>
    <t>##VIANDE DE BŒUF##</t>
  </si>
  <si>
    <t>Q320.Aujourd'hui, quelle est la disponiblité de la viande de bœuf dans le ${i_marche1}?</t>
  </si>
  <si>
    <t>viande_beuf_prix</t>
  </si>
  <si>
    <t>${viande_beuf_disponibilite} != 'nondisponible'</t>
  </si>
  <si>
    <t>Q321.Quel est le prix du Kg de viande de boeuf?</t>
  </si>
  <si>
    <t>&lt;span style="color:#fa8072"&gt;&lt;b&gt;Saisissez le prix le moins cher &lt;/b&gt;&lt;/span&gt;</t>
  </si>
  <si>
    <t>viande_beuf_stocks_approvisionnement</t>
  </si>
  <si>
    <t>Q322.Où se trouve votre fournisseur principal pour cet article?</t>
  </si>
  <si>
    <t>Q323.Si "à l'étranger", le fournisseur se trouve dans quel pays?</t>
  </si>
  <si>
    <t>${viandes_beuf_localisation_fournisseur} = 'etranger'</t>
  </si>
  <si>
    <t>Q324.Si autre fournisseur étranger, veuillez préciser::</t>
  </si>
  <si>
    <t>selected(${viandes_beuf_pays_fournisseur},'autre')</t>
  </si>
  <si>
    <t>Q325.Dans les conditions actuelles, quelle est la durée estimée de votre stock pour cet article?</t>
  </si>
  <si>
    <t>Q326.Si vous deviez placer une commande aujourd'hui, combien de temps mettriez-vous à renouveller votre stock pour cet article?</t>
  </si>
  <si>
    <t>if((${viande_beuf_stock} - ${viande_beuf_reapprovissionnement}) &lt;= 0, '1', '0')</t>
  </si>
  <si>
    <t>alimentaire_viande_mouton</t>
  </si>
  <si>
    <t>Viande de mouton / chèvre</t>
  </si>
  <si>
    <t>selected(${alimentaire_vendus},'viande_mouton')</t>
  </si>
  <si>
    <t>##VIANDE DE MOUTON##</t>
  </si>
  <si>
    <t>Q327.Aujourd'hui, quelle est la disponiblité de viande de mouton / chèvre dans le ${i_marche1}?</t>
  </si>
  <si>
    <t>viande_mouton_prix</t>
  </si>
  <si>
    <t>${viande_mouton_disponibilite} != 'nondisponible'</t>
  </si>
  <si>
    <t>Q328.Quel est le prix du Kg de viande de mouton / chèvre?</t>
  </si>
  <si>
    <t>viande_mouton_stocks_approvisionnement</t>
  </si>
  <si>
    <t>Q329.Où se trouve votre fournisseur principal pour cet article?</t>
  </si>
  <si>
    <t>Q330.Si "à l'étranger", le fournisseur se trouve dans quel pays?</t>
  </si>
  <si>
    <t>${viandes_mouton_localisation_fournisseur} = 'etranger'</t>
  </si>
  <si>
    <t>Q331.Si autre fournisseur étranger, veuillez préciser::</t>
  </si>
  <si>
    <t>selected(${viandes_mouton_pays_fournisseur},'autre')</t>
  </si>
  <si>
    <t>Q332.Dans les conditions actuelles, quelle est la durée estimée de votre stock pour cet article?</t>
  </si>
  <si>
    <t>Q333.Si vous deviez placer une commande aujourd'hui, combien de temps mettriez-vous à renouveller votre stock pour cet article?</t>
  </si>
  <si>
    <t>if((${viande_mouton_stock} - ${viande_mouton_reapprovissionnement}) &lt;= 0, '1', '0')</t>
  </si>
  <si>
    <t>alimentaire_poisson</t>
  </si>
  <si>
    <t>Poisson frais</t>
  </si>
  <si>
    <t>selected(${alimentaire_vendus},'poisson')</t>
  </si>
  <si>
    <t>##POISSON FRAIS##</t>
  </si>
  <si>
    <t>Q334.Aujourd'hui, quelle est la disponiblité du poisson frais dans le ${i_marche1}?</t>
  </si>
  <si>
    <t>poisson_prix</t>
  </si>
  <si>
    <t>${poisson_disponibilite} != 'nondisponible'</t>
  </si>
  <si>
    <t>Q335.Quel est le prix du Kg de poisson frais?</t>
  </si>
  <si>
    <t>poisson_stocks_approvisionnement</t>
  </si>
  <si>
    <t>Q336.Où se trouve votre fournisseur principal pour cet article?</t>
  </si>
  <si>
    <t>Q337.Si "à l'étranger", le fournisseur se trouve dans quel pays?</t>
  </si>
  <si>
    <t>${poissons_localisation_fournisseur} = 'etranger'</t>
  </si>
  <si>
    <t>Q338.Si autre fournisseur étranger, veuillez préciser::</t>
  </si>
  <si>
    <t>selected(${poissons_pays_fournisseur},'autre')</t>
  </si>
  <si>
    <t>Q339.Dans les conditions actuelles, quelle est la durée estimée de votre stock pour cet article?</t>
  </si>
  <si>
    <t>Q340.Si vous deviez placer une commande aujourd'hui, combien de temps mettriez-vous à renouveller votre stock pour cet article?</t>
  </si>
  <si>
    <t>if((${poisson_stock} - ${poisson_reapprovissionnement}) &lt;= 0, '1', '0')</t>
  </si>
  <si>
    <t>alimentaire_lait_en_poudre</t>
  </si>
  <si>
    <t>Lait en poudre</t>
  </si>
  <si>
    <t>selected(${alimentaire_vendus},'lait_en_poudre')</t>
  </si>
  <si>
    <t>##LAIT EN POUDRE##</t>
  </si>
  <si>
    <t>Q341.Aujourd'hui, quelle est la disponiblité du lait en poudre dans le ${i_marche1}?</t>
  </si>
  <si>
    <t>lait_en_poudre_prix</t>
  </si>
  <si>
    <t>${lait_en_poudre_disponibilite} != 'nondisponible'</t>
  </si>
  <si>
    <t>Q342.Quel est le prix du Kg de lait en poudre?</t>
  </si>
  <si>
    <t>lait_en_poudre_stocks_approvisionnement</t>
  </si>
  <si>
    <t>Q343.Où se trouve votre fournisseur principal pour cet article?</t>
  </si>
  <si>
    <t>Q344.Si "à l'étranger", le fournisseur se trouve dans quel pays?</t>
  </si>
  <si>
    <t>${lait_en_poudres_localisation_fournisseur} = 'etranger'</t>
  </si>
  <si>
    <t>Q345.Si autre fournisseur étranger, veuillez préciser::</t>
  </si>
  <si>
    <t>selected(${lait_en_poudres_pays_fournisseur},'autre')</t>
  </si>
  <si>
    <t>Q346.Dans les conditions actuelles, quelle est la durée estimée de votre stock pour cet article?</t>
  </si>
  <si>
    <t>Q347.Si vous deviez placer une commande aujourd'hui, combien de temps mettriez-vous à renouveller votre stock pour cet article?</t>
  </si>
  <si>
    <t>if((${lait_en_poudre_stock} - ${lait_en_poudre_reapprovissionnement}) &lt;= 0, '1', '0')</t>
  </si>
  <si>
    <t>alimentaire_lait_frais</t>
  </si>
  <si>
    <t>Lait frais</t>
  </si>
  <si>
    <t>selected(${alimentaire_vendus},'lait_frais')</t>
  </si>
  <si>
    <t>##LAIT FRAIS##</t>
  </si>
  <si>
    <t>Q348.Aujourd'hui, quelle est la disponiblité du lait frais dans le ${i_marche1}?</t>
  </si>
  <si>
    <t>lait_frais_prix</t>
  </si>
  <si>
    <t>${lait_frais_disponibilite} != 'nondisponible'</t>
  </si>
  <si>
    <t>Q349.Quel est le prix du litre de lait frais?</t>
  </si>
  <si>
    <t>lait_frais_stocks_approvisionnement</t>
  </si>
  <si>
    <t>Q350.Où se trouve votre fournisseur principal pour cet article?</t>
  </si>
  <si>
    <t>Q351.Si "à l'étranger", le fournisseur se trouve dans quel pays?</t>
  </si>
  <si>
    <t>${lait_fraiss_localisation_fournisseur} = 'etranger'</t>
  </si>
  <si>
    <t>Q352.Si autre fournisseur étranger, veuillez préciser::</t>
  </si>
  <si>
    <t>selected(${lait_fraiss_pays_fournisseur},'autre')</t>
  </si>
  <si>
    <t>Q353.Dans les conditions actuelles, quelle est la durée estimée de votre stock pour cet article?</t>
  </si>
  <si>
    <t>Q354.Si vous deviez placer une commande aujourd'hui, combien de temps mettriez-vous à renouveller votre stock pour cet article?</t>
  </si>
  <si>
    <t>if((${lait_frais_stock} - ${lait_frais_reapprovissionnement}) &lt;= 0, '1', '0')</t>
  </si>
  <si>
    <t>alimentaire_haricot</t>
  </si>
  <si>
    <t>Niebé / haricot local blanc</t>
  </si>
  <si>
    <t>selected(${alimentaire_vendus},'haricot')</t>
  </si>
  <si>
    <t>##NIEBE / HARICOT LOCAL BLANC##</t>
  </si>
  <si>
    <t>Q355.Aujourd'hui, quelle est la disponiblité du Niebé / haricot local blanc dans le ${i_marche1}?</t>
  </si>
  <si>
    <t>haricot_prix</t>
  </si>
  <si>
    <t>${haricot_disponibilite} != 'nondisponible'</t>
  </si>
  <si>
    <t>select_multiple l_unite_haricot</t>
  </si>
  <si>
    <t>Q356.Comment mesurez-vous le Niebé / haricot local blanc ?</t>
  </si>
  <si>
    <t>Q357.Quel est le prix d'1Kg de Niebé / haricot local blanc?</t>
  </si>
  <si>
    <t>selected(${haricot_unite},'kg')</t>
  </si>
  <si>
    <t>Q358.Quel est le prix d'1 Yorouba de Niebé / haricot local blanc?</t>
  </si>
  <si>
    <t>selected(${haricot_unite},'yorouba')</t>
  </si>
  <si>
    <t>Q359.Quel est le prix d'1 Tine de Niebé / haricot local blanc?</t>
  </si>
  <si>
    <t>selected(${haricot_unite},'tine')</t>
  </si>
  <si>
    <t>haricot_stocks_approvisionnement</t>
  </si>
  <si>
    <t>Q360.Où se trouve votre fournisseur principal pour cet article?</t>
  </si>
  <si>
    <t>Q361.Si "à l'étranger", le fournisseur se trouve dans quel pays?</t>
  </si>
  <si>
    <t>${haricots_localisation_fournisseur} = 'etranger'</t>
  </si>
  <si>
    <t>Q362.Si autre fournisseur étranger, veuillez préciser::</t>
  </si>
  <si>
    <t>selected(${haricots_pays_fournisseur},'autre')</t>
  </si>
  <si>
    <t>Q363.Dans les conditions actuelles, quelle est la durée estimée de votre stock pour cet article?</t>
  </si>
  <si>
    <t>Q364.Si vous deviez placer une commande aujourd'hui, combien de temps mettriez-vous à renouveller votre stock pour cet article?</t>
  </si>
  <si>
    <t>if((${haricot_stock} - ${haricot_reapprovissionnement}) &lt;= 0, '1', '0')</t>
  </si>
  <si>
    <t>alimentaire_arachide_coque</t>
  </si>
  <si>
    <t>Arachide coque</t>
  </si>
  <si>
    <t>selected(${alimentaire_vendus},'arachide_coque')</t>
  </si>
  <si>
    <t>##ARACHIDE COQUE##</t>
  </si>
  <si>
    <t>Q365.Aujourd'hui, quelle est la disponiblité de l'arachide coque dans le ${i_marche1}?</t>
  </si>
  <si>
    <t>arachide_coque_prix</t>
  </si>
  <si>
    <t>${arachide_coque_disponibilite} != 'nondisponible'</t>
  </si>
  <si>
    <t>select_multiple l_unite_arachide</t>
  </si>
  <si>
    <t>Q366.Comment mesurez-vous l'arachide coque ?</t>
  </si>
  <si>
    <t>Q367.Quel est le prix d'1Kg d'arachide coque?</t>
  </si>
  <si>
    <t>selected(${arachide_coque_unite},'kg')</t>
  </si>
  <si>
    <t>&lt;span style="color:#fa8072"&gt;&lt;b&gt; Saisissez le prix le moins cher&lt;/b&gt;&lt;/span&gt;</t>
  </si>
  <si>
    <t>Q368.Quel est le prix d'1 Yorouba d'arachide coque?</t>
  </si>
  <si>
    <t>selected(${arachide_coque_unite},'yorouba')</t>
  </si>
  <si>
    <t>Q369.Quel est le prix d'1 Tine d'arachide coque?</t>
  </si>
  <si>
    <t>selected(${arachide_coque_unite},'tine')</t>
  </si>
  <si>
    <t>arachide_coque_stocks_approvisionnement</t>
  </si>
  <si>
    <t>Q370.Où se trouve votre fournisseur principal pour cet article?</t>
  </si>
  <si>
    <t>Q371.Si "à l'étranger", le fournisseur se trouve dans quel pays?</t>
  </si>
  <si>
    <t>${arachides_coque_localisation_fournisseur} = 'etranger'</t>
  </si>
  <si>
    <t>Q372.Si autre fournisseur étranger, veuillez préciser:</t>
  </si>
  <si>
    <t>selected(${arachides_coque_pays_fournisseur},'autre')</t>
  </si>
  <si>
    <t>Q373.Dans les conditions actuelles, quelle est la durée estimée de votre stock pour cet article?</t>
  </si>
  <si>
    <t>Q374.Si vous deviez placer une commande aujourd'hui, combien de temps mettriez-vous à renouveller votre stock pour cet article?</t>
  </si>
  <si>
    <t>if((${arachide_coque_stock} - ${arachide_coque_reapprovissionnement}) &lt;= 0, '1', '0')</t>
  </si>
  <si>
    <t>alimentaire_arachide_graine</t>
  </si>
  <si>
    <t>Arachide graine</t>
  </si>
  <si>
    <t>selected(${alimentaire_vendus},'arachide_graine')</t>
  </si>
  <si>
    <t>##ARACHIDE GRAINE##</t>
  </si>
  <si>
    <t>Q375.Aujourd'hui, quelle est la disponiblité de l'arachide graine dans le ${i_marche1}?</t>
  </si>
  <si>
    <t>arachide_graine_prix</t>
  </si>
  <si>
    <t>${arachide_graine_disponibilite} != 'nondisponible'</t>
  </si>
  <si>
    <t>Q376.Comment mesurez-vous l'arachide graine ?</t>
  </si>
  <si>
    <t>Q377.Quel est le prix d'1Kg d'arachide graine?</t>
  </si>
  <si>
    <t>selected(${arachide_graine_unite},'kg')</t>
  </si>
  <si>
    <t>Q378.Quel est le prix d'1 Yorouba d'arachide graine?</t>
  </si>
  <si>
    <t>selected(${arachide_graine_unite},'yorouba')</t>
  </si>
  <si>
    <t>Q379.Quel est le prix d'1 Tine d'arachide graine?</t>
  </si>
  <si>
    <t>selected(${arachide_graine_unite},'tine')</t>
  </si>
  <si>
    <t>arachide_graine_stocks_approvisionnement</t>
  </si>
  <si>
    <t>Q380.Où se trouve votre fournisseur principal pour cet article?</t>
  </si>
  <si>
    <t>Q381.Si "à l'étranger", le fournisseur se trouve dans quel pays?</t>
  </si>
  <si>
    <t>${arachides_graine_localisation_fournisseur} = 'etranger'</t>
  </si>
  <si>
    <t>Q382.Si autre fournisseur étranger, veuillez préciser:</t>
  </si>
  <si>
    <t>selected(${arachides_graine_pays_fournisseur},'autre')</t>
  </si>
  <si>
    <t>Q383.Dans les conditions actuelles, quelle est la durée estimée de votre stock pour cet article?</t>
  </si>
  <si>
    <t>Q384.Si vous deviez placer une commande aujourd'hui, combien de temps mettriez-vous à renouveller votre stock pour cet article?</t>
  </si>
  <si>
    <t>if((${arachide_graine_stock} - ${arachide_graine_reapprovissionnement}) &lt;= 0, '1', '0')</t>
  </si>
  <si>
    <t>alimentaire_voandzou</t>
  </si>
  <si>
    <t>Voandzou ou pois de terre</t>
  </si>
  <si>
    <t>selected(${alimentaire_vendus},'voandzou')</t>
  </si>
  <si>
    <t>##VOANDZOU OU POIS DE TERRE##</t>
  </si>
  <si>
    <t>Q385.Aujourd'hui, quelle est la disponiblité de voandzou ou pois de terre dans le ${i_marche1}?</t>
  </si>
  <si>
    <t>voandzou_prix</t>
  </si>
  <si>
    <t>${voandzou_disponibilite} != 'nondisponible'</t>
  </si>
  <si>
    <t>select_multiple l_unite_voandzou</t>
  </si>
  <si>
    <t>Q386.Comment mesurez-vous le voandzou ou pois de terre ?</t>
  </si>
  <si>
    <t>Q387.Quel est le prix d'1Kg de voandzou ou pois de terre?</t>
  </si>
  <si>
    <t>selected(${voandzou_unite},'kg')</t>
  </si>
  <si>
    <t>Q388.Quel est le prix d'1 Yorouba de voandzou ou pois de terre?</t>
  </si>
  <si>
    <t>selected(${voandzou_unite},'yorouba')</t>
  </si>
  <si>
    <t>Q389.Quel est le prix d'1 Tine de voandzou ou pois de terre?</t>
  </si>
  <si>
    <t>selected(${voandzou_unite},'tine')</t>
  </si>
  <si>
    <t>voandzou_stocks_approvisionnement</t>
  </si>
  <si>
    <t>Q390.Où se trouve votre fournisseur principal pour cet article?</t>
  </si>
  <si>
    <t>Q391.Si "à l'étranger", le fournisseur se trouve dans quel pays?</t>
  </si>
  <si>
    <t>${voandzous_localisation_fournisseur} = 'etranger'</t>
  </si>
  <si>
    <t>Q392.Si autre fournisseur étranger, veuillez préciser::</t>
  </si>
  <si>
    <t>selected(${voandzous_pays_fournisseur},'autre')</t>
  </si>
  <si>
    <t>Q393.Dans les conditions actuelles, quelle est la durée estimée de votre stock pour cet article?</t>
  </si>
  <si>
    <t>Q394.Si vous deviez placer une commande aujourd'hui, combien de temps mettriez-vous à renouveller votre stock pour cet article?</t>
  </si>
  <si>
    <t>if((${voandzou_stock} - ${voandzou_reapprovissionnement}) &lt;= 0, '1', '0')</t>
  </si>
  <si>
    <t>alimentaire_oignon</t>
  </si>
  <si>
    <t>Oignon frais</t>
  </si>
  <si>
    <t>selected(${alimentaire_vendus},'oignon')</t>
  </si>
  <si>
    <t>##OIGNON FRAIS##</t>
  </si>
  <si>
    <t>Q395.Aujourd'hui, quelle est la disponiblité des oignons frais dans le ${i_marche1}?</t>
  </si>
  <si>
    <t>oignon_prix</t>
  </si>
  <si>
    <t>${oignon_disponibilite} != 'nondisponible'</t>
  </si>
  <si>
    <t>select_multiple l_unite_oignon</t>
  </si>
  <si>
    <t>Q396.Comment mesurez-vous l'oignon frais?</t>
  </si>
  <si>
    <t>Q397.Quel est le prix d'1Kg d'oignons frais?</t>
  </si>
  <si>
    <t>selected(${oignon_unite},'kg')</t>
  </si>
  <si>
    <t>Q398.Quel est le prix d'1 Yorouba d'oignons frais?</t>
  </si>
  <si>
    <t>selected(${oignon_unite},'yorouba')</t>
  </si>
  <si>
    <t>Q399.Quel est le prix d'un tas d'oignons frais?</t>
  </si>
  <si>
    <t>selected(${oignon_unite},'tas')</t>
  </si>
  <si>
    <t>oignon_stocks_approvisionnement</t>
  </si>
  <si>
    <t>Q400.Où se trouve votre fournisseur principal pour cet article?</t>
  </si>
  <si>
    <t>Q401.Si "à l'étranger", le fournisseur se trouve dans quel pays?</t>
  </si>
  <si>
    <t>${oignons_localisation_fournisseur} = 'etranger'</t>
  </si>
  <si>
    <t>Q402.Si autre fournisseur étranger, veuillez préciser::</t>
  </si>
  <si>
    <t>selected(${oignons_pays_fournisseur},'autre')</t>
  </si>
  <si>
    <t>Q403.Dans les conditions actuelles, quelle est la durée estimée de votre stock pour cet article?</t>
  </si>
  <si>
    <t>Q404.Si vous deviez placer une commande aujourd'hui, combien de temps mettriez-vous à renouveller votre stock pour cet article?</t>
  </si>
  <si>
    <t>if((${oignon_stock} - ${oignon_reapprovissionnement}) &lt;= 0, '1', '0')</t>
  </si>
  <si>
    <t>alimentaire_tomate</t>
  </si>
  <si>
    <t>Tomate ronde</t>
  </si>
  <si>
    <t>selected(${alimentaire_vendus},'tomate')</t>
  </si>
  <si>
    <t>##TOMATE RONDE##</t>
  </si>
  <si>
    <t>Q405.Aujourd'hui, quelle est la disponiblité des tomates rondes dans le ${i_marche1}?</t>
  </si>
  <si>
    <t>tomate_prix</t>
  </si>
  <si>
    <t>${tomate_disponibilite} != 'nondisponible'</t>
  </si>
  <si>
    <t>select_multiple l_unite_tomate</t>
  </si>
  <si>
    <t>Q406.Comment mesurez-vous les tomates rondes ?</t>
  </si>
  <si>
    <t>Q407.Quel est le prix d'1Kg de tomates rondes?</t>
  </si>
  <si>
    <t>selected(${tomate_unite},'kg')</t>
  </si>
  <si>
    <t>Q408.Quel est le prix d'un tas de tomates rondes?</t>
  </si>
  <si>
    <t>selected(${tomate_unite},'tas')</t>
  </si>
  <si>
    <t>tomate_stocks_approvisionnement</t>
  </si>
  <si>
    <t>Q409.Où se trouve votre fournisseur principal pour cet article?</t>
  </si>
  <si>
    <t>Q410.Si "à l'étranger", le fournisseur se trouve dans quel pays?</t>
  </si>
  <si>
    <t>${tomates_localisation_fournisseur} = 'etranger'</t>
  </si>
  <si>
    <t>Q411.Si autre fournisseur étranger, veuillez préciser::</t>
  </si>
  <si>
    <t>selected(${tomates_pays_fournisseur},'autre')</t>
  </si>
  <si>
    <t>Q412.Dans les conditions actuelles, quelle est la durée estimée de votre stock pour cet article?</t>
  </si>
  <si>
    <t>Q413.Si vous deviez placer une commande aujourd'hui, combien de temps mettriez-vous à renouveller votre stock pour cet article?</t>
  </si>
  <si>
    <t>if((${tomate_stock} - ${tomate_reapprovissionnement}) &lt;= 0, '1', '0')</t>
  </si>
  <si>
    <t>alimentaire_feuille</t>
  </si>
  <si>
    <t xml:space="preserve">Feuilles fraîches (pour sauce) </t>
  </si>
  <si>
    <t>selected(${alimentaire_vendus},'feuille')</t>
  </si>
  <si>
    <t>##FEUILLES FRAICHES (POUR LA SAUCE)##</t>
  </si>
  <si>
    <t>Q414.Aujourd'hui, quelle est la disponiblité des feuilles fraîches (pour la sauce) dans le ${i_marche1}?</t>
  </si>
  <si>
    <t>feuille_prix</t>
  </si>
  <si>
    <t>${feuille_disponibilite} != 'nondisponible'</t>
  </si>
  <si>
    <t>select_multiple l_unite_feuille</t>
  </si>
  <si>
    <t>Q415.Comment mesurez-vous les Feuilles fraîches (pour la sauce) ?</t>
  </si>
  <si>
    <t>Q416.Quel est le prix d'1Kg de Feuilles fraîches (pour la sauce)?</t>
  </si>
  <si>
    <t>selected(${feuille_unite},'kg')</t>
  </si>
  <si>
    <t>Q417.Quel est le prix d'un tas de Feuilles fraîches (pour la sauce)?</t>
  </si>
  <si>
    <t>selected(${feuille_unite},'tas')</t>
  </si>
  <si>
    <t>feuille_stocks_approvisionnement</t>
  </si>
  <si>
    <t>Q418.Où se trouve votre fournisseur principal pour cet article?</t>
  </si>
  <si>
    <t>Q419.Si "à l'étranger", le fournisseur se trouve dans quel pays?</t>
  </si>
  <si>
    <t>${feuilles_localisation_fournisseur} = 'etranger'</t>
  </si>
  <si>
    <t>Q420.Si autre fournisseur étranger, veuillez préciser::</t>
  </si>
  <si>
    <t>selected(${feuilles_pays_fournisseur},'autre')</t>
  </si>
  <si>
    <t>Q421.Dans les conditions actuelles, quelle est la durée estimée de votre stock pour cet article?</t>
  </si>
  <si>
    <t>Q422.Si vous deviez placer une commande aujourd'hui, combien de temps mettriez-vous à renouveller votre stock pour cet article?</t>
  </si>
  <si>
    <t>if((${feuille_stock} - ${feuille_reapprovissionnement}) &lt;= 0, '1', '0')</t>
  </si>
  <si>
    <t>alimentaire_huile</t>
  </si>
  <si>
    <t>Huile d'arachide</t>
  </si>
  <si>
    <t>selected(${alimentaire_vendus},'huile')</t>
  </si>
  <si>
    <t>##HUILE D'ARACHIDE##</t>
  </si>
  <si>
    <t>Q423.Aujourd'hui, quelle est la disponiblité de l'huile d'arachide dans le ${i_marche1}?</t>
  </si>
  <si>
    <t>huile_prix</t>
  </si>
  <si>
    <t>${huile_disponibilite} != 'nondisponible'</t>
  </si>
  <si>
    <t>Q424.Quel est le prix du litre d'huile d'arachide?</t>
  </si>
  <si>
    <t>huile_stocks_approvisionnement</t>
  </si>
  <si>
    <t>Q425.Où se trouve votre fournisseur principal pour cet article?</t>
  </si>
  <si>
    <t>Q426.Si "à l'étranger", le fournisseur se trouve dans quel pays?</t>
  </si>
  <si>
    <t>${huile_localisation_fournisseur} = 'etranger'</t>
  </si>
  <si>
    <t>Q427.Si autre fournisseur étranger, veuillez préciser::</t>
  </si>
  <si>
    <t>Q428.Dans les conditions actuelles, quelle est la durée estimée de votre stock pour cet article?</t>
  </si>
  <si>
    <t>Q429.Si vous deviez placer une commande aujourd'hui, combien de temps mettriez-vous à renouveller votre stock pour cet article?</t>
  </si>
  <si>
    <t>if((${huile_stock} - ${huile_reapprovissionnement}) &lt;= 0, '1', '0')</t>
  </si>
  <si>
    <t>alimentaire_beurre</t>
  </si>
  <si>
    <t>Beurre de karite</t>
  </si>
  <si>
    <t>selected(${alimentaire_vendus},'beurre')</t>
  </si>
  <si>
    <t>##BEURRE DE KARITE##</t>
  </si>
  <si>
    <t>Q430.Aujourd'hui, quelle est la disponiblité du beurre de karité dans le ${i_marche1}?</t>
  </si>
  <si>
    <t>beurre_prix</t>
  </si>
  <si>
    <t>${beurre_disponibilite} != 'nondisponible'</t>
  </si>
  <si>
    <t>select_multiple l_unite_beurre</t>
  </si>
  <si>
    <t>Q431.Comment mesurez-vous le beurre de karité?</t>
  </si>
  <si>
    <t>Q432.Quel est le prix d'1L de beurre de karité?</t>
  </si>
  <si>
    <t>selected(${beurre_unite},'litre')</t>
  </si>
  <si>
    <t>Q433.Quel est le prix d'1Kg de beurre de karité?</t>
  </si>
  <si>
    <t>selected(${beurre_unite},'kg')</t>
  </si>
  <si>
    <t>Q434.Quel est le prix d'une boule de beurre de karité?</t>
  </si>
  <si>
    <t>selected(${beurre_unite},'boule')</t>
  </si>
  <si>
    <t>beurre_stocks_approvisionnement</t>
  </si>
  <si>
    <t>Q435.Où se trouve votre fournisseur principal pour cet article?</t>
  </si>
  <si>
    <t>Q436.Si "à l'étranger", le fournisseur se trouve dans quel pays?</t>
  </si>
  <si>
    <t>${beurre_localisation_fournisseur} = 'etranger'</t>
  </si>
  <si>
    <t>Q437.Si autre fournisseur étranger, veuillez préciser::</t>
  </si>
  <si>
    <t>Q438.Dans les conditions actuelles, quelle est la durée estimée de votre stock pour cet article?</t>
  </si>
  <si>
    <t>Q439.Si vous deviez placer une commande aujourd'hui, combien de temps mettriez-vous à renouveller votre stock pour cet article?</t>
  </si>
  <si>
    <t>if((${beurre_stock} - ${beurre_reapprovissionnement}) &lt;= 0, '1', '0')</t>
  </si>
  <si>
    <t>alimentaire_sucre</t>
  </si>
  <si>
    <t>Sucre blanc</t>
  </si>
  <si>
    <t>selected(${alimentaire_vendus},'sucre')</t>
  </si>
  <si>
    <t>##SUCRE BLANC##</t>
  </si>
  <si>
    <t>Q440.Aujourd'hui, quelle est la disponiblité du sucre blanc dans le ${i_marche1}?</t>
  </si>
  <si>
    <t>sucre_prix</t>
  </si>
  <si>
    <t>${sucre_disponibilite} != 'nondisponible'</t>
  </si>
  <si>
    <t>select_multiple l_unite_sucre</t>
  </si>
  <si>
    <t>Q441.Vendez-vous le sucre en poudre ou en morceaux?</t>
  </si>
  <si>
    <t>Q442.Quel est le prix du Kg de sucre blanc en poudre ?</t>
  </si>
  <si>
    <t>selected(${sucre_unite},'poudre')</t>
  </si>
  <si>
    <t>Q443.Quel est le prix du Kg de sucre blanc en morceaux?</t>
  </si>
  <si>
    <t>selected(${sucre_unite},'morceaux')</t>
  </si>
  <si>
    <t>sucre_stocks_approvisionnement</t>
  </si>
  <si>
    <t>Q444.Où se trouve votre fournisseur principal pour cet article?</t>
  </si>
  <si>
    <t>Q445.Si "à l'étranger", le fournisseur se trouve dans quel pays?</t>
  </si>
  <si>
    <t>${sucre_localisation_fournisseur} = 'etranger'</t>
  </si>
  <si>
    <t>Q446.Si autre fournisseur étranger, veuillez préciser::</t>
  </si>
  <si>
    <t>selected(${sucre_pays_fournisseur},'autre')</t>
  </si>
  <si>
    <t>Q447.Dans les conditions actuelles, quelle est la durée estimée de votre stock pour cet article?</t>
  </si>
  <si>
    <t>Q448.Si vous deviez placer une commande aujourd'hui, combien de temps mettriez-vous à renouveller votre stock pour cet article?</t>
  </si>
  <si>
    <t>if((${sucre_stock} - ${sucre_reapprovissionnement}) &lt;= 0, '1', '0')</t>
  </si>
  <si>
    <t>alimentaire_sel</t>
  </si>
  <si>
    <t>Sel fin en poudre</t>
  </si>
  <si>
    <t>selected(${alimentaire_vendus},'sel')</t>
  </si>
  <si>
    <t>##SEL FIN EN POUDRE##</t>
  </si>
  <si>
    <t>Q449.Aujourd'hui, quelle est la disponiblité du sel fin en poudre dans le ${i_marche1}?</t>
  </si>
  <si>
    <t>sel_prix</t>
  </si>
  <si>
    <t>${sel_disponibilite} != 'nondisponible'</t>
  </si>
  <si>
    <t>Q450.Quel est le prix d'1Kg de sel fin en poudre?</t>
  </si>
  <si>
    <t>sel_stocks_approvisionnement</t>
  </si>
  <si>
    <t>Q451.Où se trouve votre fournisseur principal pour cet article?</t>
  </si>
  <si>
    <t>Q452.Si "à l'étranger", le fournisseur se trouve dans quel pays?</t>
  </si>
  <si>
    <t>${sel_localisation_fournisseur} = 'etranger'</t>
  </si>
  <si>
    <t>Q453.Si autre fournisseur étranger, veuillez préciser::</t>
  </si>
  <si>
    <t>selected(${sel_pays_fournisseur},'autre')</t>
  </si>
  <si>
    <t>Q454.Dans les conditions actuelles, quelle est la durée estimée de votre stock pour cet article?</t>
  </si>
  <si>
    <t>Q455.Si vous deviez placer une commande aujourd'hui, combien de temps mettriez-vous à renouveller votre stock pour cet article?</t>
  </si>
  <si>
    <t>if((${sel_stock} - ${sel_reapprovissionnement}) &lt;= 0, '1', '0')</t>
  </si>
  <si>
    <t>alimentaire_reapprov_previsions</t>
  </si>
  <si>
    <t>Difficultés de réapprovisionnement et perception de l'évolution des prix des articles alimentaires</t>
  </si>
  <si>
    <t>selected(${alimentaire_vendus},'mais') or selected(${alimentaire_vendus},'sorgho_blanc') or selected(${alimentaire_vendus},'sorgho_rouge') or selected(${alimentaire_vendus},'mil') or selected(${alimentaire_vendus},'riz_local') or selected(${alimentaire_vendus},'riz_importe') or selected(${alimentaire_vendus},'fonio') or selected(${alimentaire_vendus},'manioc') or selected(${alimentaire_vendus},'igname') or selected(${alimentaire_vendus},'patate') or selected(${alimentaire_vendus},'pomme_de_terre') or selected(${alimentaire_vendus},'viande_beuf') or selected(${alimentaire_vendus},'viande_mouton') or selected(${alimentaire_vendus},'poisson') or selected(${alimentaire_vendus},'lait_en_poudre') or selected(${alimentaire_vendus},'lait_frais') or selected(${alimentaire_vendus},'niebe') or selected(${alimentaire_vendus},'arachide_coque') or selected(${alimentaire_vendus},'arachide_graine') or selected(${alimentaire_vendus},'voandzou') or selected(${alimentaire_vendus},'oignon') or selected(${alimentaire_vendus},'tomate') or selected(${alimentaire_vendus},'feuille') or selected(${alimentaire_vendus},'huile') or selected(${alimentaire_vendus},'beurre') or selected(${alimentaire_vendus},'sucre') or selected(${alimentaire_vendus},'sel')</t>
  </si>
  <si>
    <t>alimentaire_reapprov</t>
  </si>
  <si>
    <t>Difficultés de réapprovisionnement pour les articles alimentaires</t>
  </si>
  <si>
    <t>##&lt;span style="color:blue"&gt;&lt;b&gt;Difficultés de réapprovisionnement pour les articles alimentaires&lt;/b&gt;&lt;/span&gt;##</t>
  </si>
  <si>
    <t>Q456.Rencontrez-vous des difficultés pour vous réapprovisionner en articles alimentaires?</t>
  </si>
  <si>
    <t>${alimentaire_difficultes_reapprov_ouinon}='non' and (${mais_disponibilite}='nondisponible' or ${sorgho_blanc_disponibilite}='nondisponible' or ${sorgho_rouge_disponibilite}='nondisponible' or ${mil_disponibilite}='nondisponible' or ${riz_local_disponibilite}='nondisponible' or ${riz_importe_disponibilite}='nondisponible' or ${fonio_disponibilite}='nondisponible' or ${manioc_disponibilite}='nondisponible' or ${igname_disponibilite}='nondisponible' or ${patate_disponibilite}='nondisponible' or ${pomme_de_terre_disponibilite}='nondisponible' or ${viande_beuf_disponibilite}='nondisponible' or ${viande_mouton_disponibilite}='nondisponible' or ${poisson_disponibilite}='nondisponible' or ${lait_en_poudre_disponibilite}='nondisponible' or ${lait_frais_disponibilite}='nondisponible' or ${haricot_disponibilite}='nondisponible' or ${arachide_coque_disponibilite}='nondisponible' or ${arachide_graine_disponibilite}='nondisponible' or ${voandzou_disponibilite}='nondisponible' or ${oignon_disponibilite}='nondisponible' or ${tomate_disponibilite}='nondisponible' or ${feuille_disponibilite}='nondisponible' or ${huile_disponibilite}='nondisponible' or ${beurre_disponibilite}='nondisponible' or ${sucre_disponibilite}='nondisponible' or ${sel_disponibilite}='nondisponible')</t>
  </si>
  <si>
    <t>Q457.Pour quels articles rencontrez-vous des difficultés pour vous réapprovisionner?</t>
  </si>
  <si>
    <t>${alimentaire_difficultes_reapprov_ouinon} = 'oui'</t>
  </si>
  <si>
    <t>(selected(${alimentaire_vendus},name))</t>
  </si>
  <si>
    <t>selected(${alimentaire_difficultes_reapprov_ouinon},'oui') and ((selected(${mais_disponibilite},'nondisponible') and not(selected(${alimentaire_difficultes_reapprov_articles},'mais'))) or (selected(${sorgho_blanc_disponibilite},'nondisponible') and not(selected(${alimentaire_difficultes_reapprov_articles},'sorgho_blanc'))) or (selected(${sorgho_rouge_disponibilite},'nondisponible') and not(selected(${alimentaire_difficultes_reapprov_articles},'sorgho_rouge'))) or (selected(${mil_disponibilite},'nondisponible') and not(selected(${alimentaire_difficultes_reapprov_articles},'mil'))) or (selected(${riz_local_disponibilite},'nondisponible') and not(selected(${alimentaire_difficultes_reapprov_articles},'riz_local'))) or (selected(${riz_importe_disponibilite},'nondisponible') and not(selected(${alimentaire_difficultes_reapprov_articles},'riz_importe'))) or (selected(${fonio_disponibilite},'nondisponible') and not(selected(${alimentaire_difficultes_reapprov_articles},'fonio'))) or (selected(${manioc_disponibilite},'nondisponible') and not(selected(${alimentaire_difficultes_reapprov_articles},'manioc'))) or (selected(${igname_disponibilite},'nondisponible') and not(selected(${alimentaire_difficultes_reapprov_articles},'igname'))) or (selected(${patate_disponibilite},'nondisponible') and not(selected(${alimentaire_difficultes_reapprov_articles},'patate'))) or (selected(${pomme_de_terre_disponibilite},'nondisponible') and not(selected(${alimentaire_difficultes_reapprov_articles},'pomme_de_terre'))) or (selected(${viande_beuf_disponibilite},'nondisponible') and not(selected(${alimentaire_difficultes_reapprov_articles},'viande_beuf'))) or (selected(${viande_mouton_disponibilite},'nondisponible') and not(selected(${alimentaire_difficultes_reapprov_articles},'viande_mouton'))) or (selected(${poisson_disponibilite},'nondisponible') and not(selected(${alimentaire_difficultes_reapprov_articles},'poisson'))) or (selected(${lait_en_poudre_disponibilite},'nondisponible') and not(selected(${alimentaire_difficultes_reapprov_articles},'lait_en_poudre'))) or (selected(${lait_frais_disponibilite},'nondisponible') and not(selected(${alimentaire_difficultes_reapprov_articles},'lait_frais'))) or (selected(${haricot_disponibilite},'nondisponible') and not(selected(${alimentaire_difficultes_reapprov_articles},'niebe'))) or (selected(${arachide_coque_disponibilite},'nondisponible') and not(selected(${alimentaire_difficultes_reapprov_articles},'arachide_coque'))) or (selected(${arachide_graine_disponibilite},'nondisponible') and not(selected(${alimentaire_difficultes_reapprov_articles},'arachide_graine'))) or (selected(${voandzou_disponibilite},'nondisponible') and not(selected(${alimentaire_difficultes_reapprov_articles},'voandzou'))) or (selected(${oignon_disponibilite},'nondisponible') and not(selected(${alimentaire_difficultes_reapprov_articles},'oignon'))) or (selected(${tomate_disponibilite},'nondisponible') and not(selected(${alimentaire_difficultes_reapprov_articles},'tomate'))) or (selected(${feuille_disponibilite},'nondisponible') and not(selected(${alimentaire_difficultes_reapprov_articles},'feuille'))) or (selected(${huile_disponibilite},'nondisponible') and not(selected(${alimentaire_difficultes_reapprov_articles},'huile'))) or (selected(${beurre_disponibilite},'nondisponible') and not(selected(${alimentaire_difficultes_reapprov_articles},'beurre'))) or (selected(${sucre_disponibilite},'nondisponible') and not(selected(${alimentaire_difficultes_reapprov_articles},'sucre'))) or (selected(${sel_disponibilite},'nondisponible') and not(selected(${alimentaire_difficultes_reapprov_articles},'sel'))))</t>
  </si>
  <si>
    <t>Q458.Quelles difficultés pour vous réapprovisionner rencontrez-vous pour ces articles ?</t>
  </si>
  <si>
    <t>Q459.Si autre (s) difficulté (s) pour vous réapprovisionner, veuillez préciser:</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</si>
  <si>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</si>
  <si>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</si>
  <si>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</si>
  <si>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</si>
  <si>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Q460.Les prix alimentaires ont-ils changé par rapport au mois dernier?</t>
  </si>
  <si>
    <t xml:space="preserve">select_multiple l_meb_alim </t>
  </si>
  <si>
    <t>Q461.Si "oui, les prix ont augmenté", pour quels articles les prix ont-ils augmenté ?</t>
  </si>
  <si>
    <t>selected(${variations_alimentaire_prix},'prix_hausse')</t>
  </si>
  <si>
    <t>Q462.Si "oui, les prix ont augmenté", pourquoi les prix ont-ils augmenté?</t>
  </si>
  <si>
    <t>Q463.Autre (préciser):</t>
  </si>
  <si>
    <t>selected(${variations_alimentaire_hausse_raisons},'autre')</t>
  </si>
  <si>
    <t>Q464.Si "oui, les prix ont baissé", pour quels articles les prix ont-ils baissé ?</t>
  </si>
  <si>
    <t>selected(${variations_alimentaire_prix},'prix_baisse')</t>
  </si>
  <si>
    <t>(selected(${alimentaire_vendus},name)) and not(selected(${variations_alimentaire_hausse_articles},name))</t>
  </si>
  <si>
    <t>Q465.Si "oui, les prix ont baissé", pourquoi les prix ont-ils baissé?</t>
  </si>
  <si>
    <t>Q466.Autre (préciser):</t>
  </si>
  <si>
    <t>selected(${variations_alimentaire_baisse_raisons},'autre')</t>
  </si>
  <si>
    <t>fonctionnalite_accessibilite</t>
  </si>
  <si>
    <t>C. Fonctionnalité et accessibilité</t>
  </si>
  <si>
    <t>##&lt;span style="color:blue"&gt;&lt;b&gt; C. FONCTIONALITE ET ACCESSIBILITE DU ${i_marche1} &lt;/b&gt;&lt;/span&gt;##</t>
  </si>
  <si>
    <t>select_multiple l_modalites</t>
  </si>
  <si>
    <t>Q467.Actuellement, quels moyens de paiement acceptez-vous?</t>
  </si>
  <si>
    <t>Q468.Si autre (s) moyen (s) de paiement, veuillez préciser:</t>
  </si>
  <si>
    <t>selected(${modalites_acceptees}, 'autre')</t>
  </si>
  <si>
    <t>select_one l_frequentation_marche</t>
  </si>
  <si>
    <t>Q469.Avez-vous observé une évolution du nombre de clients dans le ${i_marche1} au cours du dernier mois?</t>
  </si>
  <si>
    <t>Q470.Pendant le dernier mois, avez-vous vu ou entendu parler d'incidents liés à la sécurité survenus sur le ${i_marche1}?</t>
  </si>
  <si>
    <t>select_multiple l_type_incidents</t>
  </si>
  <si>
    <t xml:space="preserve">Q471.Si "oui" à la question précédente, quels types d'incidents avez-vous vu ou entendu parler de? </t>
  </si>
  <si>
    <t>${incidents_ouinon}='oui'</t>
  </si>
  <si>
    <t>Q472.Si autre (s) incident (s), veuillez préciser:</t>
  </si>
  <si>
    <t>selected(${incidents_types}, 'autre')</t>
  </si>
  <si>
    <t>select_multiple l_groupes_vulnerables</t>
  </si>
  <si>
    <t>Q473.Au cours du dernier mois, est-ce que des clients appartenant aux groupes suivants ont eu des difficultés à venir jusqu'au ${i_marche1}?</t>
  </si>
  <si>
    <t>not(selected(.,"nsp") and count-selected(.)&gt;1) and not(selected(.,"personne") and count-selected(.)&gt;1)</t>
  </si>
  <si>
    <t>Vous ne pouvez pas sélectionner "Ne sait pas/préfère ne pas répondre" ou "Personne n'a eu de difficultés" avec une autre réponse.</t>
  </si>
  <si>
    <t xml:space="preserve">Q474.Si autre (s) groupe (s), veuillez préciser: </t>
  </si>
  <si>
    <t>selected(${accessibilite_vulnerables}, 'autre')</t>
  </si>
  <si>
    <t>Q475.Si vous avez des commentaires à faire, veuillez nous les fournir</t>
  </si>
  <si>
    <t>S'il n'y a pas de commentaire, veuillez laisser la réponse vide et passer.</t>
  </si>
  <si>
    <t xml:space="preserve">L'entretien est à présent terminé. Nous vous remercions du temps que vous nous avez accordé. </t>
  </si>
  <si>
    <t>Nous vous remercions du temps que vous nous avez accordé mais nous ne pourrons pas faire l'entretien avec vous.</t>
  </si>
  <si>
    <t>${consensus_note}!='oui'</t>
  </si>
  <si>
    <t>list_name</t>
  </si>
  <si>
    <t>info_admin1</t>
  </si>
  <si>
    <t>info_admin2</t>
  </si>
  <si>
    <t>info_admin3</t>
  </si>
  <si>
    <t>l_admin1</t>
  </si>
  <si>
    <t>Boucle du Mouhoun</t>
  </si>
  <si>
    <t>Centre-Nord</t>
  </si>
  <si>
    <t>Est</t>
  </si>
  <si>
    <t>Nord</t>
  </si>
  <si>
    <t>l_admin2</t>
  </si>
  <si>
    <t>Mouhoun</t>
  </si>
  <si>
    <t>Sourou</t>
  </si>
  <si>
    <t>Sanmatenga</t>
  </si>
  <si>
    <t>Gourma</t>
  </si>
  <si>
    <t>Yatenga</t>
  </si>
  <si>
    <t>l_admin3</t>
  </si>
  <si>
    <t>kaya</t>
  </si>
  <si>
    <t>Kaya</t>
  </si>
  <si>
    <t>Fada-Ngourma</t>
  </si>
  <si>
    <t>l_marche</t>
  </si>
  <si>
    <t>marche_kaya</t>
  </si>
  <si>
    <t>Marché de Kaya</t>
  </si>
  <si>
    <t>l_organisation</t>
  </si>
  <si>
    <t>reach</t>
  </si>
  <si>
    <t>REACH</t>
  </si>
  <si>
    <t>l_oui_non</t>
  </si>
  <si>
    <t>Oui</t>
  </si>
  <si>
    <t>Non</t>
  </si>
  <si>
    <t>l_oui_non_nsp_pnpr</t>
  </si>
  <si>
    <t>Ne sait pas/Préfère ne pas répondre</t>
  </si>
  <si>
    <t>l_age</t>
  </si>
  <si>
    <t>18_40ans</t>
  </si>
  <si>
    <t>Age 18 ans -40 ans</t>
  </si>
  <si>
    <t>41_59ans</t>
  </si>
  <si>
    <t>Age 41 ans -59 ans</t>
  </si>
  <si>
    <t>plus_60ans</t>
  </si>
  <si>
    <t>Age 60 ans ou plus</t>
  </si>
  <si>
    <t>l_type_marche</t>
  </si>
  <si>
    <t>Marché central (principal) de la localité</t>
  </si>
  <si>
    <t>Marché secondaire</t>
  </si>
  <si>
    <t>h_meb</t>
  </si>
  <si>
    <t xml:space="preserve">Boules de savon </t>
  </si>
  <si>
    <t>Aucun</t>
  </si>
  <si>
    <t>a_1_meb</t>
  </si>
  <si>
    <t>tenaille</t>
  </si>
  <si>
    <t>a_2_meb</t>
  </si>
  <si>
    <t>marmite7</t>
  </si>
  <si>
    <t>marmite5</t>
  </si>
  <si>
    <t>gobelet_plastique</t>
  </si>
  <si>
    <t>natte</t>
  </si>
  <si>
    <t>l_genre</t>
  </si>
  <si>
    <t>homme</t>
  </si>
  <si>
    <t>Homme</t>
  </si>
  <si>
    <t>femme</t>
  </si>
  <si>
    <t>Femme</t>
  </si>
  <si>
    <t>l_taille_magasin</t>
  </si>
  <si>
    <t>Moins de 30</t>
  </si>
  <si>
    <t>Entre 30 et 100</t>
  </si>
  <si>
    <t>Plus de 100</t>
  </si>
  <si>
    <t>l_disponibilite</t>
  </si>
  <si>
    <t>Largement disponible</t>
  </si>
  <si>
    <t>Disponible mais moins qu'habituellement (moins de commerçant que d'habitude vendent l'article, ou en plus petites quantités)</t>
  </si>
  <si>
    <t>Indisponible</t>
  </si>
  <si>
    <t>l_unite_savon</t>
  </si>
  <si>
    <t>Boule de 400 grammes</t>
  </si>
  <si>
    <t>boule250g</t>
  </si>
  <si>
    <t>Boule de 250 grammes</t>
  </si>
  <si>
    <t>l_unite_bidon</t>
  </si>
  <si>
    <t>Bidon de 20L de couleur blanche</t>
  </si>
  <si>
    <t>Bidon de 25L de couleur blanche</t>
  </si>
  <si>
    <t>l_unite_charbon</t>
  </si>
  <si>
    <t>Sac de 100kg</t>
  </si>
  <si>
    <t>sachet</t>
  </si>
  <si>
    <t>Sachet</t>
  </si>
  <si>
    <t>l_unite_gaz</t>
  </si>
  <si>
    <t>3kg</t>
  </si>
  <si>
    <t>Bouteille de 3Kg</t>
  </si>
  <si>
    <t>Bouteille de 6Kg</t>
  </si>
  <si>
    <t>12kg</t>
  </si>
  <si>
    <t>Bouteille de 12Kg</t>
  </si>
  <si>
    <t>l_type_combustible</t>
  </si>
  <si>
    <t>bois</t>
  </si>
  <si>
    <t>Bois de chauffe</t>
  </si>
  <si>
    <t>charbon</t>
  </si>
  <si>
    <t>Charbon de bois</t>
  </si>
  <si>
    <t>gaz</t>
  </si>
  <si>
    <t>Gaz</t>
  </si>
  <si>
    <t>Autre (préciser)</t>
  </si>
  <si>
    <t>l_volume_gobelet_acier</t>
  </si>
  <si>
    <t>Gobelet en acier de 0,25L</t>
  </si>
  <si>
    <t>0_5l</t>
  </si>
  <si>
    <t>Gobelet en acier de 0,5L</t>
  </si>
  <si>
    <t>1l</t>
  </si>
  <si>
    <t>Gobelet en acier de 1L</t>
  </si>
  <si>
    <t>l_loc_fournisseur</t>
  </si>
  <si>
    <t>Dans la même localité</t>
  </si>
  <si>
    <t>Dans la même commune</t>
  </si>
  <si>
    <t>Dans la même province</t>
  </si>
  <si>
    <t>Dans la même région</t>
  </si>
  <si>
    <t>Dans le même pays</t>
  </si>
  <si>
    <t>A l'étranger</t>
  </si>
  <si>
    <t>l_pays_fournisseur</t>
  </si>
  <si>
    <t>benin</t>
  </si>
  <si>
    <t>Bénin</t>
  </si>
  <si>
    <t>Côte D'Ivoire</t>
  </si>
  <si>
    <t>Chine</t>
  </si>
  <si>
    <t>dubai</t>
  </si>
  <si>
    <t>Dubaï</t>
  </si>
  <si>
    <t>Ghana</t>
  </si>
  <si>
    <t>mali</t>
  </si>
  <si>
    <t>Mali</t>
  </si>
  <si>
    <t>maroc</t>
  </si>
  <si>
    <t>Maroc</t>
  </si>
  <si>
    <t>Nigéria</t>
  </si>
  <si>
    <t>niger</t>
  </si>
  <si>
    <t>Niger</t>
  </si>
  <si>
    <t>togo</t>
  </si>
  <si>
    <t>Togo</t>
  </si>
  <si>
    <t>l_difficultes_approvisionnement</t>
  </si>
  <si>
    <t>securite</t>
  </si>
  <si>
    <t>Il y a trop d'insécurité sur les routes et dans les environs du marché</t>
  </si>
  <si>
    <t>vols</t>
  </si>
  <si>
    <t>Les produits sont volés lors de leur approvisionnement</t>
  </si>
  <si>
    <t>Les produits se dégradent ou sont perdus pendant l'approvisionnement</t>
  </si>
  <si>
    <t>Les routes sont en mauvais état</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</si>
  <si>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</si>
  <si>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</si>
  <si>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</si>
  <si>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</si>
  <si>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</si>
  <si>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</si>
  <si>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</si>
  <si>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l_variations_prix</t>
  </si>
  <si>
    <t>Non, les prix sont restés les mêmes</t>
  </si>
  <si>
    <t>Oui, les prix ont augmenté</t>
  </si>
  <si>
    <t>prix_baisse</t>
  </si>
  <si>
    <t>Oui, les prix ont baissé</t>
  </si>
  <si>
    <t>l_hausse_prix_raisons</t>
  </si>
  <si>
    <t>Les coûts de transports ont augmenté dus à une hausse du prix du pétrole</t>
  </si>
  <si>
    <t>hausse_demande_distribution</t>
  </si>
  <si>
    <t>Les distributions humanitaires ont diminué</t>
  </si>
  <si>
    <t>hausse_change</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</si>
  <si>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</si>
  <si>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</si>
  <si>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</si>
  <si>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</si>
  <si>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</si>
  <si>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</si>
  <si>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baisse_offre_rupturestocks</t>
  </si>
  <si>
    <t>Les vendeurs locaux ont eu des difficultés à restocker ces articles, ils sont donc moins disponibles</t>
  </si>
  <si>
    <t>baisse_offre_saison_circulation</t>
  </si>
  <si>
    <t>Le changement de saison a eu un impact négatif sur les conditions de circulation</t>
  </si>
  <si>
    <t>L'insécurité a rendu le réapprovisionnement plus difficile</t>
  </si>
  <si>
    <t>La production de ces articles a baissée en raison du changement de saison culturale</t>
  </si>
  <si>
    <t>Autre (à préciser)</t>
  </si>
  <si>
    <t>Ne sait pas/préfère ne pas répondre</t>
  </si>
  <si>
    <t>l_baisse_prix_raisons</t>
  </si>
  <si>
    <t>baisse_couts</t>
  </si>
  <si>
    <t>Les coûts de transports ont diminué</t>
  </si>
  <si>
    <t>baisse_demande_distribution</t>
  </si>
  <si>
    <t>Les distributions humanitaires ont augmenté</t>
  </si>
  <si>
    <t>baisse_change</t>
  </si>
  <si>
    <t>Le taux de change a baissé</t>
  </si>
  <si>
    <t>baisse_demande_autoproduction</t>
  </si>
  <si>
    <t>Les clients ont commencé à produire eux-mêmes ces articles et en demandent moins</t>
  </si>
  <si>
    <t>baisse_demande_departs</t>
  </si>
  <si>
    <t>Ces articles ont été moins demandés car des habitants ont quitté la localité</t>
  </si>
  <si>
    <t>baisse_prix_fournisseurs</t>
  </si>
  <si>
    <t>Les prix des fournisseurs ont baissé</t>
  </si>
  <si>
    <t>hausse_offre_quantites</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</si>
  <si>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</si>
  <si>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</si>
  <si>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</si>
  <si>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</si>
  <si>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</si>
  <si>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hausse_offre_production_saison</t>
  </si>
  <si>
    <t>La production de ces articles a augmenté en raison du changement de saison culturale</t>
  </si>
  <si>
    <t>l_modalites</t>
  </si>
  <si>
    <t>En espèce</t>
  </si>
  <si>
    <t>credit</t>
  </si>
  <si>
    <t>Crédit</t>
  </si>
  <si>
    <t>coupons</t>
  </si>
  <si>
    <t>Coupons</t>
  </si>
  <si>
    <t>paiementmob</t>
  </si>
  <si>
    <t>Paiement par mobile</t>
  </si>
  <si>
    <t>troc</t>
  </si>
  <si>
    <t>Troc</t>
  </si>
  <si>
    <t>Autre(préciser)</t>
  </si>
  <si>
    <t>l_frequentation_marche</t>
  </si>
  <si>
    <t>Non, le nombre de clients est resté le même</t>
  </si>
  <si>
    <t>Oui, le nombre de clients a augmenté</t>
  </si>
  <si>
    <t>Oui, le nombre de clients a baissé</t>
  </si>
  <si>
    <t>l_type_incidents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</si>
  <si>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</si>
  <si>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</si>
  <si>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</si>
  <si>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</si>
  <si>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</si>
  <si>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</si>
  <si>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</si>
  <si>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</si>
  <si>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</si>
  <si>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</si>
  <si>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Insécurité dans les environs du marché</t>
  </si>
  <si>
    <t>l_groupes_vulnerables</t>
  </si>
  <si>
    <t>Hommes</t>
  </si>
  <si>
    <t>Femmes</t>
  </si>
  <si>
    <t>moins18</t>
  </si>
  <si>
    <t>Enfants de moins de 18 ans</t>
  </si>
  <si>
    <t>Personnes âgées de plus de 60 ans</t>
  </si>
  <si>
    <t>handicap</t>
  </si>
  <si>
    <t>Personnes en situation de handicap</t>
  </si>
  <si>
    <t>maladies</t>
  </si>
  <si>
    <t>Personnes avec des maladies chroniques ou des problèmes médicaux</t>
  </si>
  <si>
    <t>Personne n'a eu de difficultés</t>
  </si>
  <si>
    <t>l_meb_alim</t>
  </si>
  <si>
    <t>mais</t>
  </si>
  <si>
    <t>sorgho_rouge</t>
  </si>
  <si>
    <t>sorgho_blanc</t>
  </si>
  <si>
    <t>mil</t>
  </si>
  <si>
    <t>riz_local</t>
  </si>
  <si>
    <t>riz_importe</t>
  </si>
  <si>
    <t xml:space="preserve">Riz importé </t>
  </si>
  <si>
    <t>fonio</t>
  </si>
  <si>
    <t xml:space="preserve">Fonio </t>
  </si>
  <si>
    <t>pomme_de_terre</t>
  </si>
  <si>
    <t>viande_beuf</t>
  </si>
  <si>
    <t xml:space="preserve">Viande de boeuf </t>
  </si>
  <si>
    <t xml:space="preserve">viande_mouton </t>
  </si>
  <si>
    <t>niebe</t>
  </si>
  <si>
    <t>arachide_coque</t>
  </si>
  <si>
    <t>arachide_graine</t>
  </si>
  <si>
    <t>voandzou</t>
  </si>
  <si>
    <t>sucre</t>
  </si>
  <si>
    <t>l_unite_mais</t>
  </si>
  <si>
    <t>Kilogramme</t>
  </si>
  <si>
    <t>yorouba</t>
  </si>
  <si>
    <t>Yorouba</t>
  </si>
  <si>
    <t xml:space="preserve">tine </t>
  </si>
  <si>
    <t xml:space="preserve">Tine </t>
  </si>
  <si>
    <t>l_unite_sorgho</t>
  </si>
  <si>
    <t>l_unite_mil</t>
  </si>
  <si>
    <t>l_unite_riz</t>
  </si>
  <si>
    <t>l_unite_fonio</t>
  </si>
  <si>
    <t>l_unite_haricot</t>
  </si>
  <si>
    <t>l_unite_arachide</t>
  </si>
  <si>
    <t>l_unite_voandzou</t>
  </si>
  <si>
    <t>l_unite_oignon</t>
  </si>
  <si>
    <t>En tas</t>
  </si>
  <si>
    <t>l_unite_tomate</t>
  </si>
  <si>
    <t>l_unite_feuille</t>
  </si>
  <si>
    <t>l_unite_beurre</t>
  </si>
  <si>
    <t>litre</t>
  </si>
  <si>
    <t>Litre</t>
  </si>
  <si>
    <t>boule</t>
  </si>
  <si>
    <t xml:space="preserve">Boule </t>
  </si>
  <si>
    <t>l_unite_sucre</t>
  </si>
  <si>
    <t>poudre</t>
  </si>
  <si>
    <t>En poudre</t>
  </si>
  <si>
    <t>morceaux</t>
  </si>
  <si>
    <t>En morceaux</t>
  </si>
  <si>
    <t>Médiane_Novembre</t>
  </si>
  <si>
    <t>Médiane_Decembre</t>
  </si>
  <si>
    <t>Variation</t>
  </si>
  <si>
    <t>Proportion de la variation</t>
  </si>
  <si>
    <t>Comparaison_prix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</si>
</sst>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yyyy\-mm\-dd\ hh:mm:ss\ \U\T\C"/>
    <numFmt numFmtId="166" formatCode="0.0"/>
    <numFmt numFmtId="167" formatCode="0.0%"/>
    <numFmt numFmtId="168" formatCode="_ * #,##0_ ;_ * \-#,##0_ ;_ * &quot;-&quot;??_ ;_ @_ "/>
  </numFmts>
  <fonts count="24"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0"/>
      <name val="Franklin Gothic Demi"/>
      <family val="2"/>
    </font>
    <font>
      <b/>
      <sz val="11"/>
      <color theme="1"/>
      <name val="Leelawadee"/>
      <family val="2"/>
    </font>
    <font>
      <i/>
      <sz val="11"/>
      <color theme="1"/>
      <name val="Calibri"/>
      <family val="2"/>
      <scheme val="minor"/>
    </font>
    <font>
      <sz val="8"/>
      <name val="Calibri"/>
      <family val="2"/>
      <scheme val="minor"/>
    </font>
    <font>
      <b/>
      <sz val="10"/>
      <color indexed="65"/>
      <name val="Calibri"/>
      <family val="2"/>
      <scheme val="minor"/>
    </font>
    <font>
      <sz val="11"/>
      <name val="Calibri"/>
      <family val="2"/>
      <scheme val="minor"/>
    </font>
    <font>
      <sz val="10"/>
      <name val="Calibri"/>
      <family val="2"/>
      <scheme val="minor"/>
    </font>
    <font>
      <b/>
      <sz val="10"/>
      <color theme="1"/>
      <name val="Leelawadee"/>
      <family val="2"/>
    </font>
    <font>
      <sz val="10"/>
      <color theme="1"/>
      <name val="Leelawadee"/>
      <family val="2"/>
    </font>
    <font>
      <u/>
      <sz val="10"/>
      <color theme="10"/>
      <name val="Calibri"/>
      <family val="2"/>
      <scheme val="minor"/>
    </font>
    <font>
      <u/>
      <sz val="10"/>
      <color theme="10"/>
      <name val="Leelawadee UI"/>
      <family val="2"/>
    </font>
    <font>
      <u/>
      <sz val="10"/>
      <color theme="10"/>
      <name val="Leelawadee"/>
      <family val="2"/>
    </font>
    <font>
      <b/>
      <sz val="10"/>
      <color theme="0"/>
      <name val="Leelawadee"/>
      <family val="2"/>
    </font>
    <font>
      <b/>
      <sz val="12"/>
      <color theme="0"/>
      <name val="Franklin Gothic Demi"/>
      <family val="2"/>
    </font>
    <font>
      <b/>
      <sz val="11"/>
      <color theme="1"/>
      <name val="Arial Narrow"/>
      <family val="2"/>
    </font>
    <font>
      <sz val="11"/>
      <color theme="1"/>
      <name val="Arial Narrow"/>
      <family val="2"/>
    </font>
    <font>
      <sz val="11"/>
      <name val="Arial Narrow"/>
      <family val="2"/>
    </font>
    <font>
      <sz val="11"/>
      <color rgb="FFFF0000"/>
      <name val="Arial Narrow"/>
      <family val="2"/>
    </font>
    <font>
      <b/>
      <i/>
      <sz val="11"/>
      <color theme="1"/>
      <name val="Arial Narrow"/>
      <family val="2"/>
    </font>
    <font>
      <sz val="11"/>
      <color theme="1"/>
      <name val="Calibri"/>
      <family val="2"/>
      <scheme val="minor"/>
    </font>
  </fonts>
  <fills count="32">
    <fill>
      <patternFill patternType="none"/>
    </fill>
    <fill>
      <patternFill patternType="gray125"/>
    </fill>
    <fill>
      <patternFill patternType="solid">
        <fgColor rgb="FF818183"/>
        <bgColor indexed="64"/>
      </patternFill>
    </fill>
    <fill>
      <patternFill patternType="solid">
        <fgColor theme="0" tint="-0.14999847407452621"/>
        <bgColor indexed="64"/>
      </patternFill>
    </fill>
    <fill>
      <patternFill patternType="solid">
        <fgColor rgb="FF595959"/>
        <bgColor rgb="FF595959"/>
      </patternFill>
    </fill>
    <fill>
      <patternFill patternType="solid">
        <fgColor rgb="FF58585A"/>
        <bgColor rgb="FF58585A"/>
      </patternFill>
    </fill>
    <fill>
      <patternFill patternType="solid">
        <fgColor rgb="FFEE5759"/>
        <bgColor indexed="64"/>
      </patternFill>
    </fill>
    <fill>
      <patternFill patternType="solid">
        <fgColor rgb="FFFFC000"/>
        <bgColor indexed="64"/>
      </patternFill>
    </fill>
    <fill>
      <patternFill patternType="solid">
        <fgColor rgb="FFEE585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bgColor indexed="64"/>
      </patternFill>
    </fill>
    <fill>
      <patternFill patternType="solid">
        <fgColor rgb="FF00B050"/>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1" tint="0.34998626667073579"/>
        <bgColor rgb="FF595959"/>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9BDBC"/>
        <bgColor indexed="64"/>
      </patternFill>
    </fill>
    <fill>
      <patternFill patternType="solid">
        <fgColor rgb="FFFCDEDC"/>
        <bgColor indexed="64"/>
      </patternFill>
    </fill>
    <fill>
      <patternFill patternType="solid">
        <fgColor rgb="FFFF0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164" fontId="23" fillId="0" borderId="0" applyFont="0" applyFill="0" applyBorder="0" applyAlignment="0" applyProtection="0"/>
    <xf numFmtId="9" fontId="23" fillId="0" borderId="0" applyFont="0" applyFill="0" applyBorder="0" applyAlignment="0" applyProtection="0"/>
  </cellStyleXfs>
  <cellXfs count="124">
    <xf numFmtId="0" fontId="0" fillId="0" borderId="0" xfId="0"/>
    <xf numFmtId="0" fontId="1" fillId="0" borderId="0" xfId="0" applyFont="1" applyAlignment="1">
      <alignment horizontal="center"/>
    </xf>
    <xf numFmtId="165" fontId="0" fillId="0" borderId="0" xfId="0" applyNumberFormat="1"/>
    <xf numFmtId="0" fontId="2" fillId="6" borderId="0" xfId="0" applyFont="1" applyFill="1"/>
    <xf numFmtId="0" fontId="1" fillId="7" borderId="0" xfId="0" applyFont="1" applyFill="1" applyAlignment="1">
      <alignment horizontal="center"/>
    </xf>
    <xf numFmtId="0" fontId="6" fillId="0" borderId="2" xfId="0" applyFont="1" applyBorder="1" applyAlignment="1">
      <alignment horizontal="center"/>
    </xf>
    <xf numFmtId="0" fontId="8" fillId="4" borderId="0" xfId="0" applyFont="1" applyFill="1" applyAlignment="1">
      <alignment horizontal="left" vertical="center"/>
    </xf>
    <xf numFmtId="0" fontId="8" fillId="5" borderId="0" xfId="0" applyFont="1" applyFill="1" applyAlignment="1">
      <alignment vertical="center" wrapText="1"/>
    </xf>
    <xf numFmtId="0" fontId="8" fillId="5" borderId="0" xfId="0" applyFont="1" applyFill="1" applyAlignment="1">
      <alignment vertical="center"/>
    </xf>
    <xf numFmtId="0" fontId="9" fillId="0" borderId="0" xfId="0" applyFont="1" applyAlignment="1">
      <alignment vertical="center" wrapText="1"/>
    </xf>
    <xf numFmtId="0" fontId="10" fillId="0" borderId="0" xfId="0" applyFont="1" applyAlignment="1">
      <alignment vertical="center"/>
    </xf>
    <xf numFmtId="0" fontId="0" fillId="3" borderId="0" xfId="0" applyFill="1"/>
    <xf numFmtId="0" fontId="0" fillId="10" borderId="0" xfId="0" applyFill="1"/>
    <xf numFmtId="0" fontId="0" fillId="0" borderId="3" xfId="0" applyBorder="1"/>
    <xf numFmtId="0" fontId="0" fillId="9" borderId="3" xfId="0" applyFill="1" applyBorder="1"/>
    <xf numFmtId="0" fontId="8" fillId="6" borderId="0" xfId="0" applyFont="1" applyFill="1" applyAlignment="1">
      <alignment horizontal="left" vertical="center"/>
    </xf>
    <xf numFmtId="0" fontId="8" fillId="6"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0" fillId="0" borderId="0" xfId="0" pivotButton="1"/>
    <xf numFmtId="0" fontId="0" fillId="0" borderId="0" xfId="0" applyAlignment="1">
      <alignment horizontal="left"/>
    </xf>
    <xf numFmtId="0" fontId="11" fillId="0" borderId="1" xfId="0" applyFont="1" applyBorder="1" applyAlignment="1">
      <alignment vertical="top"/>
    </xf>
    <xf numFmtId="1" fontId="12" fillId="0" borderId="1" xfId="0" applyNumberFormat="1" applyFont="1" applyBorder="1" applyAlignment="1">
      <alignment horizontal="left" vertical="top" wrapText="1"/>
    </xf>
    <xf numFmtId="1" fontId="12" fillId="3" borderId="1" xfId="0" applyNumberFormat="1" applyFont="1" applyFill="1" applyBorder="1" applyAlignment="1">
      <alignment vertical="top" wrapText="1"/>
    </xf>
    <xf numFmtId="0" fontId="0" fillId="0" borderId="0" xfId="0" applyAlignment="1">
      <alignment vertical="top"/>
    </xf>
    <xf numFmtId="0" fontId="5" fillId="0" borderId="0" xfId="0" applyFont="1" applyAlignment="1">
      <alignment horizontal="left" vertical="center"/>
    </xf>
    <xf numFmtId="0" fontId="5" fillId="0" borderId="0" xfId="0" applyFont="1" applyAlignment="1">
      <alignment vertical="center"/>
    </xf>
    <xf numFmtId="1" fontId="0" fillId="0" borderId="0" xfId="0" applyNumberFormat="1"/>
    <xf numFmtId="0" fontId="0" fillId="6" borderId="0" xfId="0" applyFill="1"/>
    <xf numFmtId="0" fontId="18" fillId="11" borderId="0" xfId="0" applyFont="1" applyFill="1"/>
    <xf numFmtId="0" fontId="19" fillId="0" borderId="0" xfId="0" applyFont="1"/>
    <xf numFmtId="0" fontId="9" fillId="0" borderId="0" xfId="0" applyFont="1"/>
    <xf numFmtId="0" fontId="19" fillId="12" borderId="0" xfId="0" applyFont="1" applyFill="1"/>
    <xf numFmtId="0" fontId="19" fillId="13" borderId="0" xfId="0" applyFont="1" applyFill="1"/>
    <xf numFmtId="0" fontId="20" fillId="0" borderId="0" xfId="0" applyFont="1"/>
    <xf numFmtId="0" fontId="0" fillId="14" borderId="0" xfId="0" applyFill="1"/>
    <xf numFmtId="0" fontId="9" fillId="14" borderId="0" xfId="0" applyFont="1" applyFill="1"/>
    <xf numFmtId="0" fontId="19" fillId="15" borderId="0" xfId="0" applyFont="1" applyFill="1"/>
    <xf numFmtId="0" fontId="20" fillId="16" borderId="0" xfId="0" applyFont="1" applyFill="1"/>
    <xf numFmtId="0" fontId="20" fillId="10" borderId="0" xfId="0" applyFont="1" applyFill="1"/>
    <xf numFmtId="0" fontId="20" fillId="10" borderId="0" xfId="0" applyFont="1" applyFill="1" applyAlignment="1">
      <alignment horizontal="left" wrapText="1"/>
    </xf>
    <xf numFmtId="0" fontId="9" fillId="10" borderId="0" xfId="0" applyFont="1" applyFill="1"/>
    <xf numFmtId="0" fontId="20" fillId="0" borderId="0" xfId="0" applyFont="1" applyAlignment="1">
      <alignment horizontal="left" wrapText="1"/>
    </xf>
    <xf numFmtId="0" fontId="20" fillId="17" borderId="0" xfId="0" applyFont="1" applyFill="1"/>
    <xf numFmtId="0" fontId="19" fillId="16" borderId="0" xfId="0" applyFont="1" applyFill="1"/>
    <xf numFmtId="0" fontId="19" fillId="10" borderId="0" xfId="0" applyFont="1" applyFill="1"/>
    <xf numFmtId="0" fontId="19" fillId="10" borderId="0" xfId="0" applyFont="1" applyFill="1" applyAlignment="1">
      <alignment horizontal="left" wrapText="1"/>
    </xf>
    <xf numFmtId="0" fontId="19" fillId="0" borderId="0" xfId="0" applyFont="1" applyAlignment="1">
      <alignment horizontal="left" wrapText="1"/>
    </xf>
    <xf numFmtId="0" fontId="19" fillId="17" borderId="0" xfId="0" applyFont="1" applyFill="1"/>
    <xf numFmtId="0" fontId="20" fillId="18" borderId="0" xfId="0" applyFont="1" applyFill="1"/>
    <xf numFmtId="0" fontId="20" fillId="13" borderId="0" xfId="0" applyFont="1" applyFill="1"/>
    <xf numFmtId="0" fontId="20" fillId="13" borderId="0" xfId="0" applyFont="1" applyFill="1" applyAlignment="1">
      <alignment horizontal="left" wrapText="1"/>
    </xf>
    <xf numFmtId="0" fontId="9" fillId="13" borderId="0" xfId="0" applyFont="1" applyFill="1"/>
    <xf numFmtId="20" fontId="20" fillId="10" borderId="0" xfId="0" applyNumberFormat="1" applyFont="1" applyFill="1"/>
    <xf numFmtId="0" fontId="19" fillId="18" borderId="0" xfId="0" applyFont="1" applyFill="1"/>
    <xf numFmtId="0" fontId="19" fillId="19" borderId="0" xfId="0" applyFont="1" applyFill="1"/>
    <xf numFmtId="9" fontId="21" fillId="0" borderId="0" xfId="0" applyNumberFormat="1" applyFont="1"/>
    <xf numFmtId="0" fontId="22" fillId="0" borderId="0" xfId="0" applyFont="1"/>
    <xf numFmtId="0" fontId="21" fillId="0" borderId="0" xfId="0" applyFont="1"/>
    <xf numFmtId="0" fontId="0" fillId="15" borderId="0" xfId="0" applyFill="1"/>
    <xf numFmtId="0" fontId="0" fillId="3" borderId="0" xfId="0" applyFill="1" applyAlignment="1">
      <alignment vertical="top" wrapText="1"/>
    </xf>
    <xf numFmtId="0" fontId="6" fillId="0" borderId="2" xfId="0" applyFont="1" applyBorder="1" applyAlignment="1">
      <alignment horizontal="center" vertical="top" wrapText="1"/>
    </xf>
    <xf numFmtId="0" fontId="0" fillId="0" borderId="0" xfId="0" applyAlignment="1">
      <alignment vertical="top" wrapText="1"/>
    </xf>
    <xf numFmtId="0" fontId="0" fillId="0" borderId="3" xfId="0" quotePrefix="1" applyBorder="1"/>
    <xf numFmtId="168" fontId="0" fillId="20" borderId="0" xfId="2" applyNumberFormat="1" applyFont="1" applyFill="1"/>
    <xf numFmtId="0" fontId="0" fillId="0" borderId="0" xfId="0" quotePrefix="1"/>
    <xf numFmtId="168" fontId="0" fillId="21" borderId="0" xfId="2" applyNumberFormat="1" applyFont="1" applyFill="1"/>
    <xf numFmtId="168" fontId="0" fillId="22" borderId="0" xfId="2" applyNumberFormat="1" applyFont="1" applyFill="1"/>
    <xf numFmtId="168" fontId="1" fillId="20" borderId="0" xfId="2" applyNumberFormat="1" applyFont="1" applyFill="1" applyAlignment="1">
      <alignment vertical="center"/>
    </xf>
    <xf numFmtId="168" fontId="1" fillId="21" borderId="0" xfId="2" applyNumberFormat="1" applyFont="1" applyFill="1" applyAlignment="1"/>
    <xf numFmtId="168" fontId="1" fillId="22" borderId="0" xfId="2" applyNumberFormat="1" applyFont="1" applyFill="1" applyAlignment="1"/>
    <xf numFmtId="168" fontId="1" fillId="23" borderId="0" xfId="0" applyNumberFormat="1" applyFont="1" applyFill="1"/>
    <xf numFmtId="0" fontId="1" fillId="23" borderId="0" xfId="0" applyFont="1" applyFill="1"/>
    <xf numFmtId="9" fontId="0" fillId="0" borderId="0" xfId="3" applyFont="1"/>
    <xf numFmtId="0" fontId="0" fillId="23" borderId="0" xfId="0" applyFill="1"/>
    <xf numFmtId="0" fontId="2" fillId="8" borderId="0" xfId="0" applyFont="1" applyFill="1"/>
    <xf numFmtId="1" fontId="0" fillId="13" borderId="0" xfId="0" applyNumberFormat="1" applyFill="1"/>
    <xf numFmtId="0" fontId="0" fillId="24" borderId="0" xfId="0" applyFill="1"/>
    <xf numFmtId="168" fontId="0" fillId="24" borderId="0" xfId="2" applyNumberFormat="1" applyFont="1" applyFill="1"/>
    <xf numFmtId="168" fontId="1" fillId="24" borderId="0" xfId="2" applyNumberFormat="1" applyFont="1" applyFill="1"/>
    <xf numFmtId="168" fontId="0" fillId="0" borderId="0" xfId="0" quotePrefix="1" applyNumberFormat="1"/>
    <xf numFmtId="168" fontId="1" fillId="0" borderId="0" xfId="0" quotePrefix="1" applyNumberFormat="1" applyFont="1"/>
    <xf numFmtId="0" fontId="0" fillId="10" borderId="3" xfId="0" quotePrefix="1" applyFill="1" applyBorder="1"/>
    <xf numFmtId="0" fontId="0" fillId="9" borderId="3" xfId="0" quotePrefix="1" applyFill="1" applyBorder="1"/>
    <xf numFmtId="0" fontId="0" fillId="10" borderId="3" xfId="0" applyFill="1" applyBorder="1"/>
    <xf numFmtId="0" fontId="8" fillId="8" borderId="0" xfId="0" applyFont="1" applyFill="1" applyAlignment="1">
      <alignment horizontal="left" vertical="center"/>
    </xf>
    <xf numFmtId="0" fontId="8" fillId="25" borderId="0" xfId="0" applyFont="1" applyFill="1" applyAlignment="1">
      <alignment horizontal="left" vertical="center"/>
    </xf>
    <xf numFmtId="166" fontId="0" fillId="0" borderId="0" xfId="0" applyNumberFormat="1"/>
    <xf numFmtId="0" fontId="23" fillId="0" borderId="0" xfId="0" pivotButton="1" applyFont="1"/>
    <xf numFmtId="0" fontId="23" fillId="0" borderId="0" xfId="0" applyFont="1"/>
    <xf numFmtId="0" fontId="23" fillId="0" borderId="0" xfId="0" applyFont="1" applyAlignment="1">
      <alignment horizontal="left"/>
    </xf>
    <xf numFmtId="1" fontId="23" fillId="0" borderId="0" xfId="0" applyNumberFormat="1" applyFont="1"/>
    <xf numFmtId="0" fontId="23" fillId="13" borderId="0" xfId="0" applyFont="1" applyFill="1"/>
    <xf numFmtId="167" fontId="23" fillId="0" borderId="0" xfId="0" applyNumberFormat="1" applyFont="1"/>
    <xf numFmtId="9" fontId="23" fillId="0" borderId="0" xfId="0" applyNumberFormat="1" applyFont="1"/>
    <xf numFmtId="0" fontId="0" fillId="26" borderId="1" xfId="0" applyFill="1" applyBorder="1"/>
    <xf numFmtId="0" fontId="0" fillId="27" borderId="0" xfId="0" applyFill="1"/>
    <xf numFmtId="9" fontId="0" fillId="8" borderId="0" xfId="3" applyFont="1" applyFill="1"/>
    <xf numFmtId="9" fontId="0" fillId="28" borderId="0" xfId="3" applyFont="1" applyFill="1"/>
    <xf numFmtId="9" fontId="0" fillId="29" borderId="0" xfId="3" applyFont="1" applyFill="1"/>
    <xf numFmtId="9" fontId="0" fillId="10" borderId="0" xfId="3" applyFont="1" applyFill="1"/>
    <xf numFmtId="9" fontId="0" fillId="30" borderId="0" xfId="3" applyFont="1" applyFill="1"/>
    <xf numFmtId="0" fontId="0" fillId="31" borderId="1" xfId="0" applyFill="1" applyBorder="1"/>
    <xf numFmtId="0" fontId="0" fillId="31" borderId="4" xfId="0" applyFill="1" applyBorder="1"/>
    <xf numFmtId="0" fontId="0" fillId="26" borderId="6" xfId="0" applyFill="1" applyBorder="1"/>
    <xf numFmtId="0" fontId="16" fillId="8" borderId="4" xfId="0" applyFont="1" applyFill="1" applyBorder="1" applyAlignment="1">
      <alignment horizontal="left" vertical="top"/>
    </xf>
    <xf numFmtId="0" fontId="16" fillId="8" borderId="5" xfId="0" applyFont="1" applyFill="1" applyBorder="1" applyAlignment="1">
      <alignment horizontal="left" vertical="top"/>
    </xf>
    <xf numFmtId="0" fontId="16" fillId="8" borderId="6" xfId="0" applyFont="1" applyFill="1" applyBorder="1" applyAlignment="1">
      <alignment horizontal="left" vertical="top"/>
    </xf>
    <xf numFmtId="1" fontId="14" fillId="0" borderId="4" xfId="1" applyNumberFormat="1" applyFont="1" applyBorder="1" applyAlignment="1">
      <alignment horizontal="center" vertical="top" wrapText="1"/>
    </xf>
    <xf numFmtId="1" fontId="14" fillId="0" borderId="6" xfId="1" applyNumberFormat="1" applyFont="1" applyBorder="1" applyAlignment="1">
      <alignment horizontal="center" vertical="top" wrapText="1"/>
    </xf>
    <xf numFmtId="0" fontId="15" fillId="3" borderId="4" xfId="1" applyFont="1" applyFill="1" applyBorder="1" applyAlignment="1">
      <alignment horizontal="center" vertical="top"/>
    </xf>
    <xf numFmtId="0" fontId="15" fillId="3" borderId="6" xfId="1" applyFont="1" applyFill="1" applyBorder="1" applyAlignment="1">
      <alignment horizontal="center" vertical="top"/>
    </xf>
    <xf numFmtId="1" fontId="12" fillId="0" borderId="4" xfId="0" applyNumberFormat="1" applyFont="1" applyBorder="1" applyAlignment="1">
      <alignment horizontal="left" vertical="top" wrapText="1"/>
    </xf>
    <xf numFmtId="1" fontId="12" fillId="0" borderId="6" xfId="0" applyNumberFormat="1" applyFont="1" applyBorder="1" applyAlignment="1">
      <alignment horizontal="left" vertical="top" wrapText="1"/>
    </xf>
    <xf numFmtId="15" fontId="12" fillId="0" borderId="1" xfId="0" quotePrefix="1" applyNumberFormat="1" applyFont="1" applyBorder="1" applyAlignment="1">
      <alignment vertical="top" wrapText="1"/>
    </xf>
    <xf numFmtId="1" fontId="11" fillId="0" borderId="1" xfId="0" applyNumberFormat="1" applyFont="1" applyBorder="1" applyAlignment="1">
      <alignment horizontal="left" vertical="top" wrapText="1"/>
    </xf>
    <xf numFmtId="0" fontId="4" fillId="2" borderId="1" xfId="0" applyFont="1" applyFill="1" applyBorder="1" applyAlignment="1">
      <alignment horizontal="center" vertical="center"/>
    </xf>
    <xf numFmtId="0" fontId="17" fillId="8" borderId="1" xfId="0" applyFont="1" applyFill="1" applyBorder="1" applyAlignment="1">
      <alignment horizontal="center" vertical="top"/>
    </xf>
    <xf numFmtId="15" fontId="12" fillId="0" borderId="1" xfId="0" applyNumberFormat="1" applyFont="1" applyBorder="1" applyAlignment="1">
      <alignment vertical="top" wrapText="1"/>
    </xf>
    <xf numFmtId="15" fontId="13" fillId="0" borderId="1" xfId="1" applyNumberFormat="1" applyFont="1" applyBorder="1" applyAlignment="1">
      <alignment vertical="top" wrapText="1"/>
    </xf>
    <xf numFmtId="0" fontId="0" fillId="31" borderId="0" xfId="0" applyFill="1"/>
    <xf numFmtId="9" fontId="0" fillId="0" borderId="0" xfId="3" applyFont="1" applyFill="1"/>
    <xf numFmtId="0" fontId="0" fillId="31" borderId="6" xfId="0" applyFill="1" applyBorder="1"/>
    <xf numFmtId="0" fontId="0" fillId="0" borderId="0" xfId="0" applyFill="1" applyBorder="1"/>
  </cellXfs>
  <cellStyles count="4">
    <cellStyle name="Lien hypertexte" xfId="1" builtinId="8"/>
    <cellStyle name="Milliers" xfId="2" builtinId="3"/>
    <cellStyle name="Normal" xfId="0" builtinId="0"/>
    <cellStyle name="Pourcentage" xfId="3" builtinId="5"/>
  </cellStyles>
  <dxfs count="500">
    <dxf>
      <numFmt numFmtId="167" formatCode="0.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numFmt numFmtId="167" formatCode="0.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6" formatCode="0.0"/>
    </dxf>
    <dxf>
      <font>
        <name val="Calibri"/>
        <scheme val="minor"/>
      </font>
    </dxf>
    <dxf>
      <font>
        <name val="Calibri"/>
        <scheme val="minor"/>
      </font>
    </dxf>
    <dxf>
      <font>
        <name val="Calibri"/>
        <scheme val="minor"/>
      </font>
    </dxf>
    <dxf>
      <font>
        <name val="Calibri"/>
        <scheme val="minor"/>
      </font>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ill>
        <patternFill patternType="none">
          <bgColor auto="1"/>
        </patternFill>
      </fill>
    </dxf>
    <dxf>
      <fill>
        <patternFill patternType="none">
          <bgColor auto="1"/>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ill>
        <patternFill patternType="none">
          <bgColor auto="1"/>
        </patternFill>
      </fill>
    </dxf>
    <dxf>
      <fill>
        <patternFill patternType="none">
          <bgColor auto="1"/>
        </patternFill>
      </fill>
    </dxf>
    <dxf>
      <fill>
        <patternFill patternType="solid">
          <bgColor rgb="FFFFFF00"/>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numFmt numFmtId="1" formatCode="0"/>
    </dxf>
    <dxf>
      <numFmt numFmtId="1" formatCode="0"/>
    </dxf>
    <dxf>
      <numFmt numFmtId="1" formatCode="0"/>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numFmt numFmtId="1" formatCode="0"/>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numFmt numFmtId="1" formatCode="0"/>
    </dxf>
    <dxf>
      <numFmt numFmtId="1" formatCode="0"/>
    </dxf>
    <dxf>
      <numFmt numFmtId="1" formatCode="0"/>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numFmt numFmtId="1" formatCode="0"/>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numFmt numFmtId="1"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9BDBC"/>
      <color rgb="FFEE5859"/>
      <color rgb="FFFCDE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cid:image001.png@01D904A4.F7AA6FB0" TargetMode="External"/><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5" Type="http://schemas.openxmlformats.org/officeDocument/2006/relationships/image" Target="cid:image001.png@01D8EA1C.A03F0C60"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6</xdr:col>
      <xdr:colOff>440038</xdr:colOff>
      <xdr:row>0</xdr:row>
      <xdr:rowOff>248850</xdr:rowOff>
    </xdr:from>
    <xdr:ext cx="1774824" cy="426031"/>
    <xdr:pic>
      <xdr:nvPicPr>
        <xdr:cNvPr id="2" name="Picture 1">
          <a:extLst>
            <a:ext uri="{FF2B5EF4-FFF2-40B4-BE49-F238E27FC236}">
              <a16:creationId xmlns:a16="http://schemas.microsoft.com/office/drawing/2014/main" id="{436815CC-57DD-4C34-ACBC-C34438818D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51524" y="248850"/>
          <a:ext cx="1774824" cy="426031"/>
        </a:xfrm>
        <a:prstGeom prst="rect">
          <a:avLst/>
        </a:prstGeom>
      </xdr:spPr>
    </xdr:pic>
    <xdr:clientData/>
  </xdr:oneCellAnchor>
  <xdr:twoCellAnchor>
    <xdr:from>
      <xdr:col>3</xdr:col>
      <xdr:colOff>555539</xdr:colOff>
      <xdr:row>2</xdr:row>
      <xdr:rowOff>1064999</xdr:rowOff>
    </xdr:from>
    <xdr:to>
      <xdr:col>6</xdr:col>
      <xdr:colOff>526964</xdr:colOff>
      <xdr:row>2</xdr:row>
      <xdr:rowOff>1647825</xdr:rowOff>
    </xdr:to>
    <xdr:pic>
      <xdr:nvPicPr>
        <xdr:cNvPr id="5" name="Image 1">
          <a:extLst>
            <a:ext uri="{FF2B5EF4-FFF2-40B4-BE49-F238E27FC236}">
              <a16:creationId xmlns:a16="http://schemas.microsoft.com/office/drawing/2014/main" id="{CCE0A92F-7354-4134-BE21-825F4A38BEA9}"/>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926956" y="2461999"/>
          <a:ext cx="1812925" cy="582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60239</xdr:colOff>
      <xdr:row>2</xdr:row>
      <xdr:rowOff>1001912</xdr:rowOff>
    </xdr:from>
    <xdr:to>
      <xdr:col>15</xdr:col>
      <xdr:colOff>180890</xdr:colOff>
      <xdr:row>2</xdr:row>
      <xdr:rowOff>1537560</xdr:rowOff>
    </xdr:to>
    <xdr:pic>
      <xdr:nvPicPr>
        <xdr:cNvPr id="6" name="Picture 22" descr="A close up of a logo&#10;&#10;Description automatically generated">
          <a:extLst>
            <a:ext uri="{FF2B5EF4-FFF2-40B4-BE49-F238E27FC236}">
              <a16:creationId xmlns:a16="http://schemas.microsoft.com/office/drawing/2014/main" id="{4E7F1A35-07D4-4B03-8BAE-90AE94EE48C1}"/>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14536523" y="1465290"/>
          <a:ext cx="1339164" cy="535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211437</xdr:colOff>
      <xdr:row>2</xdr:row>
      <xdr:rowOff>1081216</xdr:rowOff>
    </xdr:from>
    <xdr:to>
      <xdr:col>11</xdr:col>
      <xdr:colOff>563520</xdr:colOff>
      <xdr:row>2</xdr:row>
      <xdr:rowOff>1554360</xdr:rowOff>
    </xdr:to>
    <xdr:pic>
      <xdr:nvPicPr>
        <xdr:cNvPr id="11" name="Picture 4">
          <a:extLst>
            <a:ext uri="{FF2B5EF4-FFF2-40B4-BE49-F238E27FC236}">
              <a16:creationId xmlns:a16="http://schemas.microsoft.com/office/drawing/2014/main" id="{786F4A97-A6A7-4BFE-BF79-A9CF0696E109}"/>
            </a:ext>
          </a:extLst>
        </xdr:cNvPr>
        <xdr:cNvPicPr>
          <a:picLocks noChangeAspect="1"/>
        </xdr:cNvPicPr>
      </xdr:nvPicPr>
      <xdr:blipFill>
        <a:blip xmlns:r="http://schemas.openxmlformats.org/officeDocument/2006/relationships" r:embed="rId6"/>
        <a:stretch>
          <a:fillRect/>
        </a:stretch>
      </xdr:blipFill>
      <xdr:spPr>
        <a:xfrm>
          <a:off x="11641437" y="1544594"/>
          <a:ext cx="2176678" cy="469969"/>
        </a:xfrm>
        <a:prstGeom prst="rect">
          <a:avLst/>
        </a:prstGeom>
      </xdr:spPr>
    </xdr:pic>
    <xdr:clientData/>
  </xdr:twoCellAnchor>
  <xdr:twoCellAnchor editAs="oneCell">
    <xdr:from>
      <xdr:col>3</xdr:col>
      <xdr:colOff>574933</xdr:colOff>
      <xdr:row>3</xdr:row>
      <xdr:rowOff>1510270</xdr:rowOff>
    </xdr:from>
    <xdr:to>
      <xdr:col>6</xdr:col>
      <xdr:colOff>302405</xdr:colOff>
      <xdr:row>6</xdr:row>
      <xdr:rowOff>425964</xdr:rowOff>
    </xdr:to>
    <xdr:pic>
      <xdr:nvPicPr>
        <xdr:cNvPr id="12" name="Picture 6">
          <a:extLst>
            <a:ext uri="{FF2B5EF4-FFF2-40B4-BE49-F238E27FC236}">
              <a16:creationId xmlns:a16="http://schemas.microsoft.com/office/drawing/2014/main" id="{C959C9A4-ABDF-49D5-AC31-7658AA84F1BC}"/>
            </a:ext>
          </a:extLst>
        </xdr:cNvPr>
        <xdr:cNvPicPr>
          <a:picLocks noChangeAspect="1"/>
        </xdr:cNvPicPr>
      </xdr:nvPicPr>
      <xdr:blipFill>
        <a:blip xmlns:r="http://schemas.openxmlformats.org/officeDocument/2006/relationships" r:embed="rId7"/>
        <a:stretch>
          <a:fillRect/>
        </a:stretch>
      </xdr:blipFill>
      <xdr:spPr>
        <a:xfrm>
          <a:off x="8958649" y="4608040"/>
          <a:ext cx="1555242" cy="1495425"/>
        </a:xfrm>
        <a:prstGeom prst="rect">
          <a:avLst/>
        </a:prstGeom>
      </xdr:spPr>
    </xdr:pic>
    <xdr:clientData/>
  </xdr:twoCellAnchor>
  <xdr:twoCellAnchor editAs="oneCell">
    <xdr:from>
      <xdr:col>3</xdr:col>
      <xdr:colOff>197365</xdr:colOff>
      <xdr:row>0</xdr:row>
      <xdr:rowOff>231688</xdr:rowOff>
    </xdr:from>
    <xdr:to>
      <xdr:col>6</xdr:col>
      <xdr:colOff>294211</xdr:colOff>
      <xdr:row>0</xdr:row>
      <xdr:rowOff>683537</xdr:rowOff>
    </xdr:to>
    <xdr:pic>
      <xdr:nvPicPr>
        <xdr:cNvPr id="3" name="Image 2">
          <a:extLst>
            <a:ext uri="{FF2B5EF4-FFF2-40B4-BE49-F238E27FC236}">
              <a16:creationId xmlns:a16="http://schemas.microsoft.com/office/drawing/2014/main" id="{749208DA-A717-EA24-C788-4CE3CC13E1F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581081" y="231688"/>
          <a:ext cx="1921441" cy="451849"/>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ThinkPad\Desktop\somaila\ZONGO-REACH\2022\Decembre\Suivi_March&#233;s\Analyse\retour-amelie\Copie%20de%20Copie%20de%20Data_Suivi_bfa_icsm_analyse-05-12-2022_AS-mere.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ThinkPad\Desktop\somaila\ZONGO-REACH\2022\Decembre\Suivi_March&#233;s\Analyse\retour-amelie\Copie%20de%20Copie%20de%20Data_Suivi_bfa_icsm_analyse-05-12-2022_AS-mere.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ThinkPad\Desktop\somaila\ZONGO-REACH\2022\Decembre\Suivi_March&#233;s\Analyse\retour-amelie\Copie%20de%20Copie%20de%20Data_Suivi_bfa_icsm_analyse-05-12-2022_AS-mere.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maila " refreshedDate="44936.536213310188" createdVersion="8" refreshedVersion="8" minRefreshableVersion="3" recordCount="118" xr:uid="{39128A8E-7B54-4B72-8404-C881FA7239B6}">
  <cacheSource type="worksheet">
    <worksheetSource ref="A1:AOB119" sheet="Donnees " r:id="rId2"/>
  </cacheSource>
  <cacheFields count="1071">
    <cacheField name="index" numFmtId="0">
      <sharedItems containsSemiMixedTypes="0" containsString="0" containsNumber="1" containsInteger="1" minValue="1" maxValue="119"/>
    </cacheField>
    <cacheField name="uuid" numFmtId="0">
      <sharedItems/>
    </cacheField>
    <cacheField name="today" numFmtId="165">
      <sharedItems containsSemiMixedTypes="0" containsNonDate="0" containsDate="1" containsString="0" minDate="2022-11-15T00:00:00" maxDate="2022-11-25T00:00:00"/>
    </cacheField>
    <cacheField name="i_admin3" numFmtId="0">
      <sharedItems/>
    </cacheField>
    <cacheField name="i_enqueteur" numFmtId="165">
      <sharedItems/>
    </cacheField>
    <cacheField name="start" numFmtId="165">
      <sharedItems containsSemiMixedTypes="0" containsNonDate="0" containsDate="1" containsString="0" minDate="2022-11-15T10:57:17" maxDate="2022-11-24T14:25:15" count="117">
        <d v="2022-11-15T12:41:20"/>
        <d v="2022-11-15T10:57:17"/>
        <d v="2022-11-15T16:38:21"/>
        <d v="2022-11-15T16:37:50"/>
        <d v="2022-11-16T10:49:35"/>
        <d v="2022-11-16T10:34:59"/>
        <d v="2022-11-16T11:20:53"/>
        <d v="2022-11-16T11:24:43"/>
        <d v="2022-11-16T11:35:34"/>
        <d v="2022-11-16T11:56:58"/>
        <d v="2022-11-16T11:30:18"/>
        <d v="2022-11-16T12:30:30"/>
        <d v="2022-11-16T12:59:03"/>
        <d v="2022-11-16T11:49:37"/>
        <d v="2022-11-16T12:45:44"/>
        <d v="2022-11-16T13:08:08"/>
        <d v="2022-11-16T13:18:06"/>
        <d v="2022-11-16T13:14:04"/>
        <d v="2022-11-16T13:21:47"/>
        <d v="2022-11-16T13:58:46"/>
        <d v="2022-11-16T13:30:58"/>
        <d v="2022-11-16T13:44:10"/>
        <d v="2022-11-16T14:06:52"/>
        <d v="2022-11-16T14:59:34"/>
        <d v="2022-11-16T13:47:15"/>
        <d v="2022-11-16T15:04:55"/>
        <d v="2022-11-16T14:06:15"/>
        <d v="2022-11-16T14:46:36"/>
        <d v="2022-11-16T15:18:23"/>
        <d v="2022-11-16T15:55:32"/>
        <d v="2022-11-16T14:52:19"/>
        <d v="2022-11-16T14:58:14"/>
        <d v="2022-11-16T15:14:13"/>
        <d v="2022-11-17T10:16:43"/>
        <d v="2022-11-17T10:39:06"/>
        <d v="2022-11-17T11:43:50"/>
        <d v="2022-11-17T12:05:18"/>
        <d v="2022-11-17T12:15:20"/>
        <d v="2022-11-17T12:38:35"/>
        <d v="2022-11-17T13:02:53"/>
        <d v="2022-11-17T13:27:06"/>
        <d v="2022-11-17T10:32:20"/>
        <d v="2022-11-17T11:35:42"/>
        <d v="2022-11-17T10:34:24"/>
        <d v="2022-11-17T12:11:12"/>
        <d v="2022-11-17T11:16:20"/>
        <d v="2022-11-17T12:38:27"/>
        <d v="2022-11-17T11:59:52"/>
        <d v="2022-11-17T13:16:09"/>
        <d v="2022-11-17T13:26:47"/>
        <d v="2022-11-17T14:20:01"/>
        <d v="2022-11-17T14:19:41"/>
        <d v="2022-11-18T09:13:32"/>
        <d v="2022-11-18T10:15:49"/>
        <d v="2022-11-18T09:23:59"/>
        <d v="2022-11-18T11:11:10"/>
        <d v="2022-11-18T10:12:59"/>
        <d v="2022-11-18T11:45:17"/>
        <d v="2022-11-18T12:37:24"/>
        <d v="2022-11-18T11:07:45"/>
        <d v="2022-11-18T11:36:09"/>
        <d v="2022-11-18T09:22:06"/>
        <d v="2022-11-18T10:25:29"/>
        <d v="2022-11-18T11:10:42"/>
        <d v="2022-11-18T12:43:09"/>
        <d v="2022-11-18T11:37:28"/>
        <d v="2022-11-21T10:24:08"/>
        <d v="2022-11-21T10:45:03"/>
        <d v="2022-11-21T12:50:00"/>
        <d v="2022-11-21T13:59:05"/>
        <d v="2022-11-21T14:36:47"/>
        <d v="2022-11-21T10:24:42"/>
        <d v="2022-11-21T10:42:45"/>
        <d v="2022-11-21T11:12:46"/>
        <d v="2022-11-21T12:59:35"/>
        <d v="2022-11-21T14:08:19"/>
        <d v="2022-11-21T15:00:27"/>
        <d v="2022-11-22T12:04:32"/>
        <d v="2022-11-22T13:13:25"/>
        <d v="2022-11-22T13:27:16"/>
        <d v="2022-11-22T13:41:38"/>
        <d v="2022-11-22T14:13:33"/>
        <d v="2022-11-22T14:46:34"/>
        <d v="2022-11-22T15:14:20"/>
        <d v="2022-11-22T15:33:20"/>
        <d v="2022-11-22T12:04:42"/>
        <d v="2022-11-22T13:13:17"/>
        <d v="2022-11-22T13:25:00"/>
        <d v="2022-11-22T13:39:51"/>
        <d v="2022-11-22T14:16:34"/>
        <d v="2022-11-22T14:29:50"/>
        <d v="2022-11-22T14:49:30"/>
        <d v="2022-11-22T15:14:46"/>
        <d v="2022-11-22T15:32:32"/>
        <d v="2022-11-22T15:51:44"/>
        <d v="2022-11-22T12:04:33"/>
        <d v="2022-11-22T13:13:18"/>
        <d v="2022-11-22T13:27:00"/>
        <d v="2022-11-22T13:39:44"/>
        <d v="2022-11-22T14:12:52"/>
        <d v="2022-11-22T14:29:59"/>
        <d v="2022-11-22T14:54:41"/>
        <d v="2022-11-22T15:27:41"/>
        <d v="2022-11-22T15:52:06"/>
        <d v="2022-11-23T11:51:22"/>
        <d v="2022-11-17T11:18:09"/>
        <d v="2022-11-23T10:07:25"/>
        <d v="2022-11-23T10:44:29"/>
        <d v="2022-11-23T11:15:30"/>
        <d v="2022-11-23T15:44:57"/>
        <d v="2022-11-24T10:30:11"/>
        <d v="2022-11-24T11:11:48"/>
        <d v="2022-11-24T11:27:31"/>
        <d v="2022-11-24T13:04:49"/>
        <d v="2022-11-24T13:23:29"/>
        <d v="2022-11-24T13:39:51"/>
        <d v="2022-11-24T14:25:15"/>
      </sharedItems>
      <fieldGroup par="1070" base="5">
        <rangePr groupBy="seconds" startDate="2022-11-15T10:57:17" endDate="2022-11-24T14:25:15"/>
        <groupItems count="62">
          <s v="&lt;15/11/2022"/>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24/11/2022"/>
        </groupItems>
      </fieldGroup>
    </cacheField>
    <cacheField name="end" numFmtId="0">
      <sharedItems containsSemiMixedTypes="0" containsString="0" containsNumber="1" minValue="44880.495845567129" maxValue="44889.610795671288"/>
    </cacheField>
    <cacheField name="audit" numFmtId="0">
      <sharedItems/>
    </cacheField>
    <cacheField name="note_start" numFmtId="0">
      <sharedItems containsNonDate="0" containsString="0" containsBlank="1"/>
    </cacheField>
    <cacheField name="note_information_enquete" numFmtId="0">
      <sharedItems containsNonDate="0" containsString="0" containsBlank="1"/>
    </cacheField>
    <cacheField name="i_organisation" numFmtId="0">
      <sharedItems/>
    </cacheField>
    <cacheField name="i_date_enquete" numFmtId="0">
      <sharedItems containsSemiMixedTypes="0" containsString="0" containsNumber="1" containsInteger="1" minValue="44880" maxValue="44889"/>
    </cacheField>
    <cacheField name="i_admin1" numFmtId="0">
      <sharedItems/>
    </cacheField>
    <cacheField name="i_admin2" numFmtId="0">
      <sharedItems/>
    </cacheField>
    <cacheField name="i_marche" numFmtId="0">
      <sharedItems count="5">
        <s v="marche_ouahigouya"/>
        <s v="marche_fada"/>
        <s v="marche_tougan"/>
        <s v="marche_boussouma"/>
        <s v="marche_dedougou"/>
      </sharedItems>
    </cacheField>
    <cacheField name="i_type_marche" numFmtId="0">
      <sharedItems/>
    </cacheField>
    <cacheField name="note_bna_ba" numFmtId="0">
      <sharedItems containsNonDate="0" containsString="0" containsBlank="1"/>
    </cacheField>
    <cacheField name="note_bna" numFmtId="0">
      <sharedItems containsNonDate="0" containsString="0" containsBlank="1"/>
    </cacheField>
    <cacheField name="i_organisation1" numFmtId="0">
      <sharedItems/>
    </cacheField>
    <cacheField name="i_marche1" numFmtId="0">
      <sharedItems/>
    </cacheField>
    <cacheField name="note_presentation_enquete" numFmtId="0">
      <sharedItems containsNonDate="0" containsString="0" containsBlank="1"/>
    </cacheField>
    <cacheField name="consensus_note" numFmtId="0">
      <sharedItems/>
    </cacheField>
    <cacheField name="note_ic" numFmtId="0">
      <sharedItems containsNonDate="0" containsString="0" containsBlank="1"/>
    </cacheField>
    <cacheField name="i_taille_magasin" numFmtId="0">
      <sharedItems/>
    </cacheField>
    <cacheField name="note_grp_bna" numFmtId="0">
      <sharedItems containsNonDate="0" containsString="0" containsBlank="1"/>
    </cacheField>
    <cacheField name="note_h" numFmtId="0">
      <sharedItems containsNonDate="0" containsString="0" containsBlank="1"/>
    </cacheField>
    <cacheField name="h_vendus" numFmtId="0">
      <sharedItems/>
    </cacheField>
    <cacheField name="h_vendus_seau" numFmtId="0">
      <sharedItems containsSemiMixedTypes="0" containsString="0" containsNumber="1" containsInteger="1" minValue="0" maxValue="1"/>
    </cacheField>
    <cacheField name="h_vendus_bidon" numFmtId="0">
      <sharedItems containsSemiMixedTypes="0" containsString="0" containsNumber="1" containsInteger="1" minValue="0" maxValue="1"/>
    </cacheField>
    <cacheField name="h_vendus_savon400gr" numFmtId="0">
      <sharedItems containsSemiMixedTypes="0" containsString="0" containsNumber="1" containsInteger="1" minValue="0" maxValue="1"/>
    </cacheField>
    <cacheField name="h_vendus_aucun" numFmtId="0">
      <sharedItems containsSemiMixedTypes="0" containsString="0" containsNumber="1" containsInteger="1" minValue="0" maxValue="1"/>
    </cacheField>
    <cacheField name="calc_selected_h" numFmtId="0">
      <sharedItems containsSemiMixedTypes="0" containsString="0" containsNumber="1" containsInteger="1" minValue="1" maxValue="3"/>
    </cacheField>
    <cacheField name="note_h_seau" numFmtId="0">
      <sharedItems containsNonDate="0" containsString="0" containsBlank="1"/>
    </cacheField>
    <cacheField name="seau_disponibilite" numFmtId="0">
      <sharedItems containsBlank="1"/>
    </cacheField>
    <cacheField name="seau_prix_unite" numFmtId="0">
      <sharedItems containsString="0" containsBlank="1" containsNumber="1" containsInteger="1" minValue="500" maxValue="2000"/>
    </cacheField>
    <cacheField name="seau_localisation_fournisseur" numFmtId="0">
      <sharedItems containsBlank="1"/>
    </cacheField>
    <cacheField name="seau_pays_fournisseur" numFmtId="0">
      <sharedItems containsBlank="1"/>
    </cacheField>
    <cacheField name="seau_pays_fournisseur_autre" numFmtId="0">
      <sharedItems containsNonDate="0" containsString="0" containsBlank="1"/>
    </cacheField>
    <cacheField name="seau_stock" numFmtId="0">
      <sharedItems containsString="0" containsBlank="1" containsNumber="1" containsInteger="1" minValue="2" maxValue="90"/>
    </cacheField>
    <cacheField name="seau_reapprovissionnement" numFmtId="0">
      <sharedItems containsString="0" containsBlank="1" containsNumber="1" containsInteger="1" minValue="1" maxValue="30"/>
    </cacheField>
    <cacheField name="seau_stock_warning" numFmtId="0">
      <sharedItems containsString="0" containsBlank="1" containsNumber="1" containsInteger="1" minValue="0" maxValue="1"/>
    </cacheField>
    <cacheField name="note_h_bidon" numFmtId="0">
      <sharedItems containsNonDate="0" containsString="0" containsBlank="1"/>
    </cacheField>
    <cacheField name="bidon_disponibilite" numFmtId="0">
      <sharedItems containsBlank="1"/>
    </cacheField>
    <cacheField name="bidon_unite" numFmtId="0">
      <sharedItems containsBlank="1"/>
    </cacheField>
    <cacheField name="bidon_unite_20l" numFmtId="0">
      <sharedItems containsString="0" containsBlank="1" containsNumber="1" containsInteger="1" minValue="0" maxValue="1"/>
    </cacheField>
    <cacheField name="bidon_unite_25l" numFmtId="0">
      <sharedItems containsString="0" containsBlank="1" containsNumber="1" containsInteger="1" minValue="0" maxValue="1"/>
    </cacheField>
    <cacheField name="bidon_prix_20l" numFmtId="0">
      <sharedItems containsString="0" containsBlank="1" containsNumber="1" containsInteger="1" minValue="750" maxValue="5000"/>
    </cacheField>
    <cacheField name="bidon_prix_25l" numFmtId="0">
      <sharedItems containsString="0" containsBlank="1" containsNumber="1" containsInteger="1" minValue="1000" maxValue="5000"/>
    </cacheField>
    <cacheField name="bidon_localisation_fournisseur" numFmtId="0">
      <sharedItems containsBlank="1"/>
    </cacheField>
    <cacheField name="bidon_pays_fournisseur" numFmtId="0">
      <sharedItems containsBlank="1"/>
    </cacheField>
    <cacheField name="bidon_pays_fournisseur_autre" numFmtId="0">
      <sharedItems containsNonDate="0" containsString="0" containsBlank="1"/>
    </cacheField>
    <cacheField name="bidon_stock" numFmtId="0">
      <sharedItems containsString="0" containsBlank="1" containsNumber="1" containsInteger="1" minValue="1" maxValue="90"/>
    </cacheField>
    <cacheField name="bidon_reapprovissionnement" numFmtId="0">
      <sharedItems containsString="0" containsBlank="1" containsNumber="1" containsInteger="1" minValue="1" maxValue="30"/>
    </cacheField>
    <cacheField name="bidon_stock_warning" numFmtId="0">
      <sharedItems containsString="0" containsBlank="1" containsNumber="1" containsInteger="1" minValue="0" maxValue="1"/>
    </cacheField>
    <cacheField name="note_h_savon400gr" numFmtId="0">
      <sharedItems containsNonDate="0" containsString="0" containsBlank="1"/>
    </cacheField>
    <cacheField name="savon400gr_disponibilite" numFmtId="0">
      <sharedItems containsBlank="1"/>
    </cacheField>
    <cacheField name="savon400gr_unite" numFmtId="0">
      <sharedItems containsBlank="1"/>
    </cacheField>
    <cacheField name="savon400gr_unite_boule400g" numFmtId="0">
      <sharedItems containsString="0" containsBlank="1" containsNumber="1" containsInteger="1" minValue="1" maxValue="1"/>
    </cacheField>
    <cacheField name="savon400gr_unite_boule250g" numFmtId="0">
      <sharedItems containsString="0" containsBlank="1" containsNumber="1" containsInteger="1" minValue="0" maxValue="1"/>
    </cacheField>
    <cacheField name="savon400gr_prix_400gr" numFmtId="0">
      <sharedItems containsString="0" containsBlank="1" containsNumber="1" containsInteger="1" minValue="300" maxValue="500"/>
    </cacheField>
    <cacheField name="savon400gr_prix_250gr" numFmtId="0">
      <sharedItems containsString="0" containsBlank="1" containsNumber="1" containsInteger="1" minValue="200" maxValue="425"/>
    </cacheField>
    <cacheField name="savon400gr_localisation_fournisseur" numFmtId="0">
      <sharedItems containsBlank="1"/>
    </cacheField>
    <cacheField name="savon400gr_pays_fournisseur" numFmtId="0">
      <sharedItems containsBlank="1"/>
    </cacheField>
    <cacheField name="savon400gr_pays_fournisseur_autre" numFmtId="0">
      <sharedItems containsNonDate="0" containsString="0" containsBlank="1"/>
    </cacheField>
    <cacheField name="savon400gr_stock" numFmtId="0">
      <sharedItems containsString="0" containsBlank="1" containsNumber="1" containsInteger="1" minValue="5" maxValue="90"/>
    </cacheField>
    <cacheField name="savon400gr_reapprovissionnement" numFmtId="0">
      <sharedItems containsString="0" containsBlank="1" containsNumber="1" containsInteger="1" minValue="1" maxValue="30"/>
    </cacheField>
    <cacheField name="savon400gr_stock_warning" numFmtId="0">
      <sharedItems containsString="0" containsBlank="1" containsNumber="1" containsInteger="1" minValue="0" maxValue="1"/>
    </cacheField>
    <cacheField name="note_h_reapprov" numFmtId="0">
      <sharedItems containsNonDate="0" containsString="0" containsBlank="1"/>
    </cacheField>
    <cacheField name="h_difficultes_reapprov_ouinon" numFmtId="0">
      <sharedItems containsBlank="1"/>
    </cacheField>
    <cacheField name="h_incoherence1_note" numFmtId="0">
      <sharedItems containsNonDate="0" containsString="0" containsBlank="1"/>
    </cacheField>
    <cacheField name="h_difficultes_reapprov_articles" numFmtId="0">
      <sharedItems containsBlank="1"/>
    </cacheField>
    <cacheField name="h_difficultes_reapprov_articles_seau" numFmtId="0">
      <sharedItems containsString="0" containsBlank="1" containsNumber="1" containsInteger="1" minValue="0" maxValue="1"/>
    </cacheField>
    <cacheField name="h_difficultes_reapprov_articles_bidon" numFmtId="0">
      <sharedItems containsString="0" containsBlank="1" containsNumber="1" containsInteger="1" minValue="0" maxValue="1"/>
    </cacheField>
    <cacheField name="h_difficultes_reapprov_articles_savon400gr" numFmtId="0">
      <sharedItems containsString="0" containsBlank="1" containsNumber="1" containsInteger="1" minValue="0" maxValue="1"/>
    </cacheField>
    <cacheField name="h_difficultes_reapprov_articles_aucun" numFmtId="0">
      <sharedItems containsString="0" containsBlank="1" containsNumber="1" containsInteger="1" minValue="0" maxValue="0"/>
    </cacheField>
    <cacheField name="h_incoherence2_note" numFmtId="0">
      <sharedItems containsNonDate="0" containsString="0" containsBlank="1"/>
    </cacheField>
    <cacheField name="h_difficultes_reapprov_raisons" numFmtId="0">
      <sharedItems containsBlank="1"/>
    </cacheField>
    <cacheField name="h_difficultes_reapprov_raisons_securite" numFmtId="0">
      <sharedItems containsString="0" containsBlank="1" containsNumber="1" containsInteger="1" minValue="0" maxValue="1"/>
    </cacheField>
    <cacheField name="h_difficultes_reapprov_raisons_vols" numFmtId="0">
      <sharedItems containsString="0" containsBlank="1" containsNumber="1" containsInteger="1" minValue="0" maxValue="0"/>
    </cacheField>
    <cacheField name="h_difficultes_reapprov_raisons_degradation_perte" numFmtId="0">
      <sharedItems containsString="0" containsBlank="1" containsNumber="1" containsInteger="1" minValue="0" maxValue="0"/>
    </cacheField>
    <cacheField name="h_difficultes_reapprov_raisons_route_etat" numFmtId="0">
      <sharedItems containsString="0" containsBlank="1" containsNumber="1" containsInteger="1" minValue="0" maxValue="1"/>
    </cacheField>
    <cacheField name="h_difficultes_reapprov_raisons_article_indisponible_saison" numFmtId="0">
      <sharedItems containsString="0" containsBlank="1" containsNumber="1" containsInteger="1" minValue="0" maxValue="1"/>
    </cacheField>
    <cacheField name="h_difficultes_reapprov_raisons_prix_fournisseurs" numFmtId="0">
      <sharedItems containsString="0" containsBlank="1" containsNumber="1" containsInteger="1" minValue="0" maxValue="1"/>
    </cacheField>
    <cacheField name="h_difficultes_reapprov_raisons_rarete_transport" numFmtId="0">
      <sharedItems containsString="0" containsBlank="1" containsNumber="1" containsInteger="1" minValue="0" maxValue="0"/>
    </cacheField>
    <cacheField name="h_difficultes_reapprov_raisons_cout_transport" numFmtId="0">
      <sharedItems containsString="0" containsBlank="1" containsNumber="1" containsInteger="1" minValue="0" maxValue="1"/>
    </cacheField>
    <cacheField name="h_difficultes_reapprov_raisons_taxes" numFmtId="0">
      <sharedItems containsString="0" containsBlank="1" containsNumber="1" containsInteger="1" minValue="0" maxValue="1"/>
    </cacheField>
    <cacheField name="h_difficultes_reapprov_raisons_tracasseries" numFmtId="0">
      <sharedItems containsString="0" containsBlank="1" containsNumber="1" containsInteger="1" minValue="0" maxValue="1"/>
    </cacheField>
    <cacheField name="h_difficultes_reapprov_raisons_autre" numFmtId="0">
      <sharedItems containsString="0" containsBlank="1" containsNumber="1" containsInteger="1" minValue="0" maxValue="1"/>
    </cacheField>
    <cacheField name="h_difficultes_reapprov_raisons_nsp" numFmtId="0">
      <sharedItems containsString="0" containsBlank="1" containsNumber="1" containsInteger="1" minValue="0" maxValue="0"/>
    </cacheField>
    <cacheField name="h_difficultes_reapprov_raisons_autre_2" numFmtId="0">
      <sharedItems containsBlank="1"/>
    </cacheField>
    <cacheField name="note_h_variations" numFmtId="0">
      <sharedItems containsNonDate="0" containsString="0" containsBlank="1"/>
    </cacheField>
    <cacheField name="h_variations_prix" numFmtId="0">
      <sharedItems containsBlank="1"/>
    </cacheField>
    <cacheField name="h_variations_prix_prix_constants" numFmtId="0">
      <sharedItems containsString="0" containsBlank="1" containsNumber="1" containsInteger="1" minValue="0" maxValue="1"/>
    </cacheField>
    <cacheField name="h_variations_prix_prix_hausse" numFmtId="0">
      <sharedItems containsString="0" containsBlank="1" containsNumber="1" containsInteger="1" minValue="0" maxValue="1"/>
    </cacheField>
    <cacheField name="h_variations_prix_prix_baisse" numFmtId="0">
      <sharedItems containsString="0" containsBlank="1" containsNumber="1" containsInteger="1" minValue="0" maxValue="0"/>
    </cacheField>
    <cacheField name="h_variations_prix_nsp" numFmtId="0">
      <sharedItems containsString="0" containsBlank="1" containsNumber="1" containsInteger="1" minValue="0" maxValue="0"/>
    </cacheField>
    <cacheField name="h_variations_hausse_articles" numFmtId="0">
      <sharedItems containsBlank="1"/>
    </cacheField>
    <cacheField name="h_variations_hausse_articles_seau" numFmtId="0">
      <sharedItems containsString="0" containsBlank="1" containsNumber="1" containsInteger="1" minValue="0" maxValue="1"/>
    </cacheField>
    <cacheField name="h_variations_hausse_articles_bidon" numFmtId="0">
      <sharedItems containsString="0" containsBlank="1" containsNumber="1" containsInteger="1" minValue="0" maxValue="1"/>
    </cacheField>
    <cacheField name="h_variations_hausse_articles_savon400gr" numFmtId="0">
      <sharedItems containsString="0" containsBlank="1" containsNumber="1" containsInteger="1" minValue="0" maxValue="1"/>
    </cacheField>
    <cacheField name="h_variations_hausse_articles_aucun" numFmtId="0">
      <sharedItems containsString="0" containsBlank="1" containsNumber="1" containsInteger="1" minValue="0" maxValue="0"/>
    </cacheField>
    <cacheField name="h_variations_hausse_raisons" numFmtId="0">
      <sharedItems containsBlank="1"/>
    </cacheField>
    <cacheField name="h_variations_hausse_raisons_hausse_couts" numFmtId="0">
      <sharedItems containsString="0" containsBlank="1" containsNumber="1" containsInteger="1" minValue="0" maxValue="1"/>
    </cacheField>
    <cacheField name="h_variations_hausse_raisons_hausse_demande_distribution" numFmtId="0">
      <sharedItems containsString="0" containsBlank="1" containsNumber="1" containsInteger="1" minValue="0" maxValue="0"/>
    </cacheField>
    <cacheField name="h_variations_hausse_raisons_hausse_change" numFmtId="0">
      <sharedItems containsString="0" containsBlank="1" containsNumber="1" containsInteger="1" minValue="0" maxValue="1"/>
    </cacheField>
    <cacheField name="h_variations_hausse_raisons_hausse_demande_clients" numFmtId="0">
      <sharedItems containsString="0" containsBlank="1" containsNumber="1" containsInteger="1" minValue="0" maxValue="1"/>
    </cacheField>
    <cacheField name="h_variations_hausse_raisons_hausse_demande_arrivees" numFmtId="0">
      <sharedItems containsString="0" containsBlank="1" containsNumber="1" containsInteger="1" minValue="0" maxValue="0"/>
    </cacheField>
    <cacheField name="h_variations_hausse_raisons_hausse_prix_fournisseurs" numFmtId="0">
      <sharedItems containsString="0" containsBlank="1" containsNumber="1" containsInteger="1" minValue="0" maxValue="1"/>
    </cacheField>
    <cacheField name="h_variations_hausse_raisons_baisse_offre_rupturestocks" numFmtId="0">
      <sharedItems containsString="0" containsBlank="1" containsNumber="1" containsInteger="1" minValue="0" maxValue="0"/>
    </cacheField>
    <cacheField name="h_variations_hausse_raisons_baisse_offre_saison_circulation" numFmtId="0">
      <sharedItems containsString="0" containsBlank="1" containsNumber="1" containsInteger="1" minValue="0" maxValue="0"/>
    </cacheField>
    <cacheField name="h_variations_hausse_raisons_baisse_offre_securite" numFmtId="0">
      <sharedItems containsString="0" containsBlank="1" containsNumber="1" containsInteger="1" minValue="0" maxValue="1"/>
    </cacheField>
    <cacheField name="h_variations_hausse_raisons_baisse_offre_production_saison" numFmtId="0">
      <sharedItems containsString="0" containsBlank="1" containsNumber="1" containsInteger="1" minValue="0" maxValue="1"/>
    </cacheField>
    <cacheField name="h_variations_hausse_raisons_autre" numFmtId="0">
      <sharedItems containsString="0" containsBlank="1" containsNumber="1" containsInteger="1" minValue="0" maxValue="0"/>
    </cacheField>
    <cacheField name="h_variations_hausse_raisons_nsp" numFmtId="0">
      <sharedItems containsString="0" containsBlank="1" containsNumber="1" containsInteger="1" minValue="0" maxValue="0"/>
    </cacheField>
    <cacheField name="h_variations_hausse_raisons_autre_2" numFmtId="0">
      <sharedItems containsNonDate="0" containsString="0" containsBlank="1"/>
    </cacheField>
    <cacheField name="h_variations_baisse_articles" numFmtId="0">
      <sharedItems containsNonDate="0" containsString="0" containsBlank="1"/>
    </cacheField>
    <cacheField name="h_variations_baisse_articles_seau" numFmtId="0">
      <sharedItems containsNonDate="0" containsString="0" containsBlank="1"/>
    </cacheField>
    <cacheField name="h_variations_baisse_articles_bidon" numFmtId="0">
      <sharedItems containsNonDate="0" containsString="0" containsBlank="1"/>
    </cacheField>
    <cacheField name="h_variations_baisse_articles_savon400gr" numFmtId="0">
      <sharedItems containsNonDate="0" containsString="0" containsBlank="1"/>
    </cacheField>
    <cacheField name="h_variations_baisse_articles_aucun" numFmtId="0">
      <sharedItems containsNonDate="0" containsString="0" containsBlank="1"/>
    </cacheField>
    <cacheField name="h_variations_baisse_raisons" numFmtId="0">
      <sharedItems containsNonDate="0" containsString="0" containsBlank="1"/>
    </cacheField>
    <cacheField name="h_variations_baisse_raisons_baisse_couts" numFmtId="0">
      <sharedItems containsNonDate="0" containsString="0" containsBlank="1"/>
    </cacheField>
    <cacheField name="h_variations_baisse_raisons_baisse_demande_distribution" numFmtId="0">
      <sharedItems containsNonDate="0" containsString="0" containsBlank="1"/>
    </cacheField>
    <cacheField name="h_variations_baisse_raisons_baisse_change" numFmtId="0">
      <sharedItems containsNonDate="0" containsString="0" containsBlank="1"/>
    </cacheField>
    <cacheField name="h_variations_baisse_raisons_baisse_demande_autoproduction" numFmtId="0">
      <sharedItems containsNonDate="0" containsString="0" containsBlank="1"/>
    </cacheField>
    <cacheField name="h_variations_baisse_raisons_baisse_demande_departs" numFmtId="0">
      <sharedItems containsNonDate="0" containsString="0" containsBlank="1"/>
    </cacheField>
    <cacheField name="h_variations_baisse_raisons_baisse_prix_fournisseurs" numFmtId="0">
      <sharedItems containsNonDate="0" containsString="0" containsBlank="1"/>
    </cacheField>
    <cacheField name="h_variations_baisse_raisons_hausse_offre_quantites" numFmtId="0">
      <sharedItems containsNonDate="0" containsString="0" containsBlank="1"/>
    </cacheField>
    <cacheField name="h_variations_baisse_raisons_hausse_offre_circulation_routes" numFmtId="0">
      <sharedItems containsNonDate="0" containsString="0" containsBlank="1"/>
    </cacheField>
    <cacheField name="h_variations_baisse_raisons_hausse_offre_routes_surete" numFmtId="0">
      <sharedItems containsNonDate="0" containsString="0" containsBlank="1"/>
    </cacheField>
    <cacheField name="h_variations_baisse_raisons_hausse_offre_production_saison" numFmtId="0">
      <sharedItems containsNonDate="0" containsString="0" containsBlank="1"/>
    </cacheField>
    <cacheField name="h_variations_baisse_raisons_autre" numFmtId="0">
      <sharedItems containsNonDate="0" containsString="0" containsBlank="1"/>
    </cacheField>
    <cacheField name="h_variations_baisse_raisons_nsp" numFmtId="0">
      <sharedItems containsNonDate="0" containsString="0" containsBlank="1"/>
    </cacheField>
    <cacheField name="h_variations_baisse_raisons_autre_2" numFmtId="0">
      <sharedItems containsNonDate="0" containsString="0" containsBlank="1"/>
    </cacheField>
    <cacheField name="note_a_1" numFmtId="0">
      <sharedItems containsNonDate="0" containsString="0" containsBlank="1"/>
    </cacheField>
    <cacheField name="a_1_vendus" numFmtId="0">
      <sharedItems/>
    </cacheField>
    <cacheField name="a_1_vendus_bache" numFmtId="0">
      <sharedItems containsSemiMixedTypes="0" containsString="0" containsNumber="1" containsInteger="1" minValue="0" maxValue="1"/>
    </cacheField>
    <cacheField name="a_1_vendus_corde" numFmtId="0">
      <sharedItems containsSemiMixedTypes="0" containsString="0" containsNumber="1" containsInteger="1" minValue="0" maxValue="1"/>
    </cacheField>
    <cacheField name="a_1_vendus_tenaille" numFmtId="0">
      <sharedItems containsSemiMixedTypes="0" containsString="0" containsNumber="1" containsInteger="1" minValue="0" maxValue="1"/>
    </cacheField>
    <cacheField name="a_1_vendus_pelle" numFmtId="0">
      <sharedItems containsSemiMixedTypes="0" containsString="0" containsNumber="1" containsInteger="1" minValue="0" maxValue="1"/>
    </cacheField>
    <cacheField name="a_1_vendus_aucun" numFmtId="0">
      <sharedItems containsSemiMixedTypes="0" containsString="0" containsNumber="1" containsInteger="1" minValue="0" maxValue="1"/>
    </cacheField>
    <cacheField name="calc_selected_a_1" numFmtId="0">
      <sharedItems containsSemiMixedTypes="0" containsString="0" containsNumber="1" containsInteger="1" minValue="1" maxValue="4"/>
    </cacheField>
    <cacheField name="note_a_1_bache" numFmtId="0">
      <sharedItems containsNonDate="0" containsString="0" containsBlank="1"/>
    </cacheField>
    <cacheField name="bache_disponibilite" numFmtId="0">
      <sharedItems containsBlank="1"/>
    </cacheField>
    <cacheField name="bache_prix_unite" numFmtId="0">
      <sharedItems containsString="0" containsBlank="1" containsNumber="1" containsInteger="1" minValue="4000" maxValue="12500"/>
    </cacheField>
    <cacheField name="bache_localisation_fournisseur" numFmtId="0">
      <sharedItems containsBlank="1"/>
    </cacheField>
    <cacheField name="bache_pays_fournisseur" numFmtId="0">
      <sharedItems containsBlank="1"/>
    </cacheField>
    <cacheField name="bache_pays_fournisseur_autre" numFmtId="0">
      <sharedItems containsNonDate="0" containsString="0" containsBlank="1"/>
    </cacheField>
    <cacheField name="bache_stock" numFmtId="0">
      <sharedItems containsString="0" containsBlank="1" containsNumber="1" containsInteger="1" minValue="5" maxValue="180"/>
    </cacheField>
    <cacheField name="bache_reapprovissionnement" numFmtId="0">
      <sharedItems containsString="0" containsBlank="1" containsNumber="1" containsInteger="1" minValue="1" maxValue="30"/>
    </cacheField>
    <cacheField name="bache_stock_warning" numFmtId="0">
      <sharedItems containsString="0" containsBlank="1" containsNumber="1" containsInteger="1" minValue="0" maxValue="1"/>
    </cacheField>
    <cacheField name="note_a_1_corde" numFmtId="0">
      <sharedItems containsNonDate="0" containsString="0" containsBlank="1"/>
    </cacheField>
    <cacheField name="corde_disponibilite" numFmtId="0">
      <sharedItems containsBlank="1"/>
    </cacheField>
    <cacheField name="corde_prix_unite" numFmtId="0">
      <sharedItems containsString="0" containsBlank="1" containsNumber="1" containsInteger="1" minValue="2000" maxValue="20000"/>
    </cacheField>
    <cacheField name="corde_localisation_fournisseur" numFmtId="0">
      <sharedItems containsBlank="1"/>
    </cacheField>
    <cacheField name="corde_pays_fournisseur" numFmtId="0">
      <sharedItems containsBlank="1"/>
    </cacheField>
    <cacheField name="corde_pays_fournisseur_autre" numFmtId="0">
      <sharedItems containsNonDate="0" containsString="0" containsBlank="1"/>
    </cacheField>
    <cacheField name="corde_stock" numFmtId="0">
      <sharedItems containsString="0" containsBlank="1" containsNumber="1" containsInteger="1" minValue="5" maxValue="120"/>
    </cacheField>
    <cacheField name="corde_reapprovissionnement" numFmtId="0">
      <sharedItems containsString="0" containsBlank="1" containsNumber="1" containsInteger="1" minValue="1" maxValue="30"/>
    </cacheField>
    <cacheField name="corde_stock_warning" numFmtId="0">
      <sharedItems containsString="0" containsBlank="1" containsNumber="1" containsInteger="1" minValue="0" maxValue="0"/>
    </cacheField>
    <cacheField name="note_a_1_tenaille" numFmtId="0">
      <sharedItems containsNonDate="0" containsString="0" containsBlank="1"/>
    </cacheField>
    <cacheField name="tenaille_disponibilite" numFmtId="0">
      <sharedItems containsBlank="1"/>
    </cacheField>
    <cacheField name="tenaille_prix_unite" numFmtId="0">
      <sharedItems containsString="0" containsBlank="1" containsNumber="1" containsInteger="1" minValue="750" maxValue="2000"/>
    </cacheField>
    <cacheField name="tenaille_localisation_fournisseur" numFmtId="0">
      <sharedItems containsBlank="1"/>
    </cacheField>
    <cacheField name="tenaille_pays_fournisseur" numFmtId="0">
      <sharedItems containsNonDate="0" containsString="0" containsBlank="1"/>
    </cacheField>
    <cacheField name="tenaille_pays_fournisseur_autre" numFmtId="0">
      <sharedItems containsNonDate="0" containsString="0" containsBlank="1"/>
    </cacheField>
    <cacheField name="tenaille_stock" numFmtId="0">
      <sharedItems containsString="0" containsBlank="1" containsNumber="1" containsInteger="1" minValue="7" maxValue="120"/>
    </cacheField>
    <cacheField name="tenaille_reapprovissionnement" numFmtId="0">
      <sharedItems containsString="0" containsBlank="1" containsNumber="1" containsInteger="1" minValue="1" maxValue="6"/>
    </cacheField>
    <cacheField name="tenaille_stock_warning" numFmtId="0">
      <sharedItems containsString="0" containsBlank="1" containsNumber="1" containsInteger="1" minValue="0" maxValue="0"/>
    </cacheField>
    <cacheField name="note_a_1_pelle" numFmtId="0">
      <sharedItems containsNonDate="0" containsString="0" containsBlank="1"/>
    </cacheField>
    <cacheField name="pelle_disponibilite" numFmtId="0">
      <sharedItems containsBlank="1"/>
    </cacheField>
    <cacheField name="pelle_prix_unite" numFmtId="0">
      <sharedItems containsString="0" containsBlank="1" containsNumber="1" containsInteger="1" minValue="1250" maxValue="6000"/>
    </cacheField>
    <cacheField name="pelle_localisation_fournisseur" numFmtId="0">
      <sharedItems containsBlank="1"/>
    </cacheField>
    <cacheField name="pelle_pays_fournisseur" numFmtId="0">
      <sharedItems containsNonDate="0" containsString="0" containsBlank="1"/>
    </cacheField>
    <cacheField name="pelle_pays_fournisseur_autre" numFmtId="0">
      <sharedItems containsNonDate="0" containsString="0" containsBlank="1"/>
    </cacheField>
    <cacheField name="pelle_stock" numFmtId="0">
      <sharedItems containsString="0" containsBlank="1" containsNumber="1" containsInteger="1" minValue="7" maxValue="150"/>
    </cacheField>
    <cacheField name="pelle_reapprovissionnement" numFmtId="0">
      <sharedItems containsString="0" containsBlank="1" containsNumber="1" containsInteger="1" minValue="1" maxValue="7"/>
    </cacheField>
    <cacheField name="pelle_stock_warning" numFmtId="0">
      <sharedItems containsString="0" containsBlank="1" containsNumber="1" containsInteger="1" minValue="0" maxValue="0"/>
    </cacheField>
    <cacheField name="note_a_1_reapprov" numFmtId="0">
      <sharedItems containsNonDate="0" containsString="0" containsBlank="1"/>
    </cacheField>
    <cacheField name="a_1_difficultes_reapprov_ouinon" numFmtId="0">
      <sharedItems containsBlank="1"/>
    </cacheField>
    <cacheField name="a_1_incoherence1_note" numFmtId="0">
      <sharedItems containsNonDate="0" containsString="0" containsBlank="1"/>
    </cacheField>
    <cacheField name="a_1_difficultes_reapprov_articles" numFmtId="0">
      <sharedItems containsBlank="1"/>
    </cacheField>
    <cacheField name="a_1_difficultes_reapprov_articles_bache" numFmtId="0">
      <sharedItems containsString="0" containsBlank="1" containsNumber="1" containsInteger="1" minValue="0" maxValue="1"/>
    </cacheField>
    <cacheField name="a_1_difficultes_reapprov_articles_corde" numFmtId="0">
      <sharedItems containsString="0" containsBlank="1" containsNumber="1" containsInteger="1" minValue="0" maxValue="1"/>
    </cacheField>
    <cacheField name="a_1_difficultes_reapprov_articles_tenaille" numFmtId="0">
      <sharedItems containsString="0" containsBlank="1" containsNumber="1" containsInteger="1" minValue="0" maxValue="1"/>
    </cacheField>
    <cacheField name="a_1_difficultes_reapprov_articles_pelle" numFmtId="0">
      <sharedItems containsString="0" containsBlank="1" containsNumber="1" containsInteger="1" minValue="0" maxValue="1"/>
    </cacheField>
    <cacheField name="a_1_difficultes_reapprov_articles_aucun" numFmtId="0">
      <sharedItems containsString="0" containsBlank="1" containsNumber="1" containsInteger="1" minValue="0" maxValue="0"/>
    </cacheField>
    <cacheField name="a_1_incoherence2_note" numFmtId="0">
      <sharedItems containsNonDate="0" containsString="0" containsBlank="1"/>
    </cacheField>
    <cacheField name="a_1_difficultes_reapprov_raisons" numFmtId="0">
      <sharedItems containsBlank="1"/>
    </cacheField>
    <cacheField name="a_1_difficultes_reapprov_raisons_securite" numFmtId="0">
      <sharedItems containsString="0" containsBlank="1" containsNumber="1" containsInteger="1" minValue="0" maxValue="1"/>
    </cacheField>
    <cacheField name="a_1_difficultes_reapprov_raisons_vols" numFmtId="0">
      <sharedItems containsString="0" containsBlank="1" containsNumber="1" containsInteger="1" minValue="0" maxValue="0"/>
    </cacheField>
    <cacheField name="a_1_difficultes_reapprov_raisons_degradation_perte" numFmtId="0">
      <sharedItems containsString="0" containsBlank="1" containsNumber="1" containsInteger="1" minValue="0" maxValue="0"/>
    </cacheField>
    <cacheField name="a_1_difficultes_reapprov_raisons_route_etat" numFmtId="0">
      <sharedItems containsString="0" containsBlank="1" containsNumber="1" containsInteger="1" minValue="0" maxValue="0"/>
    </cacheField>
    <cacheField name="a_1_difficultes_reapprov_raisons_article_indisponible_saison" numFmtId="0">
      <sharedItems containsString="0" containsBlank="1" containsNumber="1" containsInteger="1" minValue="0" maxValue="0"/>
    </cacheField>
    <cacheField name="a_1_difficultes_reapprov_raisons_prix_fournisseurs" numFmtId="0">
      <sharedItems containsString="0" containsBlank="1" containsNumber="1" containsInteger="1" minValue="0" maxValue="1"/>
    </cacheField>
    <cacheField name="a_1_difficultes_reapprov_raisons_rarete_transport" numFmtId="0">
      <sharedItems containsString="0" containsBlank="1" containsNumber="1" containsInteger="1" minValue="0" maxValue="0"/>
    </cacheField>
    <cacheField name="a_1_difficultes_reapprov_raisons_cout_transport" numFmtId="0">
      <sharedItems containsString="0" containsBlank="1" containsNumber="1" containsInteger="1" minValue="0" maxValue="1"/>
    </cacheField>
    <cacheField name="a_1_difficultes_reapprov_raisons_taxes" numFmtId="0">
      <sharedItems containsString="0" containsBlank="1" containsNumber="1" containsInteger="1" minValue="0" maxValue="1"/>
    </cacheField>
    <cacheField name="a_1_difficultes_reapprov_raisons_tracasseries" numFmtId="0">
      <sharedItems containsString="0" containsBlank="1" containsNumber="1" containsInteger="1" minValue="0" maxValue="0"/>
    </cacheField>
    <cacheField name="a_1_difficultes_reapprov_raisons_autre" numFmtId="0">
      <sharedItems containsString="0" containsBlank="1" containsNumber="1" containsInteger="1" minValue="0" maxValue="1"/>
    </cacheField>
    <cacheField name="a_1_difficultes_reapprov_raisons_nsp" numFmtId="0">
      <sharedItems containsString="0" containsBlank="1" containsNumber="1" containsInteger="1" minValue="0" maxValue="0"/>
    </cacheField>
    <cacheField name="a_1_difficultes_reapprov_raisons_autre_2" numFmtId="0">
      <sharedItems containsBlank="1"/>
    </cacheField>
    <cacheField name="note_a_1_variations" numFmtId="0">
      <sharedItems containsNonDate="0" containsString="0" containsBlank="1"/>
    </cacheField>
    <cacheField name="a_1_variations_prix" numFmtId="0">
      <sharedItems containsBlank="1"/>
    </cacheField>
    <cacheField name="a_1_variations_prix_prix_constants" numFmtId="0">
      <sharedItems containsString="0" containsBlank="1" containsNumber="1" containsInteger="1" minValue="0" maxValue="1"/>
    </cacheField>
    <cacheField name="a_1_variations_prix_prix_hausse" numFmtId="0">
      <sharedItems containsString="0" containsBlank="1" containsNumber="1" containsInteger="1" minValue="0" maxValue="1"/>
    </cacheField>
    <cacheField name="a_1_variations_prix_prix_baisse" numFmtId="0">
      <sharedItems containsString="0" containsBlank="1" containsNumber="1" containsInteger="1" minValue="0" maxValue="1"/>
    </cacheField>
    <cacheField name="a_1_variations_prix_nsp" numFmtId="0">
      <sharedItems containsString="0" containsBlank="1" containsNumber="1" containsInteger="1" minValue="0" maxValue="0"/>
    </cacheField>
    <cacheField name="a_1_variations_hausse_articles" numFmtId="0">
      <sharedItems containsBlank="1"/>
    </cacheField>
    <cacheField name="a_1_variations_hausse_articles_bache" numFmtId="0">
      <sharedItems containsString="0" containsBlank="1" containsNumber="1" containsInteger="1" minValue="0" maxValue="1"/>
    </cacheField>
    <cacheField name="a_1_variations_hausse_articles_corde" numFmtId="0">
      <sharedItems containsString="0" containsBlank="1" containsNumber="1" containsInteger="1" minValue="0" maxValue="1"/>
    </cacheField>
    <cacheField name="a_1_variations_hausse_articles_tenaille" numFmtId="0">
      <sharedItems containsString="0" containsBlank="1" containsNumber="1" containsInteger="1" minValue="0" maxValue="1"/>
    </cacheField>
    <cacheField name="a_1_variations_hausse_articles_pelle" numFmtId="0">
      <sharedItems containsString="0" containsBlank="1" containsNumber="1" containsInteger="1" minValue="0" maxValue="1"/>
    </cacheField>
    <cacheField name="a_1_variations_hausse_articles_aucun" numFmtId="0">
      <sharedItems containsString="0" containsBlank="1" containsNumber="1" containsInteger="1" minValue="0" maxValue="0"/>
    </cacheField>
    <cacheField name="a_1_variations_hausse_raisons" numFmtId="0">
      <sharedItems containsBlank="1"/>
    </cacheField>
    <cacheField name="a_1_variations_hausse_raisons_hausse_couts" numFmtId="0">
      <sharedItems containsString="0" containsBlank="1" containsNumber="1" containsInteger="1" minValue="0" maxValue="1"/>
    </cacheField>
    <cacheField name="a_1_variations_hausse_raisons_hausse_demande_distribution" numFmtId="0">
      <sharedItems containsString="0" containsBlank="1" containsNumber="1" containsInteger="1" minValue="0" maxValue="0"/>
    </cacheField>
    <cacheField name="a_1_variations_hausse_raisons_hausse_change" numFmtId="0">
      <sharedItems containsString="0" containsBlank="1" containsNumber="1" containsInteger="1" minValue="0" maxValue="0"/>
    </cacheField>
    <cacheField name="a_1_variations_hausse_raisons_hausse_demande_clients" numFmtId="0">
      <sharedItems containsString="0" containsBlank="1" containsNumber="1" containsInteger="1" minValue="0" maxValue="0"/>
    </cacheField>
    <cacheField name="a_1_variations_hausse_raisons_hausse_demande_arrivees" numFmtId="0">
      <sharedItems containsString="0" containsBlank="1" containsNumber="1" containsInteger="1" minValue="0" maxValue="0"/>
    </cacheField>
    <cacheField name="a_1_variations_hausse_raisons_hausse_prix_fournisseurs" numFmtId="0">
      <sharedItems containsString="0" containsBlank="1" containsNumber="1" containsInteger="1" minValue="0" maxValue="1"/>
    </cacheField>
    <cacheField name="a_1_variations_hausse_raisons_baisse_offre_rupturestocks" numFmtId="0">
      <sharedItems containsString="0" containsBlank="1" containsNumber="1" containsInteger="1" minValue="0" maxValue="0"/>
    </cacheField>
    <cacheField name="a_1_variations_hausse_raisons_baisse_offre_saison_circulation" numFmtId="0">
      <sharedItems containsString="0" containsBlank="1" containsNumber="1" containsInteger="1" minValue="0" maxValue="0"/>
    </cacheField>
    <cacheField name="a_1_variations_hausse_raisons_baisse_offre_securite" numFmtId="0">
      <sharedItems containsString="0" containsBlank="1" containsNumber="1" containsInteger="1" minValue="0" maxValue="1"/>
    </cacheField>
    <cacheField name="a_1_variations_hausse_raisons_baisse_offre_production_saison" numFmtId="0">
      <sharedItems containsString="0" containsBlank="1" containsNumber="1" containsInteger="1" minValue="0" maxValue="0"/>
    </cacheField>
    <cacheField name="a_1_variations_hausse_raisons_autre" numFmtId="0">
      <sharedItems containsString="0" containsBlank="1" containsNumber="1" containsInteger="1" minValue="0" maxValue="0"/>
    </cacheField>
    <cacheField name="a_1_variations_hausse_raisons_nsp" numFmtId="0">
      <sharedItems containsString="0" containsBlank="1" containsNumber="1" containsInteger="1" minValue="0" maxValue="0"/>
    </cacheField>
    <cacheField name="a_1_variations_hausse_raisons_autre_2" numFmtId="0">
      <sharedItems containsNonDate="0" containsString="0" containsBlank="1"/>
    </cacheField>
    <cacheField name="a_1_variations_baisse_articles" numFmtId="0">
      <sharedItems containsBlank="1"/>
    </cacheField>
    <cacheField name="a_1_variations_baisse_articles_bache" numFmtId="0">
      <sharedItems containsString="0" containsBlank="1" containsNumber="1" containsInteger="1" minValue="1" maxValue="1"/>
    </cacheField>
    <cacheField name="a_1_variations_baisse_articles_corde" numFmtId="0">
      <sharedItems containsString="0" containsBlank="1" containsNumber="1" containsInteger="1" minValue="1" maxValue="1"/>
    </cacheField>
    <cacheField name="a_1_variations_baisse_articles_tenaille" numFmtId="0">
      <sharedItems containsString="0" containsBlank="1" containsNumber="1" containsInteger="1" minValue="0" maxValue="0"/>
    </cacheField>
    <cacheField name="a_1_variations_baisse_articles_pelle" numFmtId="0">
      <sharedItems containsString="0" containsBlank="1" containsNumber="1" containsInteger="1" minValue="0" maxValue="0"/>
    </cacheField>
    <cacheField name="a_1_variations_baisse_articles_aucun" numFmtId="0">
      <sharedItems containsString="0" containsBlank="1" containsNumber="1" containsInteger="1" minValue="0" maxValue="0"/>
    </cacheField>
    <cacheField name="a_1_variations_baisse_raisons" numFmtId="0">
      <sharedItems containsBlank="1"/>
    </cacheField>
    <cacheField name="a_1_variations_baisse_raisons_baisse_couts" numFmtId="0">
      <sharedItems containsString="0" containsBlank="1" containsNumber="1" containsInteger="1" minValue="1" maxValue="1"/>
    </cacheField>
    <cacheField name="a_1_variations_baisse_raisons_baisse_demande_distribution" numFmtId="0">
      <sharedItems containsString="0" containsBlank="1" containsNumber="1" containsInteger="1" minValue="0" maxValue="0"/>
    </cacheField>
    <cacheField name="a_1_variations_baisse_raisons_baisse_change" numFmtId="0">
      <sharedItems containsString="0" containsBlank="1" containsNumber="1" containsInteger="1" minValue="0" maxValue="0"/>
    </cacheField>
    <cacheField name="a_1_variations_baisse_raisons_baisse_demande_autoproduction" numFmtId="0">
      <sharedItems containsString="0" containsBlank="1" containsNumber="1" containsInteger="1" minValue="0" maxValue="0"/>
    </cacheField>
    <cacheField name="a_1_variations_baisse_raisons_baisse_demande_departs" numFmtId="0">
      <sharedItems containsString="0" containsBlank="1" containsNumber="1" containsInteger="1" minValue="0" maxValue="0"/>
    </cacheField>
    <cacheField name="a_1_variations_baisse_raisons_baisse_prix_fournisseurs" numFmtId="0">
      <sharedItems containsString="0" containsBlank="1" containsNumber="1" containsInteger="1" minValue="0" maxValue="0"/>
    </cacheField>
    <cacheField name="a_1_variations_baisse_raisons_hausse_offre_quantites" numFmtId="0">
      <sharedItems containsString="0" containsBlank="1" containsNumber="1" containsInteger="1" minValue="0" maxValue="0"/>
    </cacheField>
    <cacheField name="a_1_variations_baisse_raisons_hausse_offre_circulation_routes" numFmtId="0">
      <sharedItems containsString="0" containsBlank="1" containsNumber="1" containsInteger="1" minValue="0" maxValue="0"/>
    </cacheField>
    <cacheField name="a_1_variations_baisse_raisons_hausse_offre_routes_surete" numFmtId="0">
      <sharedItems containsString="0" containsBlank="1" containsNumber="1" containsInteger="1" minValue="0" maxValue="0"/>
    </cacheField>
    <cacheField name="a_1_variations_baisse_raisons_hausse_offre_production_saison" numFmtId="0">
      <sharedItems containsString="0" containsBlank="1" containsNumber="1" containsInteger="1" minValue="0" maxValue="0"/>
    </cacheField>
    <cacheField name="a_1_variations_baisse_raisons_autre" numFmtId="0">
      <sharedItems containsString="0" containsBlank="1" containsNumber="1" containsInteger="1" minValue="0" maxValue="0"/>
    </cacheField>
    <cacheField name="a_1_variations_baisse_raisons_nsp" numFmtId="0">
      <sharedItems containsString="0" containsBlank="1" containsNumber="1" containsInteger="1" minValue="0" maxValue="0"/>
    </cacheField>
    <cacheField name="a_1_variations_baisse_raisons_autre_2" numFmtId="0">
      <sharedItems containsNonDate="0" containsString="0" containsBlank="1"/>
    </cacheField>
    <cacheField name="note_a_2_articles" numFmtId="0">
      <sharedItems containsNonDate="0" containsString="0" containsBlank="1"/>
    </cacheField>
    <cacheField name="a_2_vendus" numFmtId="0">
      <sharedItems/>
    </cacheField>
    <cacheField name="a_2_vendus_combustible_bois" numFmtId="0">
      <sharedItems containsSemiMixedTypes="0" containsString="0" containsNumber="1" containsInteger="1" minValue="0" maxValue="1"/>
    </cacheField>
    <cacheField name="a_2_vendus_combustible_charbon" numFmtId="0">
      <sharedItems containsSemiMixedTypes="0" containsString="0" containsNumber="1" containsInteger="1" minValue="0" maxValue="1"/>
    </cacheField>
    <cacheField name="a_2_vendus_combustible_gaz" numFmtId="0">
      <sharedItems containsSemiMixedTypes="0" containsString="0" containsNumber="1" containsInteger="1" minValue="0" maxValue="1"/>
    </cacheField>
    <cacheField name="a_2_vendus_marmite7" numFmtId="0">
      <sharedItems containsSemiMixedTypes="0" containsString="0" containsNumber="1" containsInteger="1" minValue="0" maxValue="1"/>
    </cacheField>
    <cacheField name="a_2_vendus_marmite5" numFmtId="0">
      <sharedItems containsSemiMixedTypes="0" containsString="0" containsNumber="1" containsInteger="1" minValue="0" maxValue="1"/>
    </cacheField>
    <cacheField name="a_2_vendus_assiette" numFmtId="0">
      <sharedItems containsSemiMixedTypes="0" containsString="0" containsNumber="1" containsInteger="1" minValue="0" maxValue="1"/>
    </cacheField>
    <cacheField name="a_2_vendus_gobelet_plastique" numFmtId="0">
      <sharedItems containsSemiMixedTypes="0" containsString="0" containsNumber="1" containsInteger="1" minValue="0" maxValue="1"/>
    </cacheField>
    <cacheField name="a_2_vendus_gobelet_acier" numFmtId="0">
      <sharedItems containsSemiMixedTypes="0" containsString="0" containsNumber="1" containsInteger="1" minValue="0" maxValue="1"/>
    </cacheField>
    <cacheField name="a_2_vendus_bassine" numFmtId="0">
      <sharedItems containsSemiMixedTypes="0" containsString="0" containsNumber="1" containsInteger="1" minValue="0" maxValue="1"/>
    </cacheField>
    <cacheField name="a_2_vendus_natte" numFmtId="0">
      <sharedItems containsSemiMixedTypes="0" containsString="0" containsNumber="1" containsInteger="1" minValue="0" maxValue="1"/>
    </cacheField>
    <cacheField name="a_2_vendus_couverture" numFmtId="0">
      <sharedItems containsSemiMixedTypes="0" containsString="0" containsNumber="1" containsInteger="1" minValue="0" maxValue="1"/>
    </cacheField>
    <cacheField name="a_2_vendus_moustiquaire" numFmtId="0">
      <sharedItems containsSemiMixedTypes="0" containsString="0" containsNumber="1" containsInteger="1" minValue="0" maxValue="1"/>
    </cacheField>
    <cacheField name="a_2_vendus_lampe" numFmtId="0">
      <sharedItems containsSemiMixedTypes="0" containsString="0" containsNumber="1" containsInteger="1" minValue="0" maxValue="1"/>
    </cacheField>
    <cacheField name="a_2_vendus_pagne" numFmtId="0">
      <sharedItems containsSemiMixedTypes="0" containsString="0" containsNumber="1" containsInteger="1" minValue="0" maxValue="1"/>
    </cacheField>
    <cacheField name="a_2_vendus_sac_boro" numFmtId="0">
      <sharedItems containsSemiMixedTypes="0" containsString="0" containsNumber="1" containsInteger="1" minValue="0" maxValue="1"/>
    </cacheField>
    <cacheField name="a_2_vendus_aucun" numFmtId="0">
      <sharedItems containsSemiMixedTypes="0" containsString="0" containsNumber="1" containsInteger="1" minValue="0" maxValue="1"/>
    </cacheField>
    <cacheField name="calc_selected_a_2" numFmtId="0">
      <sharedItems containsSemiMixedTypes="0" containsString="0" containsNumber="1" containsInteger="1" minValue="1" maxValue="12"/>
    </cacheField>
    <cacheField name="calc_selected_total" numFmtId="0">
      <sharedItems containsSemiMixedTypes="0" containsString="0" containsNumber="1" containsInteger="1" minValue="3" maxValue="15"/>
    </cacheField>
    <cacheField name="note_h_combustible_bois" numFmtId="0">
      <sharedItems containsNonDate="0" containsString="0" containsBlank="1"/>
    </cacheField>
    <cacheField name="combustible_bois_disponibilite" numFmtId="0">
      <sharedItems containsBlank="1"/>
    </cacheField>
    <cacheField name="combustible_bois_oui" numFmtId="0">
      <sharedItems containsString="0" containsBlank="1" containsNumber="1" containsInteger="1" minValue="200" maxValue="1000"/>
    </cacheField>
    <cacheField name="combustible_bois_localisation_fournisseur" numFmtId="0">
      <sharedItems containsBlank="1"/>
    </cacheField>
    <cacheField name="combustible_bois_pays_fournisseur" numFmtId="0">
      <sharedItems containsNonDate="0" containsString="0" containsBlank="1"/>
    </cacheField>
    <cacheField name="combustible_bois_pays_fournisseur_autre" numFmtId="0">
      <sharedItems containsNonDate="0" containsString="0" containsBlank="1"/>
    </cacheField>
    <cacheField name="combustible_bois_stock" numFmtId="0">
      <sharedItems containsString="0" containsBlank="1" containsNumber="1" containsInteger="1" minValue="1" maxValue="30"/>
    </cacheField>
    <cacheField name="combustible_bois_reapprovisionnement" numFmtId="0">
      <sharedItems containsString="0" containsBlank="1" containsNumber="1" containsInteger="1" minValue="1" maxValue="60"/>
    </cacheField>
    <cacheField name="combustible_bois_stock_warning" numFmtId="0">
      <sharedItems containsString="0" containsBlank="1" containsNumber="1" containsInteger="1" minValue="0" maxValue="1"/>
    </cacheField>
    <cacheField name="note_h_combustible_charbon" numFmtId="0">
      <sharedItems containsNonDate="0" containsString="0" containsBlank="1"/>
    </cacheField>
    <cacheField name="combustible_charbon_disponibilite" numFmtId="0">
      <sharedItems containsBlank="1"/>
    </cacheField>
    <cacheField name="combustible_charbon_unite" numFmtId="0">
      <sharedItems containsBlank="1"/>
    </cacheField>
    <cacheField name="combustible_charbon_unite_sac" numFmtId="0">
      <sharedItems containsString="0" containsBlank="1" containsNumber="1" containsInteger="1" minValue="0" maxValue="1"/>
    </cacheField>
    <cacheField name="combustible_charbon_unite_sachet" numFmtId="0">
      <sharedItems containsString="0" containsBlank="1" containsNumber="1" containsInteger="1" minValue="1" maxValue="1"/>
    </cacheField>
    <cacheField name="combustible_charbon_prix1" numFmtId="0">
      <sharedItems containsString="0" containsBlank="1" containsNumber="1" containsInteger="1" minValue="5500" maxValue="8000"/>
    </cacheField>
    <cacheField name="combustible_charbon_prix2" numFmtId="0">
      <sharedItems containsString="0" containsBlank="1" containsNumber="1" containsInteger="1" minValue="100" maxValue="200"/>
    </cacheField>
    <cacheField name="combustible_charbon_localisation_fournisseur" numFmtId="0">
      <sharedItems containsBlank="1"/>
    </cacheField>
    <cacheField name="combustible_charbon_pays_fournisseur" numFmtId="0">
      <sharedItems containsNonDate="0" containsString="0" containsBlank="1"/>
    </cacheField>
    <cacheField name="combustible_charbon_pays_fournisseur_autre" numFmtId="0">
      <sharedItems containsNonDate="0" containsString="0" containsBlank="1"/>
    </cacheField>
    <cacheField name="combustible_charbon_stock" numFmtId="0">
      <sharedItems containsString="0" containsBlank="1" containsNumber="1" containsInteger="1" minValue="2" maxValue="30"/>
    </cacheField>
    <cacheField name="combustible_charbon_reapprovisionnement" numFmtId="0">
      <sharedItems containsString="0" containsBlank="1" containsNumber="1" containsInteger="1" minValue="1" maxValue="7"/>
    </cacheField>
    <cacheField name="combustible_charbon_stock_warning" numFmtId="0">
      <sharedItems containsString="0" containsBlank="1" containsNumber="1" containsInteger="1" minValue="0" maxValue="0"/>
    </cacheField>
    <cacheField name="note_h_combustible_gaz" numFmtId="0">
      <sharedItems containsNonDate="0" containsString="0" containsBlank="1"/>
    </cacheField>
    <cacheField name="combustible_gaz_disponibilite" numFmtId="0">
      <sharedItems containsBlank="1"/>
    </cacheField>
    <cacheField name="combustible_gaz_unite" numFmtId="0">
      <sharedItems containsBlank="1"/>
    </cacheField>
    <cacheField name="combustible_gaz_unite_3kg" numFmtId="0">
      <sharedItems containsString="0" containsBlank="1" containsNumber="1" containsInteger="1" minValue="0" maxValue="1"/>
    </cacheField>
    <cacheField name="combustible_gaz_unite_6kg" numFmtId="0">
      <sharedItems containsString="0" containsBlank="1" containsNumber="1" containsInteger="1" minValue="0" maxValue="1"/>
    </cacheField>
    <cacheField name="combustible_gaz_unite_12kg" numFmtId="0">
      <sharedItems containsString="0" containsBlank="1" containsNumber="1" containsInteger="1" minValue="0" maxValue="1"/>
    </cacheField>
    <cacheField name="combustible_gaz_prix1_1" numFmtId="0">
      <sharedItems containsString="0" containsBlank="1" containsNumber="1" containsInteger="1" minValue="15000" maxValue="17500"/>
    </cacheField>
    <cacheField name="combustible_gaz_prix1" numFmtId="0">
      <sharedItems containsString="0" containsBlank="1" containsNumber="1" containsInteger="1" minValue="21500" maxValue="27500"/>
    </cacheField>
    <cacheField name="combustible_gaz_prix2" numFmtId="0">
      <sharedItems containsString="0" containsBlank="1" containsNumber="1" containsInteger="1" minValue="27000" maxValue="40000"/>
    </cacheField>
    <cacheField name="combustible_gaz_localisation_fournisseur" numFmtId="0">
      <sharedItems containsBlank="1"/>
    </cacheField>
    <cacheField name="combustible_gaz_pays_fournisseur" numFmtId="0">
      <sharedItems containsNonDate="0" containsString="0" containsBlank="1"/>
    </cacheField>
    <cacheField name="combustible_gaz_pays_fournisseur_autre" numFmtId="0">
      <sharedItems containsNonDate="0" containsString="0" containsBlank="1"/>
    </cacheField>
    <cacheField name="combustible_gaz_stock" numFmtId="0">
      <sharedItems containsString="0" containsBlank="1" containsNumber="1" containsInteger="1" minValue="0" maxValue="90"/>
    </cacheField>
    <cacheField name="combustible_gaz_reapprovisionnement" numFmtId="0">
      <sharedItems containsString="0" containsBlank="1" containsNumber="1" containsInteger="1" minValue="1" maxValue="30"/>
    </cacheField>
    <cacheField name="combustible_gaz_stock_warning" numFmtId="0">
      <sharedItems containsString="0" containsBlank="1" containsNumber="1" containsInteger="1" minValue="0" maxValue="1"/>
    </cacheField>
    <cacheField name="note_a_2_marmite_n7" numFmtId="0">
      <sharedItems containsNonDate="0" containsString="0" containsBlank="1"/>
    </cacheField>
    <cacheField name="marmite_n7_disponibilite" numFmtId="0">
      <sharedItems containsBlank="1"/>
    </cacheField>
    <cacheField name="marmite_n7_prix_unite" numFmtId="0">
      <sharedItems containsString="0" containsBlank="1" containsNumber="1" containsInteger="1" minValue="5000" maxValue="12500"/>
    </cacheField>
    <cacheField name="marmite_n7_localisation_fournisseur" numFmtId="0">
      <sharedItems containsBlank="1"/>
    </cacheField>
    <cacheField name="marmite_n7_pays_fournisseur" numFmtId="0">
      <sharedItems containsNonDate="0" containsString="0" containsBlank="1"/>
    </cacheField>
    <cacheField name="marmite_n7_pays_fournisseur_autre" numFmtId="0">
      <sharedItems containsNonDate="0" containsString="0" containsBlank="1"/>
    </cacheField>
    <cacheField name="marmite_n7_stock" numFmtId="0">
      <sharedItems containsString="0" containsBlank="1" containsNumber="1" containsInteger="1" minValue="5" maxValue="150"/>
    </cacheField>
    <cacheField name="marmite_n7_reapprovissionnement" numFmtId="0">
      <sharedItems containsString="0" containsBlank="1" containsNumber="1" containsInteger="1" minValue="1" maxValue="10"/>
    </cacheField>
    <cacheField name="marmite_n7_stock_warning" numFmtId="0">
      <sharedItems containsString="0" containsBlank="1" containsNumber="1" containsInteger="1" minValue="0" maxValue="1"/>
    </cacheField>
    <cacheField name="note_a_2_marmite_n5" numFmtId="0">
      <sharedItems containsNonDate="0" containsString="0" containsBlank="1"/>
    </cacheField>
    <cacheField name="marmite_n5_disponibilite" numFmtId="0">
      <sharedItems containsBlank="1"/>
    </cacheField>
    <cacheField name="marmite_n5_prix_unite" numFmtId="0">
      <sharedItems containsString="0" containsBlank="1" containsNumber="1" containsInteger="1" minValue="3500" maxValue="7500"/>
    </cacheField>
    <cacheField name="marmite_n5_localisation_fournisseur" numFmtId="0">
      <sharedItems containsBlank="1"/>
    </cacheField>
    <cacheField name="marmite_n5_pays_fournisseur" numFmtId="0">
      <sharedItems containsNonDate="0" containsString="0" containsBlank="1"/>
    </cacheField>
    <cacheField name="marmite_n5_pays_fournisseur_autre" numFmtId="0">
      <sharedItems containsNonDate="0" containsString="0" containsBlank="1"/>
    </cacheField>
    <cacheField name="marmite_n5_stock" numFmtId="0">
      <sharedItems containsString="0" containsBlank="1" containsNumber="1" containsInteger="1" minValue="5" maxValue="150"/>
    </cacheField>
    <cacheField name="marmite_n5_reapprovissionnement" numFmtId="0">
      <sharedItems containsString="0" containsBlank="1" containsNumber="1" containsInteger="1" minValue="1" maxValue="5"/>
    </cacheField>
    <cacheField name="marmite_n5_stock_warning" numFmtId="0">
      <sharedItems containsString="0" containsBlank="1" containsNumber="1" containsInteger="1" minValue="0" maxValue="0"/>
    </cacheField>
    <cacheField name="note_a_2_assiette_metalique" numFmtId="0">
      <sharedItems containsNonDate="0" containsString="0" containsBlank="1"/>
    </cacheField>
    <cacheField name="assiette_metalique_disponibilite" numFmtId="0">
      <sharedItems containsBlank="1"/>
    </cacheField>
    <cacheField name="assiette_metalique_prix_unite" numFmtId="0">
      <sharedItems containsString="0" containsBlank="1" containsNumber="1" containsInteger="1" minValue="300" maxValue="2750"/>
    </cacheField>
    <cacheField name="assiette_metalique_localisation_fournisseur" numFmtId="0">
      <sharedItems containsBlank="1"/>
    </cacheField>
    <cacheField name="assiette_metalique_pays_fournisseur" numFmtId="0">
      <sharedItems containsBlank="1"/>
    </cacheField>
    <cacheField name="assiette_metalique_pays_fournisseur_autre" numFmtId="0">
      <sharedItems containsNonDate="0" containsString="0" containsBlank="1"/>
    </cacheField>
    <cacheField name="assiette_metalique_stock" numFmtId="0">
      <sharedItems containsString="0" containsBlank="1" containsNumber="1" containsInteger="1" minValue="7" maxValue="90"/>
    </cacheField>
    <cacheField name="assiette_metalique_reapprovissionnement" numFmtId="0">
      <sharedItems containsString="0" containsBlank="1" containsNumber="1" containsInteger="1" minValue="1" maxValue="5"/>
    </cacheField>
    <cacheField name="assiette_metalique_stock_warning" numFmtId="0">
      <sharedItems containsString="0" containsBlank="1" containsNumber="1" containsInteger="1" minValue="0" maxValue="0"/>
    </cacheField>
    <cacheField name="note_a_2_gobelet_plastique" numFmtId="0">
      <sharedItems containsNonDate="0" containsString="0" containsBlank="1"/>
    </cacheField>
    <cacheField name="gobelet_plastique_disponibilite" numFmtId="0">
      <sharedItems containsBlank="1"/>
    </cacheField>
    <cacheField name="gobelet_plastique_prix_unite" numFmtId="0">
      <sharedItems containsString="0" containsBlank="1" containsNumber="1" containsInteger="1" minValue="100" maxValue="450"/>
    </cacheField>
    <cacheField name="gobelet_plastique_localisation_fournisseur" numFmtId="0">
      <sharedItems containsBlank="1"/>
    </cacheField>
    <cacheField name="gobelet_plastique_pays_fournisseur" numFmtId="0">
      <sharedItems containsNonDate="0" containsString="0" containsBlank="1"/>
    </cacheField>
    <cacheField name="gobelet_plastique_pays_fournisseur_autre" numFmtId="0">
      <sharedItems containsNonDate="0" containsString="0" containsBlank="1"/>
    </cacheField>
    <cacheField name="gobelet_plastique_stock" numFmtId="0">
      <sharedItems containsString="0" containsBlank="1" containsNumber="1" containsInteger="1" minValue="7" maxValue="90"/>
    </cacheField>
    <cacheField name="gobelet_plastique_reapprovissionnement" numFmtId="0">
      <sharedItems containsString="0" containsBlank="1" containsNumber="1" containsInteger="1" minValue="1" maxValue="7"/>
    </cacheField>
    <cacheField name="gobelet_plastique_stock_warning" numFmtId="0">
      <sharedItems containsString="0" containsBlank="1" containsNumber="1" containsInteger="1" minValue="0" maxValue="1"/>
    </cacheField>
    <cacheField name="note_a_2_gobelet_acier" numFmtId="0">
      <sharedItems containsNonDate="0" containsString="0" containsBlank="1"/>
    </cacheField>
    <cacheField name="gobelet_acier_disponibilite" numFmtId="0">
      <sharedItems containsBlank="1"/>
    </cacheField>
    <cacheField name="gobelet_acier_volume" numFmtId="0">
      <sharedItems containsBlank="1"/>
    </cacheField>
    <cacheField name="gobelet_acier_volume_0_25l" numFmtId="0">
      <sharedItems containsString="0" containsBlank="1" containsNumber="1" containsInteger="1" minValue="0" maxValue="1"/>
    </cacheField>
    <cacheField name="gobelet_acier_volume_0_5l" numFmtId="0">
      <sharedItems containsString="0" containsBlank="1" containsNumber="1" containsInteger="1" minValue="0" maxValue="1"/>
    </cacheField>
    <cacheField name="gobelet_acier_volume_1l" numFmtId="0">
      <sharedItems containsString="0" containsBlank="1" containsNumber="1" containsInteger="1" minValue="1" maxValue="1"/>
    </cacheField>
    <cacheField name="gobelet_acier_prix_0_25l" numFmtId="0">
      <sharedItems containsString="0" containsBlank="1" containsNumber="1" containsInteger="1" minValue="400" maxValue="1000"/>
    </cacheField>
    <cacheField name="gobelet_acier_prix_0_5l" numFmtId="0">
      <sharedItems containsString="0" containsBlank="1" containsNumber="1" containsInteger="1" minValue="500" maxValue="1250"/>
    </cacheField>
    <cacheField name="gobelet_acier_prix_1l" numFmtId="0">
      <sharedItems containsString="0" containsBlank="1" containsNumber="1" containsInteger="1" minValue="1000" maxValue="2500"/>
    </cacheField>
    <cacheField name="gobelet_acier_localisation_fournisseur" numFmtId="0">
      <sharedItems containsBlank="1"/>
    </cacheField>
    <cacheField name="gobelet_acier_pays_fournisseur" numFmtId="0">
      <sharedItems containsNonDate="0" containsString="0" containsBlank="1"/>
    </cacheField>
    <cacheField name="gobelet_acier_pays_fournisseur_autre" numFmtId="0">
      <sharedItems containsNonDate="0" containsString="0" containsBlank="1"/>
    </cacheField>
    <cacheField name="gobelet_acier_stock" numFmtId="0">
      <sharedItems containsString="0" containsBlank="1" containsNumber="1" containsInteger="1" minValue="2" maxValue="90"/>
    </cacheField>
    <cacheField name="gobelet_acier_reapprovissionnement" numFmtId="0">
      <sharedItems containsString="0" containsBlank="1" containsNumber="1" containsInteger="1" minValue="1" maxValue="6"/>
    </cacheField>
    <cacheField name="gobelet_acier_stock_warning" numFmtId="0">
      <sharedItems containsString="0" containsBlank="1" containsNumber="1" containsInteger="1" minValue="0" maxValue="1"/>
    </cacheField>
    <cacheField name="note_a_2_bassine" numFmtId="0">
      <sharedItems containsNonDate="0" containsString="0" containsBlank="1"/>
    </cacheField>
    <cacheField name="bassine_disponibilite" numFmtId="0">
      <sharedItems containsBlank="1"/>
    </cacheField>
    <cacheField name="bassine_prix_unite" numFmtId="0">
      <sharedItems containsString="0" containsBlank="1" containsNumber="1" containsInteger="1" minValue="800" maxValue="3500"/>
    </cacheField>
    <cacheField name="bassine_localisation_fournisseur" numFmtId="0">
      <sharedItems containsBlank="1"/>
    </cacheField>
    <cacheField name="bassine_pays_fournisseur" numFmtId="0">
      <sharedItems containsNonDate="0" containsString="0" containsBlank="1"/>
    </cacheField>
    <cacheField name="bassine_pays_fournisseur_autre" numFmtId="0">
      <sharedItems containsNonDate="0" containsString="0" containsBlank="1"/>
    </cacheField>
    <cacheField name="bassine_stock" numFmtId="0">
      <sharedItems containsString="0" containsBlank="1" containsNumber="1" containsInteger="1" minValue="7" maxValue="90"/>
    </cacheField>
    <cacheField name="bassine_reapprovissionnement" numFmtId="0">
      <sharedItems containsString="0" containsBlank="1" containsNumber="1" containsInteger="1" minValue="1" maxValue="5"/>
    </cacheField>
    <cacheField name="bassine_stock_warning" numFmtId="0">
      <sharedItems containsString="0" containsBlank="1" containsNumber="1" containsInteger="1" minValue="0" maxValue="0"/>
    </cacheField>
    <cacheField name="note_a_2_natte" numFmtId="0">
      <sharedItems containsNonDate="0" containsString="0" containsBlank="1"/>
    </cacheField>
    <cacheField name="natte_disponibilite" numFmtId="0">
      <sharedItems containsBlank="1"/>
    </cacheField>
    <cacheField name="natte_prix_unite" numFmtId="0">
      <sharedItems containsString="0" containsBlank="1" containsNumber="1" containsInteger="1" minValue="2000" maxValue="3750"/>
    </cacheField>
    <cacheField name="natte_localisation_fournisseur" numFmtId="0">
      <sharedItems containsBlank="1"/>
    </cacheField>
    <cacheField name="natte_pays_fournisseur" numFmtId="0">
      <sharedItems containsNonDate="0" containsString="0" containsBlank="1"/>
    </cacheField>
    <cacheField name="natte_pays_fournisseur_autre" numFmtId="0">
      <sharedItems containsNonDate="0" containsString="0" containsBlank="1"/>
    </cacheField>
    <cacheField name="natte_stock" numFmtId="0">
      <sharedItems containsString="0" containsBlank="1" containsNumber="1" containsInteger="1" minValue="7" maxValue="90"/>
    </cacheField>
    <cacheField name="natte_reapprovissionnement" numFmtId="0">
      <sharedItems containsString="0" containsBlank="1" containsNumber="1" containsInteger="1" minValue="1" maxValue="14"/>
    </cacheField>
    <cacheField name="natte_stock_warning" numFmtId="0">
      <sharedItems containsString="0" containsBlank="1" containsNumber="1" containsInteger="1" minValue="0" maxValue="1"/>
    </cacheField>
    <cacheField name="note_a_2_couverture" numFmtId="0">
      <sharedItems containsNonDate="0" containsString="0" containsBlank="1"/>
    </cacheField>
    <cacheField name="couverture_disponibilite" numFmtId="0">
      <sharedItems containsBlank="1"/>
    </cacheField>
    <cacheField name="couverture_prix_unite" numFmtId="0">
      <sharedItems containsString="0" containsBlank="1" containsNumber="1" containsInteger="1" minValue="1750" maxValue="6000"/>
    </cacheField>
    <cacheField name="couverture_localisation_fournisseur" numFmtId="0">
      <sharedItems containsBlank="1"/>
    </cacheField>
    <cacheField name="couverture_pays_fournisseur" numFmtId="0">
      <sharedItems containsNonDate="0" containsString="0" containsBlank="1"/>
    </cacheField>
    <cacheField name="couverture_pays_fournisseur_autre" numFmtId="0">
      <sharedItems containsNonDate="0" containsString="0" containsBlank="1"/>
    </cacheField>
    <cacheField name="couverture_stock" numFmtId="0">
      <sharedItems containsString="0" containsBlank="1" containsNumber="1" containsInteger="1" minValue="7" maxValue="120"/>
    </cacheField>
    <cacheField name="couverture_reapprovissionnement" numFmtId="0">
      <sharedItems containsString="0" containsBlank="1" containsNumber="1" containsInteger="1" minValue="1" maxValue="7"/>
    </cacheField>
    <cacheField name="couverture_stock_warning" numFmtId="0">
      <sharedItems containsString="0" containsBlank="1" containsNumber="1" containsInteger="1" minValue="0" maxValue="0"/>
    </cacheField>
    <cacheField name="note_a_2_moustiquaire" numFmtId="0">
      <sharedItems containsNonDate="0" containsString="0" containsBlank="1"/>
    </cacheField>
    <cacheField name="moustiquaire_disponibilite" numFmtId="0">
      <sharedItems containsBlank="1"/>
    </cacheField>
    <cacheField name="moustiquaire_prix_unite" numFmtId="0">
      <sharedItems containsString="0" containsBlank="1" containsNumber="1" containsInteger="1" minValue="1500" maxValue="2000"/>
    </cacheField>
    <cacheField name="moustiquaire_localisation_fournisseur" numFmtId="0">
      <sharedItems containsBlank="1"/>
    </cacheField>
    <cacheField name="moustiquaire_pays_fournisseur" numFmtId="0">
      <sharedItems containsNonDate="0" containsString="0" containsBlank="1"/>
    </cacheField>
    <cacheField name="moustiquaire_pays_fournisseur_autre" numFmtId="0">
      <sharedItems containsNonDate="0" containsString="0" containsBlank="1"/>
    </cacheField>
    <cacheField name="moustiquaire_stock" numFmtId="0">
      <sharedItems containsString="0" containsBlank="1" containsNumber="1" containsInteger="1" minValue="7" maxValue="150"/>
    </cacheField>
    <cacheField name="moustiquaire_reapprovissionnement" numFmtId="0">
      <sharedItems containsString="0" containsBlank="1" containsNumber="1" containsInteger="1" minValue="1" maxValue="3"/>
    </cacheField>
    <cacheField name="moustiquaire_stock_warning" numFmtId="0">
      <sharedItems containsString="0" containsBlank="1" containsNumber="1" containsInteger="1" minValue="0" maxValue="0"/>
    </cacheField>
    <cacheField name="note_a_2_lampe" numFmtId="0">
      <sharedItems containsNonDate="0" containsString="0" containsBlank="1"/>
    </cacheField>
    <cacheField name="lampe_disponibilite" numFmtId="0">
      <sharedItems containsBlank="1"/>
    </cacheField>
    <cacheField name="lampe_prix_unite" numFmtId="0">
      <sharedItems containsString="0" containsBlank="1" containsNumber="1" containsInteger="1" minValue="400" maxValue="2500"/>
    </cacheField>
    <cacheField name="lampe_localisation_fournisseur" numFmtId="0">
      <sharedItems containsBlank="1"/>
    </cacheField>
    <cacheField name="lampe_pays_fournisseur" numFmtId="0">
      <sharedItems containsNonDate="0" containsString="0" containsBlank="1"/>
    </cacheField>
    <cacheField name="lampe_pays_fournisseur_autre" numFmtId="0">
      <sharedItems containsNonDate="0" containsString="0" containsBlank="1"/>
    </cacheField>
    <cacheField name="lampe_stock" numFmtId="0">
      <sharedItems containsString="0" containsBlank="1" containsNumber="1" containsInteger="1" minValue="7" maxValue="60"/>
    </cacheField>
    <cacheField name="lampe_reapprovissionnement" numFmtId="0">
      <sharedItems containsString="0" containsBlank="1" containsNumber="1" containsInteger="1" minValue="1" maxValue="10"/>
    </cacheField>
    <cacheField name="lampe_stock_warning" numFmtId="0">
      <sharedItems containsString="0" containsBlank="1" containsNumber="1" containsInteger="1" minValue="0" maxValue="0"/>
    </cacheField>
    <cacheField name="note_a_2_pagne" numFmtId="0">
      <sharedItems containsNonDate="0" containsString="0" containsBlank="1"/>
    </cacheField>
    <cacheField name="a_2_pagne_disponibilite" numFmtId="0">
      <sharedItems containsBlank="1"/>
    </cacheField>
    <cacheField name="a_2_pagne_unite_oui_non" numFmtId="0">
      <sharedItems containsBlank="1"/>
    </cacheField>
    <cacheField name="a_2_pagne_unite_nombre_morceaux" numFmtId="0">
      <sharedItems containsNonDate="0" containsString="0" containsBlank="1"/>
    </cacheField>
    <cacheField name="a_2_pagne_prix_unite" numFmtId="0">
      <sharedItems containsString="0" containsBlank="1" containsNumber="1" containsInteger="1" minValue="2000" maxValue="7000"/>
    </cacheField>
    <cacheField name="a_2_pagne_localisation_fournisseur" numFmtId="0">
      <sharedItems containsBlank="1"/>
    </cacheField>
    <cacheField name="a_2_pagne_pays_fournisseur" numFmtId="0">
      <sharedItems containsBlank="1"/>
    </cacheField>
    <cacheField name="a_2_pagne_pays_fournisseur_autre" numFmtId="0">
      <sharedItems containsNonDate="0" containsString="0" containsBlank="1"/>
    </cacheField>
    <cacheField name="a_2_pagne_stock" numFmtId="0">
      <sharedItems containsString="0" containsBlank="1" containsNumber="1" containsInteger="1" minValue="7" maxValue="120"/>
    </cacheField>
    <cacheField name="a_2_pagne_reapprovissionnement" numFmtId="0">
      <sharedItems containsString="0" containsBlank="1" containsNumber="1" containsInteger="1" minValue="1" maxValue="14"/>
    </cacheField>
    <cacheField name="a_2_pagne_stock_warning" numFmtId="0">
      <sharedItems containsString="0" containsBlank="1" containsNumber="1" containsInteger="1" minValue="0" maxValue="0"/>
    </cacheField>
    <cacheField name="note_a_2_sac_boro" numFmtId="0">
      <sharedItems containsNonDate="0" containsString="0" containsBlank="1"/>
    </cacheField>
    <cacheField name="sac_boro_disponibilite" numFmtId="0">
      <sharedItems containsBlank="1"/>
    </cacheField>
    <cacheField name="sac_boro_prix_unite" numFmtId="0">
      <sharedItems containsString="0" containsBlank="1" containsNumber="1" containsInteger="1" minValue="175" maxValue="700"/>
    </cacheField>
    <cacheField name="sac_boro_localisation_fournisseur" numFmtId="0">
      <sharedItems containsBlank="1"/>
    </cacheField>
    <cacheField name="sac_boro_pays_fournisseur" numFmtId="0">
      <sharedItems containsNonDate="0" containsString="0" containsBlank="1"/>
    </cacheField>
    <cacheField name="sac_boro_pays_fournisseur_autre" numFmtId="0">
      <sharedItems containsNonDate="0" containsString="0" containsBlank="1"/>
    </cacheField>
    <cacheField name="sac_boro_stock" numFmtId="0">
      <sharedItems containsString="0" containsBlank="1" containsNumber="1" containsInteger="1" minValue="7" maxValue="90"/>
    </cacheField>
    <cacheField name="sac_boro_reapprovissionnement" numFmtId="0">
      <sharedItems containsString="0" containsBlank="1" containsNumber="1" containsInteger="1" minValue="1" maxValue="10"/>
    </cacheField>
    <cacheField name="sac_boro_stock_warning" numFmtId="0">
      <sharedItems containsString="0" containsBlank="1" containsNumber="1" containsInteger="1" minValue="0" maxValue="1"/>
    </cacheField>
    <cacheField name="note_a_2_reapprov" numFmtId="0">
      <sharedItems containsNonDate="0" containsString="0" containsBlank="1"/>
    </cacheField>
    <cacheField name="a_2_difficultes_reapprov_ouinon" numFmtId="0">
      <sharedItems containsBlank="1"/>
    </cacheField>
    <cacheField name="a_2_incoherence1_note" numFmtId="0">
      <sharedItems containsNonDate="0" containsString="0" containsBlank="1"/>
    </cacheField>
    <cacheField name="a_2_difficultes_reapprov_articles" numFmtId="0">
      <sharedItems containsBlank="1"/>
    </cacheField>
    <cacheField name="a_2_difficultes_reapprov_articles_combustible_bois" numFmtId="0">
      <sharedItems containsString="0" containsBlank="1" containsNumber="1" containsInteger="1" minValue="0" maxValue="1"/>
    </cacheField>
    <cacheField name="a_2_difficultes_reapprov_articles_combustible_charbon" numFmtId="0">
      <sharedItems containsString="0" containsBlank="1" containsNumber="1" containsInteger="1" minValue="0" maxValue="1"/>
    </cacheField>
    <cacheField name="a_2_difficultes_reapprov_articles_combustible_gaz" numFmtId="0">
      <sharedItems containsString="0" containsBlank="1" containsNumber="1" containsInteger="1" minValue="0" maxValue="1"/>
    </cacheField>
    <cacheField name="a_2_difficultes_reapprov_articles_marmite7" numFmtId="0">
      <sharedItems containsString="0" containsBlank="1" containsNumber="1" containsInteger="1" minValue="0" maxValue="1"/>
    </cacheField>
    <cacheField name="a_2_difficultes_reapprov_articles_marmite5" numFmtId="0">
      <sharedItems containsString="0" containsBlank="1" containsNumber="1" containsInteger="1" minValue="0" maxValue="1"/>
    </cacheField>
    <cacheField name="a_2_difficultes_reapprov_articles_assiette" numFmtId="0">
      <sharedItems containsString="0" containsBlank="1" containsNumber="1" containsInteger="1" minValue="0" maxValue="1"/>
    </cacheField>
    <cacheField name="a_2_difficultes_reapprov_articles_gobelet_plastique" numFmtId="0">
      <sharedItems containsString="0" containsBlank="1" containsNumber="1" containsInteger="1" minValue="0" maxValue="1"/>
    </cacheField>
    <cacheField name="a_2_difficultes_reapprov_articles_gobelet_acier" numFmtId="0">
      <sharedItems containsString="0" containsBlank="1" containsNumber="1" containsInteger="1" minValue="0" maxValue="1"/>
    </cacheField>
    <cacheField name="a_2_difficultes_reapprov_articles_bassine" numFmtId="0">
      <sharedItems containsString="0" containsBlank="1" containsNumber="1" containsInteger="1" minValue="0" maxValue="1"/>
    </cacheField>
    <cacheField name="a_2_difficultes_reapprov_articles_natte" numFmtId="0">
      <sharedItems containsString="0" containsBlank="1" containsNumber="1" containsInteger="1" minValue="0" maxValue="1"/>
    </cacheField>
    <cacheField name="a_2_difficultes_reapprov_articles_couverture" numFmtId="0">
      <sharedItems containsString="0" containsBlank="1" containsNumber="1" containsInteger="1" minValue="0" maxValue="1"/>
    </cacheField>
    <cacheField name="a_2_difficultes_reapprov_articles_moustiquaire" numFmtId="0">
      <sharedItems containsString="0" containsBlank="1" containsNumber="1" containsInteger="1" minValue="0" maxValue="1"/>
    </cacheField>
    <cacheField name="a_2_difficultes_reapprov_articles_lampe" numFmtId="0">
      <sharedItems containsString="0" containsBlank="1" containsNumber="1" containsInteger="1" minValue="0" maxValue="1"/>
    </cacheField>
    <cacheField name="a_2_difficultes_reapprov_articles_pagne" numFmtId="0">
      <sharedItems containsString="0" containsBlank="1" containsNumber="1" containsInteger="1" minValue="0" maxValue="1"/>
    </cacheField>
    <cacheField name="a_2_difficultes_reapprov_articles_sac_boro" numFmtId="0">
      <sharedItems containsString="0" containsBlank="1" containsNumber="1" containsInteger="1" minValue="0" maxValue="1"/>
    </cacheField>
    <cacheField name="a_2_difficultes_reapprov_articles_aucun" numFmtId="0">
      <sharedItems containsString="0" containsBlank="1" containsNumber="1" containsInteger="1" minValue="0" maxValue="0"/>
    </cacheField>
    <cacheField name="a_2_incoherence2_note" numFmtId="0">
      <sharedItems containsNonDate="0" containsString="0" containsBlank="1"/>
    </cacheField>
    <cacheField name="a_2_difficultes_reapprov_raisons" numFmtId="0">
      <sharedItems containsBlank="1"/>
    </cacheField>
    <cacheField name="a_2_difficultes_reapprov_raisons_securite" numFmtId="0">
      <sharedItems containsString="0" containsBlank="1" containsNumber="1" containsInteger="1" minValue="0" maxValue="1"/>
    </cacheField>
    <cacheField name="a_2_difficultes_reapprov_raisons_vols" numFmtId="0">
      <sharedItems containsString="0" containsBlank="1" containsNumber="1" containsInteger="1" minValue="0" maxValue="0"/>
    </cacheField>
    <cacheField name="a_2_difficultes_reapprov_raisons_degradation_perte" numFmtId="0">
      <sharedItems containsString="0" containsBlank="1" containsNumber="1" containsInteger="1" minValue="0" maxValue="1"/>
    </cacheField>
    <cacheField name="a_2_difficultes_reapprov_raisons_route_etat" numFmtId="0">
      <sharedItems containsString="0" containsBlank="1" containsNumber="1" containsInteger="1" minValue="0" maxValue="1"/>
    </cacheField>
    <cacheField name="a_2_difficultes_reapprov_raisons_article_indisponible_saison" numFmtId="0">
      <sharedItems containsString="0" containsBlank="1" containsNumber="1" containsInteger="1" minValue="0" maxValue="1"/>
    </cacheField>
    <cacheField name="a_2_difficultes_reapprov_raisons_prix_fournisseurs" numFmtId="0">
      <sharedItems containsString="0" containsBlank="1" containsNumber="1" containsInteger="1" minValue="0" maxValue="1"/>
    </cacheField>
    <cacheField name="a_2_difficultes_reapprov_raisons_rarete_transport" numFmtId="0">
      <sharedItems containsString="0" containsBlank="1" containsNumber="1" containsInteger="1" minValue="0" maxValue="1"/>
    </cacheField>
    <cacheField name="a_2_difficultes_reapprov_raisons_cout_transport" numFmtId="0">
      <sharedItems containsString="0" containsBlank="1" containsNumber="1" containsInteger="1" minValue="0" maxValue="1"/>
    </cacheField>
    <cacheField name="a_2_difficultes_reapprov_raisons_taxes" numFmtId="0">
      <sharedItems containsString="0" containsBlank="1" containsNumber="1" containsInteger="1" minValue="0" maxValue="1"/>
    </cacheField>
    <cacheField name="a_2_difficultes_reapprov_raisons_tracasseries" numFmtId="0">
      <sharedItems containsString="0" containsBlank="1" containsNumber="1" containsInteger="1" minValue="0" maxValue="1"/>
    </cacheField>
    <cacheField name="a_2_difficultes_reapprov_raisons_autre" numFmtId="0">
      <sharedItems containsString="0" containsBlank="1" containsNumber="1" containsInteger="1" minValue="0" maxValue="0"/>
    </cacheField>
    <cacheField name="a_2_difficultes_reapprov_raisons_nsp" numFmtId="0">
      <sharedItems containsString="0" containsBlank="1" containsNumber="1" containsInteger="1" minValue="0" maxValue="0"/>
    </cacheField>
    <cacheField name="a_2_difficultes_reapprov_raisons_autre_2" numFmtId="0">
      <sharedItems containsNonDate="0" containsString="0" containsBlank="1"/>
    </cacheField>
    <cacheField name="note_a_2_variations" numFmtId="0">
      <sharedItems containsNonDate="0" containsString="0" containsBlank="1"/>
    </cacheField>
    <cacheField name="a_2_variations_prix" numFmtId="0">
      <sharedItems containsBlank="1"/>
    </cacheField>
    <cacheField name="a_2_variations_prix_prix_constants" numFmtId="0">
      <sharedItems containsString="0" containsBlank="1" containsNumber="1" containsInteger="1" minValue="0" maxValue="1"/>
    </cacheField>
    <cacheField name="a_2_variations_prix_prix_hausse" numFmtId="0">
      <sharedItems containsString="0" containsBlank="1" containsNumber="1" containsInteger="1" minValue="0" maxValue="1"/>
    </cacheField>
    <cacheField name="a_2_variations_prix_prix_baisse" numFmtId="0">
      <sharedItems containsString="0" containsBlank="1" containsNumber="1" containsInteger="1" minValue="0" maxValue="0"/>
    </cacheField>
    <cacheField name="a_2_variations_prix_nsp" numFmtId="0">
      <sharedItems containsString="0" containsBlank="1" containsNumber="1" containsInteger="1" minValue="0" maxValue="1"/>
    </cacheField>
    <cacheField name="a_2_variations_hausse_articles" numFmtId="0">
      <sharedItems containsBlank="1"/>
    </cacheField>
    <cacheField name="a_2_variations_hausse_articles_combustible_bois" numFmtId="0">
      <sharedItems containsString="0" containsBlank="1" containsNumber="1" containsInteger="1" minValue="0" maxValue="1"/>
    </cacheField>
    <cacheField name="a_2_variations_hausse_articles_combustible_charbon" numFmtId="0">
      <sharedItems containsString="0" containsBlank="1" containsNumber="1" containsInteger="1" minValue="0" maxValue="1"/>
    </cacheField>
    <cacheField name="a_2_variations_hausse_articles_combustible_gaz" numFmtId="0">
      <sharedItems containsString="0" containsBlank="1" containsNumber="1" containsInteger="1" minValue="0" maxValue="1"/>
    </cacheField>
    <cacheField name="a_2_variations_hausse_articles_marmite7" numFmtId="0">
      <sharedItems containsString="0" containsBlank="1" containsNumber="1" containsInteger="1" minValue="0" maxValue="1"/>
    </cacheField>
    <cacheField name="a_2_variations_hausse_articles_marmite5" numFmtId="0">
      <sharedItems containsString="0" containsBlank="1" containsNumber="1" containsInteger="1" minValue="0" maxValue="1"/>
    </cacheField>
    <cacheField name="a_2_variations_hausse_articles_assiette" numFmtId="0">
      <sharedItems containsString="0" containsBlank="1" containsNumber="1" containsInteger="1" minValue="0" maxValue="1"/>
    </cacheField>
    <cacheField name="a_2_variations_hausse_articles_gobelet_plastique" numFmtId="0">
      <sharedItems containsString="0" containsBlank="1" containsNumber="1" containsInteger="1" minValue="0" maxValue="1"/>
    </cacheField>
    <cacheField name="a_2_variations_hausse_articles_gobelet_acier" numFmtId="0">
      <sharedItems containsString="0" containsBlank="1" containsNumber="1" containsInteger="1" minValue="0" maxValue="1"/>
    </cacheField>
    <cacheField name="a_2_variations_hausse_articles_bassine" numFmtId="0">
      <sharedItems containsString="0" containsBlank="1" containsNumber="1" containsInteger="1" minValue="0" maxValue="1"/>
    </cacheField>
    <cacheField name="a_2_variations_hausse_articles_natte" numFmtId="0">
      <sharedItems containsString="0" containsBlank="1" containsNumber="1" containsInteger="1" minValue="0" maxValue="1"/>
    </cacheField>
    <cacheField name="a_2_variations_hausse_articles_couverture" numFmtId="0">
      <sharedItems containsString="0" containsBlank="1" containsNumber="1" containsInteger="1" minValue="0" maxValue="1"/>
    </cacheField>
    <cacheField name="a_2_variations_hausse_articles_moustiquaire" numFmtId="0">
      <sharedItems containsString="0" containsBlank="1" containsNumber="1" containsInteger="1" minValue="0" maxValue="1"/>
    </cacheField>
    <cacheField name="a_2_variations_hausse_articles_lampe" numFmtId="0">
      <sharedItems containsString="0" containsBlank="1" containsNumber="1" containsInteger="1" minValue="0" maxValue="1"/>
    </cacheField>
    <cacheField name="a_2_variations_hausse_articles_pagne" numFmtId="0">
      <sharedItems containsString="0" containsBlank="1" containsNumber="1" containsInteger="1" minValue="0" maxValue="1"/>
    </cacheField>
    <cacheField name="a_2_variations_hausse_articles_sac_boro" numFmtId="0">
      <sharedItems containsString="0" containsBlank="1" containsNumber="1" containsInteger="1" minValue="0" maxValue="1"/>
    </cacheField>
    <cacheField name="a_2_variations_hausse_articles_aucun" numFmtId="0">
      <sharedItems containsString="0" containsBlank="1" containsNumber="1" containsInteger="1" minValue="0" maxValue="0"/>
    </cacheField>
    <cacheField name="a_2_variations_hausse_raisons" numFmtId="0">
      <sharedItems containsBlank="1"/>
    </cacheField>
    <cacheField name="a_2_variations_hausse_raisons_hausse_couts" numFmtId="0">
      <sharedItems containsString="0" containsBlank="1" containsNumber="1" containsInteger="1" minValue="0" maxValue="1"/>
    </cacheField>
    <cacheField name="a_2_variations_hausse_raisons_hausse_demande_distribution" numFmtId="0">
      <sharedItems containsString="0" containsBlank="1" containsNumber="1" containsInteger="1" minValue="0" maxValue="1"/>
    </cacheField>
    <cacheField name="a_2_variations_hausse_raisons_hausse_change" numFmtId="0">
      <sharedItems containsString="0" containsBlank="1" containsNumber="1" containsInteger="1" minValue="0" maxValue="1"/>
    </cacheField>
    <cacheField name="a_2_variations_hausse_raisons_hausse_demande_clients" numFmtId="0">
      <sharedItems containsString="0" containsBlank="1" containsNumber="1" containsInteger="1" minValue="0" maxValue="1"/>
    </cacheField>
    <cacheField name="a_2_variations_hausse_raisons_hausse_demande_arrivees" numFmtId="0">
      <sharedItems containsString="0" containsBlank="1" containsNumber="1" containsInteger="1" minValue="0" maxValue="0"/>
    </cacheField>
    <cacheField name="a_2_variations_hausse_raisons_hausse_prix_fournisseurs" numFmtId="0">
      <sharedItems containsString="0" containsBlank="1" containsNumber="1" containsInteger="1" minValue="0" maxValue="1"/>
    </cacheField>
    <cacheField name="a_2_variations_hausse_raisons_baisse_offre_rupturestocks" numFmtId="0">
      <sharedItems containsString="0" containsBlank="1" containsNumber="1" containsInteger="1" minValue="0" maxValue="1"/>
    </cacheField>
    <cacheField name="a_2_variations_hausse_raisons_baisse_offre_saison_circulation" numFmtId="0">
      <sharedItems containsString="0" containsBlank="1" containsNumber="1" containsInteger="1" minValue="0" maxValue="0"/>
    </cacheField>
    <cacheField name="a_2_variations_hausse_raisons_baisse_offre_securite" numFmtId="0">
      <sharedItems containsString="0" containsBlank="1" containsNumber="1" containsInteger="1" minValue="0" maxValue="1"/>
    </cacheField>
    <cacheField name="a_2_variations_hausse_raisons_baisse_offre_production_saison" numFmtId="0">
      <sharedItems containsString="0" containsBlank="1" containsNumber="1" containsInteger="1" minValue="0" maxValue="0"/>
    </cacheField>
    <cacheField name="a_2_variations_hausse_raisons_autre" numFmtId="0">
      <sharedItems containsString="0" containsBlank="1" containsNumber="1" containsInteger="1" minValue="0" maxValue="1"/>
    </cacheField>
    <cacheField name="a_2_variations_hausse_raisons_nsp" numFmtId="0">
      <sharedItems containsString="0" containsBlank="1" containsNumber="1" containsInteger="1" minValue="0" maxValue="0"/>
    </cacheField>
    <cacheField name="a_2_variations_hausse_raisons_autre_2" numFmtId="0">
      <sharedItems containsBlank="1"/>
    </cacheField>
    <cacheField name="a_2_variations_baisse_articles" numFmtId="0">
      <sharedItems containsNonDate="0" containsString="0" containsBlank="1"/>
    </cacheField>
    <cacheField name="a_2_variations_baisse_articles_combustible_bois" numFmtId="0">
      <sharedItems containsNonDate="0" containsString="0" containsBlank="1"/>
    </cacheField>
    <cacheField name="a_2_variations_baisse_articles_combustible_charbon" numFmtId="0">
      <sharedItems containsNonDate="0" containsString="0" containsBlank="1"/>
    </cacheField>
    <cacheField name="a_2_variations_baisse_articles_combustible_gaz" numFmtId="0">
      <sharedItems containsNonDate="0" containsString="0" containsBlank="1"/>
    </cacheField>
    <cacheField name="a_2_variations_baisse_articles_marmite7" numFmtId="0">
      <sharedItems containsNonDate="0" containsString="0" containsBlank="1"/>
    </cacheField>
    <cacheField name="a_2_variations_baisse_articles_marmite5" numFmtId="0">
      <sharedItems containsNonDate="0" containsString="0" containsBlank="1"/>
    </cacheField>
    <cacheField name="a_2_variations_baisse_articles_assiette" numFmtId="0">
      <sharedItems containsNonDate="0" containsString="0" containsBlank="1"/>
    </cacheField>
    <cacheField name="a_2_variations_baisse_articles_gobelet_plastique" numFmtId="0">
      <sharedItems containsNonDate="0" containsString="0" containsBlank="1"/>
    </cacheField>
    <cacheField name="a_2_variations_baisse_articles_gobelet_acier" numFmtId="0">
      <sharedItems containsNonDate="0" containsString="0" containsBlank="1"/>
    </cacheField>
    <cacheField name="a_2_variations_baisse_articles_bassine" numFmtId="0">
      <sharedItems containsNonDate="0" containsString="0" containsBlank="1"/>
    </cacheField>
    <cacheField name="a_2_variations_baisse_articles_natte" numFmtId="0">
      <sharedItems containsNonDate="0" containsString="0" containsBlank="1"/>
    </cacheField>
    <cacheField name="a_2_variations_baisse_articles_couverture" numFmtId="0">
      <sharedItems containsNonDate="0" containsString="0" containsBlank="1"/>
    </cacheField>
    <cacheField name="a_2_variations_baisse_articles_moustiquaire" numFmtId="0">
      <sharedItems containsNonDate="0" containsString="0" containsBlank="1"/>
    </cacheField>
    <cacheField name="a_2_variations_baisse_articles_lampe" numFmtId="0">
      <sharedItems containsNonDate="0" containsString="0" containsBlank="1"/>
    </cacheField>
    <cacheField name="a_2_variations_baisse_articles_pagne" numFmtId="0">
      <sharedItems containsNonDate="0" containsString="0" containsBlank="1"/>
    </cacheField>
    <cacheField name="a_2_variations_baisse_articles_sac_boro" numFmtId="0">
      <sharedItems containsNonDate="0" containsString="0" containsBlank="1"/>
    </cacheField>
    <cacheField name="a_2_variations_baisse_articles_aucun" numFmtId="0">
      <sharedItems containsNonDate="0" containsString="0" containsBlank="1"/>
    </cacheField>
    <cacheField name="a_2_variations_baisse_raisons" numFmtId="0">
      <sharedItems containsNonDate="0" containsString="0" containsBlank="1"/>
    </cacheField>
    <cacheField name="a_2_variations_baisse_raisons_baisse_couts" numFmtId="0">
      <sharedItems containsNonDate="0" containsString="0" containsBlank="1"/>
    </cacheField>
    <cacheField name="a_2_variations_baisse_raisons_baisse_demande_distribution" numFmtId="0">
      <sharedItems containsNonDate="0" containsString="0" containsBlank="1"/>
    </cacheField>
    <cacheField name="a_2_variations_baisse_raisons_baisse_change" numFmtId="0">
      <sharedItems containsNonDate="0" containsString="0" containsBlank="1"/>
    </cacheField>
    <cacheField name="a_2_variations_baisse_raisons_baisse_demande_autoproduction" numFmtId="0">
      <sharedItems containsNonDate="0" containsString="0" containsBlank="1"/>
    </cacheField>
    <cacheField name="a_2_variations_baisse_raisons_baisse_demande_departs" numFmtId="0">
      <sharedItems containsNonDate="0" containsString="0" containsBlank="1"/>
    </cacheField>
    <cacheField name="a_2_variations_baisse_raisons_baisse_prix_fournisseurs" numFmtId="0">
      <sharedItems containsNonDate="0" containsString="0" containsBlank="1"/>
    </cacheField>
    <cacheField name="a_2_variations_baisse_raisons_hausse_offre_quantites" numFmtId="0">
      <sharedItems containsNonDate="0" containsString="0" containsBlank="1"/>
    </cacheField>
    <cacheField name="a_2_variations_baisse_raisons_hausse_offre_circulation_routes" numFmtId="0">
      <sharedItems containsNonDate="0" containsString="0" containsBlank="1"/>
    </cacheField>
    <cacheField name="a_2_variations_baisse_raisons_hausse_offre_routes_surete" numFmtId="0">
      <sharedItems containsNonDate="0" containsString="0" containsBlank="1"/>
    </cacheField>
    <cacheField name="a_2_variations_baisse_raisons_hausse_offre_production_saison" numFmtId="0">
      <sharedItems containsNonDate="0" containsString="0" containsBlank="1"/>
    </cacheField>
    <cacheField name="a_2_variations_baisse_raisons_autre" numFmtId="0">
      <sharedItems containsNonDate="0" containsString="0" containsBlank="1"/>
    </cacheField>
    <cacheField name="a_2_variations_baisse_raisons_nsp" numFmtId="0">
      <sharedItems containsNonDate="0" containsString="0" containsBlank="1"/>
    </cacheField>
    <cacheField name="a_2_variations_baisse_raisons_autre_2" numFmtId="0">
      <sharedItems containsNonDate="0" containsString="0" containsBlank="1"/>
    </cacheField>
    <cacheField name="note_grp_ba" numFmtId="0">
      <sharedItems containsNonDate="0" containsString="0" containsBlank="1"/>
    </cacheField>
    <cacheField name="note_articles_alimentaires" numFmtId="0">
      <sharedItems containsNonDate="0" containsString="0" containsBlank="1"/>
    </cacheField>
    <cacheField name="alimentaire_vendus" numFmtId="0">
      <sharedItems containsBlank="1"/>
    </cacheField>
    <cacheField name="alimentaire_vendus_mais" numFmtId="0">
      <sharedItems containsString="0" containsBlank="1" containsNumber="1" containsInteger="1" minValue="0" maxValue="1"/>
    </cacheField>
    <cacheField name="alimentaire_vendus_sorgho_rouge" numFmtId="0">
      <sharedItems containsString="0" containsBlank="1" containsNumber="1" containsInteger="1" minValue="0" maxValue="1"/>
    </cacheField>
    <cacheField name="alimentaire_vendus_sorgho_blanc" numFmtId="0">
      <sharedItems containsString="0" containsBlank="1" containsNumber="1" containsInteger="1" minValue="0" maxValue="1"/>
    </cacheField>
    <cacheField name="alimentaire_vendus_mil" numFmtId="0">
      <sharedItems containsString="0" containsBlank="1" containsNumber="1" containsInteger="1" minValue="0" maxValue="1"/>
    </cacheField>
    <cacheField name="alimentaire_vendus_riz_local" numFmtId="0">
      <sharedItems containsString="0" containsBlank="1" containsNumber="1" containsInteger="1" minValue="0" maxValue="1"/>
    </cacheField>
    <cacheField name="alimentaire_vendus_riz_importe" numFmtId="0">
      <sharedItems containsString="0" containsBlank="1" containsNumber="1" containsInteger="1" minValue="0" maxValue="1"/>
    </cacheField>
    <cacheField name="alimentaire_vendus_fonio" numFmtId="0">
      <sharedItems containsString="0" containsBlank="1" containsNumber="1" containsInteger="1" minValue="0" maxValue="1"/>
    </cacheField>
    <cacheField name="alimentaire_vendus_manioc" numFmtId="0">
      <sharedItems containsString="0" containsBlank="1" containsNumber="1" containsInteger="1" minValue="0" maxValue="1"/>
    </cacheField>
    <cacheField name="alimentaire_vendus_igname" numFmtId="0">
      <sharedItems containsString="0" containsBlank="1" containsNumber="1" containsInteger="1" minValue="0" maxValue="1"/>
    </cacheField>
    <cacheField name="alimentaire_vendus_patate" numFmtId="0">
      <sharedItems containsString="0" containsBlank="1" containsNumber="1" containsInteger="1" minValue="0" maxValue="1"/>
    </cacheField>
    <cacheField name="alimentaire_vendus_pomme_de_terre" numFmtId="0">
      <sharedItems containsString="0" containsBlank="1" containsNumber="1" containsInteger="1" minValue="0" maxValue="1"/>
    </cacheField>
    <cacheField name="alimentaire_vendus_viande_beuf" numFmtId="0">
      <sharedItems containsString="0" containsBlank="1" containsNumber="1" containsInteger="1" minValue="0" maxValue="1"/>
    </cacheField>
    <cacheField name="alimentaire_vendus_viande_mouton" numFmtId="0">
      <sharedItems containsString="0" containsBlank="1" containsNumber="1" containsInteger="1" minValue="0" maxValue="1"/>
    </cacheField>
    <cacheField name="alimentaire_vendus_poisson" numFmtId="0">
      <sharedItems containsString="0" containsBlank="1" containsNumber="1" containsInteger="1" minValue="0" maxValue="1"/>
    </cacheField>
    <cacheField name="alimentaire_vendus_lait_en_poudre" numFmtId="0">
      <sharedItems containsString="0" containsBlank="1" containsNumber="1" containsInteger="1" minValue="0" maxValue="1"/>
    </cacheField>
    <cacheField name="alimentaire_vendus_lait_frais" numFmtId="0">
      <sharedItems containsString="0" containsBlank="1" containsNumber="1" containsInteger="1" minValue="0" maxValue="1"/>
    </cacheField>
    <cacheField name="alimentaire_vendus_niebe" numFmtId="0">
      <sharedItems containsString="0" containsBlank="1" containsNumber="1" containsInteger="1" minValue="0" maxValue="1"/>
    </cacheField>
    <cacheField name="alimentaire_vendus_arachide_coque" numFmtId="0">
      <sharedItems containsString="0" containsBlank="1" containsNumber="1" containsInteger="1" minValue="0" maxValue="1"/>
    </cacheField>
    <cacheField name="alimentaire_vendus_arachide_graine" numFmtId="0">
      <sharedItems containsString="0" containsBlank="1" containsNumber="1" containsInteger="1" minValue="0" maxValue="1"/>
    </cacheField>
    <cacheField name="alimentaire_vendus_voandzou" numFmtId="0">
      <sharedItems containsString="0" containsBlank="1" containsNumber="1" containsInteger="1" minValue="0" maxValue="1"/>
    </cacheField>
    <cacheField name="alimentaire_vendus_oignon" numFmtId="0">
      <sharedItems containsString="0" containsBlank="1" containsNumber="1" containsInteger="1" minValue="0" maxValue="1"/>
    </cacheField>
    <cacheField name="alimentaire_vendus_tomate" numFmtId="0">
      <sharedItems containsString="0" containsBlank="1" containsNumber="1" containsInteger="1" minValue="0" maxValue="1"/>
    </cacheField>
    <cacheField name="alimentaire_vendus_feuille" numFmtId="0">
      <sharedItems containsString="0" containsBlank="1" containsNumber="1" containsInteger="1" minValue="0" maxValue="1"/>
    </cacheField>
    <cacheField name="alimentaire_vendus_huile" numFmtId="0">
      <sharedItems containsString="0" containsBlank="1" containsNumber="1" containsInteger="1" minValue="0" maxValue="1"/>
    </cacheField>
    <cacheField name="alimentaire_vendus_beurre" numFmtId="0">
      <sharedItems containsString="0" containsBlank="1" containsNumber="1" containsInteger="1" minValue="0" maxValue="1"/>
    </cacheField>
    <cacheField name="alimentaire_vendus_sucre" numFmtId="0">
      <sharedItems containsString="0" containsBlank="1" containsNumber="1" containsInteger="1" minValue="0" maxValue="1"/>
    </cacheField>
    <cacheField name="alimentaire_vendus_sel" numFmtId="0">
      <sharedItems containsString="0" containsBlank="1" containsNumber="1" containsInteger="1" minValue="0" maxValue="1"/>
    </cacheField>
    <cacheField name="alimentaire_vendus_aucun" numFmtId="0">
      <sharedItems containsString="0" containsBlank="1" containsNumber="1" containsInteger="1" minValue="0" maxValue="1"/>
    </cacheField>
    <cacheField name="calc_selected_alimentaire" numFmtId="0">
      <sharedItems containsString="0" containsBlank="1" containsNumber="1" containsInteger="1" minValue="1" maxValue="11"/>
    </cacheField>
    <cacheField name="note_alimentaire_mais" numFmtId="0">
      <sharedItems containsNonDate="0" containsString="0" containsBlank="1"/>
    </cacheField>
    <cacheField name="mais_disponibilite" numFmtId="0">
      <sharedItems containsBlank="1"/>
    </cacheField>
    <cacheField name="mais_unite" numFmtId="0">
      <sharedItems containsBlank="1"/>
    </cacheField>
    <cacheField name="mais_unite_kg" numFmtId="0">
      <sharedItems containsString="0" containsBlank="1" containsNumber="1" containsInteger="1" minValue="0" maxValue="1"/>
    </cacheField>
    <cacheField name="mais_unite_yorouba" numFmtId="0">
      <sharedItems containsString="0" containsBlank="1" containsNumber="1" containsInteger="1" minValue="1" maxValue="1"/>
    </cacheField>
    <cacheField name="mais_unite_tine" numFmtId="0">
      <sharedItems containsString="0" containsBlank="1" containsNumber="1" containsInteger="1" minValue="0" maxValue="1"/>
    </cacheField>
    <cacheField name="mais_prix_kg" numFmtId="0">
      <sharedItems containsString="0" containsBlank="1" containsNumber="1" containsInteger="1" minValue="250" maxValue="250"/>
    </cacheField>
    <cacheField name="mais_prix_yorouba" numFmtId="0">
      <sharedItems containsString="0" containsBlank="1" containsNumber="1" containsInteger="1" minValue="600" maxValue="750"/>
    </cacheField>
    <cacheField name="mais_prix_tine" numFmtId="0">
      <sharedItems containsString="0" containsBlank="1" containsNumber="1" containsInteger="1" minValue="4900" maxValue="5250"/>
    </cacheField>
    <cacheField name="mais_localisation_fournisseur" numFmtId="0">
      <sharedItems containsBlank="1"/>
    </cacheField>
    <cacheField name="mais_pays_fournisseur" numFmtId="0">
      <sharedItems containsNonDate="0" containsString="0" containsBlank="1"/>
    </cacheField>
    <cacheField name="mais_pays_fournisseur_autre" numFmtId="0">
      <sharedItems containsNonDate="0" containsString="0" containsBlank="1"/>
    </cacheField>
    <cacheField name="mais_stock" numFmtId="0">
      <sharedItems containsString="0" containsBlank="1" containsNumber="1" containsInteger="1" minValue="7" maxValue="45"/>
    </cacheField>
    <cacheField name="mais_reapprovissionnement" numFmtId="0">
      <sharedItems containsString="0" containsBlank="1" containsNumber="1" containsInteger="1" minValue="2" maxValue="6"/>
    </cacheField>
    <cacheField name="mais_stock_warning" numFmtId="0">
      <sharedItems containsString="0" containsBlank="1" containsNumber="1" containsInteger="1" minValue="0" maxValue="0"/>
    </cacheField>
    <cacheField name="note_alimentaire_sorgho_blanc" numFmtId="0">
      <sharedItems containsNonDate="0" containsString="0" containsBlank="1"/>
    </cacheField>
    <cacheField name="sorgho_blanc_disponibilite" numFmtId="0">
      <sharedItems containsBlank="1"/>
    </cacheField>
    <cacheField name="sorgho_blanc_unite" numFmtId="0">
      <sharedItems containsBlank="1"/>
    </cacheField>
    <cacheField name="sorgho_blanc_unite_kg" numFmtId="0">
      <sharedItems containsString="0" containsBlank="1" containsNumber="1" containsInteger="1" minValue="0" maxValue="1"/>
    </cacheField>
    <cacheField name="sorgho_blanc_unite_yorouba" numFmtId="0">
      <sharedItems containsString="0" containsBlank="1" containsNumber="1" containsInteger="1" minValue="1" maxValue="1"/>
    </cacheField>
    <cacheField name="sorgho_blanc_unite_tine" numFmtId="0">
      <sharedItems containsString="0" containsBlank="1" containsNumber="1" containsInteger="1" minValue="0" maxValue="1"/>
    </cacheField>
    <cacheField name="sorgho_blanc_prix_kg" numFmtId="0">
      <sharedItems containsString="0" containsBlank="1" containsNumber="1" containsInteger="1" minValue="225" maxValue="225"/>
    </cacheField>
    <cacheField name="sorgho_blanc_prix_yorouba" numFmtId="0">
      <sharedItems containsString="0" containsBlank="1" containsNumber="1" containsInteger="1" minValue="500" maxValue="850"/>
    </cacheField>
    <cacheField name="sorgho_blanc_prix_tine" numFmtId="0">
      <sharedItems containsString="0" containsBlank="1" containsNumber="1" containsInteger="1" minValue="4200" maxValue="5950"/>
    </cacheField>
    <cacheField name="sorgho_blanc_localisation_fournisseur" numFmtId="0">
      <sharedItems containsBlank="1"/>
    </cacheField>
    <cacheField name="sorgho_blanc_pays_fournisseur" numFmtId="0">
      <sharedItems containsNonDate="0" containsString="0" containsBlank="1"/>
    </cacheField>
    <cacheField name="sorgho_blanc_pays_fournisseur_autre" numFmtId="0">
      <sharedItems containsNonDate="0" containsString="0" containsBlank="1"/>
    </cacheField>
    <cacheField name="sorgho_blanc_stock" numFmtId="0">
      <sharedItems containsString="0" containsBlank="1" containsNumber="1" containsInteger="1" minValue="6" maxValue="33"/>
    </cacheField>
    <cacheField name="sorgho_blanc_reapprovissionnement" numFmtId="0">
      <sharedItems containsString="0" containsBlank="1" containsNumber="1" containsInteger="1" minValue="2" maxValue="6"/>
    </cacheField>
    <cacheField name="sorgho_blanc_stock_warning" numFmtId="0">
      <sharedItems containsString="0" containsBlank="1" containsNumber="1" containsInteger="1" minValue="0" maxValue="0"/>
    </cacheField>
    <cacheField name="note_alimentaire_sorgho_rouge" numFmtId="0">
      <sharedItems containsNonDate="0" containsString="0" containsBlank="1"/>
    </cacheField>
    <cacheField name="sorgho_rouge_disponibilite" numFmtId="0">
      <sharedItems containsBlank="1"/>
    </cacheField>
    <cacheField name="sorgho_rouge_unite" numFmtId="0">
      <sharedItems containsBlank="1"/>
    </cacheField>
    <cacheField name="sorgho_rouge_unite_kg" numFmtId="0">
      <sharedItems containsString="0" containsBlank="1" containsNumber="1" containsInteger="1" minValue="0" maxValue="1"/>
    </cacheField>
    <cacheField name="sorgho_rouge_unite_yorouba" numFmtId="0">
      <sharedItems containsString="0" containsBlank="1" containsNumber="1" containsInteger="1" minValue="0" maxValue="1"/>
    </cacheField>
    <cacheField name="sorgho_rouge_unite_tine" numFmtId="0">
      <sharedItems containsString="0" containsBlank="1" containsNumber="1" containsInteger="1" minValue="0" maxValue="1"/>
    </cacheField>
    <cacheField name="sorgho_rouge_prix_kg" numFmtId="0">
      <sharedItems containsString="0" containsBlank="1" containsNumber="1" containsInteger="1" minValue="300" maxValue="300"/>
    </cacheField>
    <cacheField name="sorgho_rouge_prix_yorouba" numFmtId="0">
      <sharedItems containsString="0" containsBlank="1" containsNumber="1" containsInteger="1" minValue="650" maxValue="900"/>
    </cacheField>
    <cacheField name="sorgho_rouge_prix_tine" numFmtId="0">
      <sharedItems containsString="0" containsBlank="1" containsNumber="1" containsInteger="1" minValue="3500" maxValue="6300"/>
    </cacheField>
    <cacheField name="sorgho_rouge_localisation_fournisseur" numFmtId="0">
      <sharedItems containsBlank="1"/>
    </cacheField>
    <cacheField name="sorgho_rouge_pays_fournisseur" numFmtId="0">
      <sharedItems containsNonDate="0" containsString="0" containsBlank="1"/>
    </cacheField>
    <cacheField name="sorgho_rouge_pays_fournisseur_autre" numFmtId="0">
      <sharedItems containsNonDate="0" containsString="0" containsBlank="1"/>
    </cacheField>
    <cacheField name="sorgho_rouge_stock" numFmtId="0">
      <sharedItems containsString="0" containsBlank="1" containsNumber="1" containsInteger="1" minValue="4" maxValue="40"/>
    </cacheField>
    <cacheField name="sorgho_rouge_reapprovissionnement" numFmtId="0">
      <sharedItems containsString="0" containsBlank="1" containsNumber="1" containsInteger="1" minValue="2" maxValue="6"/>
    </cacheField>
    <cacheField name="sorgho_rouge_stock_warning" numFmtId="0">
      <sharedItems containsString="0" containsBlank="1" containsNumber="1" containsInteger="1" minValue="0" maxValue="0"/>
    </cacheField>
    <cacheField name="note_alimentaire_mil" numFmtId="0">
      <sharedItems containsNonDate="0" containsString="0" containsBlank="1"/>
    </cacheField>
    <cacheField name="mil_disponibilite" numFmtId="0">
      <sharedItems containsBlank="1"/>
    </cacheField>
    <cacheField name="mil_local_unite" numFmtId="0">
      <sharedItems containsBlank="1"/>
    </cacheField>
    <cacheField name="mil_local_unite_kg" numFmtId="0">
      <sharedItems containsString="0" containsBlank="1" containsNumber="1" containsInteger="1" minValue="0" maxValue="1"/>
    </cacheField>
    <cacheField name="mil_local_unite_yorouba" numFmtId="0">
      <sharedItems containsString="0" containsBlank="1" containsNumber="1" containsInteger="1" minValue="1" maxValue="1"/>
    </cacheField>
    <cacheField name="mil_local_unite_tine" numFmtId="0">
      <sharedItems containsString="0" containsBlank="1" containsNumber="1" containsInteger="1" minValue="0" maxValue="1"/>
    </cacheField>
    <cacheField name="mil_local_prix_kg" numFmtId="0">
      <sharedItems containsString="0" containsBlank="1" containsNumber="1" containsInteger="1" minValue="225" maxValue="225"/>
    </cacheField>
    <cacheField name="mil_local_prix_yorouba" numFmtId="0">
      <sharedItems containsString="0" containsBlank="1" containsNumber="1" containsInteger="1" minValue="650" maxValue="800"/>
    </cacheField>
    <cacheField name="mil_local_prix_tine" numFmtId="0">
      <sharedItems containsString="0" containsBlank="1" containsNumber="1" containsInteger="1" minValue="4550" maxValue="5600"/>
    </cacheField>
    <cacheField name="mil_local_localisation_fournisseur" numFmtId="0">
      <sharedItems containsBlank="1"/>
    </cacheField>
    <cacheField name="mil_local_pays_fournisseur" numFmtId="0">
      <sharedItems containsNonDate="0" containsString="0" containsBlank="1"/>
    </cacheField>
    <cacheField name="mil_local_pays_fournisseur_autre" numFmtId="0">
      <sharedItems containsNonDate="0" containsString="0" containsBlank="1"/>
    </cacheField>
    <cacheField name="mil_local_stock" numFmtId="0">
      <sharedItems containsString="0" containsBlank="1" containsNumber="1" containsInteger="1" minValue="20" maxValue="35"/>
    </cacheField>
    <cacheField name="mil_local_reapprovissionnement" numFmtId="0">
      <sharedItems containsString="0" containsBlank="1" containsNumber="1" containsInteger="1" minValue="1" maxValue="6"/>
    </cacheField>
    <cacheField name="mil_local_stock_warning" numFmtId="0">
      <sharedItems containsString="0" containsBlank="1" containsNumber="1" containsInteger="1" minValue="0" maxValue="0"/>
    </cacheField>
    <cacheField name="note_alimentaire_riz" numFmtId="0">
      <sharedItems containsNonDate="0" containsString="0" containsBlank="1"/>
    </cacheField>
    <cacheField name="riz_local_disponibilite" numFmtId="0">
      <sharedItems containsBlank="1"/>
    </cacheField>
    <cacheField name="riz_local_unite" numFmtId="0">
      <sharedItems containsBlank="1"/>
    </cacheField>
    <cacheField name="riz_local_unite_kg" numFmtId="0">
      <sharedItems containsString="0" containsBlank="1" containsNumber="1" containsInteger="1" minValue="0" maxValue="1"/>
    </cacheField>
    <cacheField name="riz_local_unite_yorouba" numFmtId="0">
      <sharedItems containsString="0" containsBlank="1" containsNumber="1" containsInteger="1" minValue="0" maxValue="1"/>
    </cacheField>
    <cacheField name="riz_local_unite_tine" numFmtId="0">
      <sharedItems containsString="0" containsBlank="1" containsNumber="1" containsInteger="1" minValue="0" maxValue="1"/>
    </cacheField>
    <cacheField name="riz_local_prix_kg" numFmtId="0">
      <sharedItems containsString="0" containsBlank="1" containsNumber="1" containsInteger="1" minValue="425" maxValue="450"/>
    </cacheField>
    <cacheField name="riz_local_prix_yorouba" numFmtId="0">
      <sharedItems containsString="0" containsBlank="1" containsNumber="1" containsInteger="1" minValue="1350" maxValue="1400"/>
    </cacheField>
    <cacheField name="riz_local_prix_tine" numFmtId="0">
      <sharedItems containsString="0" containsBlank="1" containsNumber="1" containsInteger="1" minValue="3150" maxValue="5600"/>
    </cacheField>
    <cacheField name="riz_local_localisation_fournisseur" numFmtId="0">
      <sharedItems containsBlank="1"/>
    </cacheField>
    <cacheField name="riz_local_pays_fournisseur" numFmtId="0">
      <sharedItems containsNonDate="0" containsString="0" containsBlank="1"/>
    </cacheField>
    <cacheField name="riz_local_pays_fournisseur_autre" numFmtId="0">
      <sharedItems containsNonDate="0" containsString="0" containsBlank="1"/>
    </cacheField>
    <cacheField name="riz_local_stock" numFmtId="0">
      <sharedItems containsString="0" containsBlank="1" containsNumber="1" containsInteger="1" minValue="5" maxValue="35"/>
    </cacheField>
    <cacheField name="riz_local_reapprovissionnement" numFmtId="0">
      <sharedItems containsString="0" containsBlank="1" containsNumber="1" containsInteger="1" minValue="1" maxValue="6"/>
    </cacheField>
    <cacheField name="riz_local_stock_warning" numFmtId="0">
      <sharedItems containsString="0" containsBlank="1" containsNumber="1" containsInteger="1" minValue="0" maxValue="0"/>
    </cacheField>
    <cacheField name="note_alimentaire_riz_001" numFmtId="0">
      <sharedItems containsNonDate="0" containsString="0" containsBlank="1"/>
    </cacheField>
    <cacheField name="riz_importe_disponibilite" numFmtId="0">
      <sharedItems containsBlank="1"/>
    </cacheField>
    <cacheField name="riz_importe_unite" numFmtId="0">
      <sharedItems containsBlank="1"/>
    </cacheField>
    <cacheField name="riz_importe_unite_kg" numFmtId="0">
      <sharedItems containsString="0" containsBlank="1" containsNumber="1" containsInteger="1" minValue="0" maxValue="1"/>
    </cacheField>
    <cacheField name="riz_importe_unite_yorouba" numFmtId="0">
      <sharedItems containsString="0" containsBlank="1" containsNumber="1" containsInteger="1" minValue="0" maxValue="1"/>
    </cacheField>
    <cacheField name="riz_importe_unite_tine" numFmtId="0">
      <sharedItems containsString="0" containsBlank="1" containsNumber="1" containsInteger="1" minValue="0" maxValue="1"/>
    </cacheField>
    <cacheField name="riz_importe_prix_kg" numFmtId="0">
      <sharedItems containsString="0" containsBlank="1" containsNumber="1" containsInteger="1" minValue="400" maxValue="550"/>
    </cacheField>
    <cacheField name="riz_importe_prix_yorouba" numFmtId="0">
      <sharedItems containsString="0" containsBlank="1" containsNumber="1" containsInteger="1" minValue="1200" maxValue="1650"/>
    </cacheField>
    <cacheField name="riz_importe_prix_tine" numFmtId="0">
      <sharedItems containsString="0" containsBlank="1" containsNumber="1" containsInteger="1" minValue="1650" maxValue="11550"/>
    </cacheField>
    <cacheField name="riz_importe_localisation_fournisseur" numFmtId="0">
      <sharedItems containsBlank="1"/>
    </cacheField>
    <cacheField name="riz_importe_pays_fournisseur" numFmtId="0">
      <sharedItems containsNonDate="0" containsString="0" containsBlank="1"/>
    </cacheField>
    <cacheField name="riz_importe_pays_fournisseur_autre" numFmtId="0">
      <sharedItems containsNonDate="0" containsString="0" containsBlank="1"/>
    </cacheField>
    <cacheField name="riz_importe_stock" numFmtId="0">
      <sharedItems containsString="0" containsBlank="1" containsNumber="1" containsInteger="1" minValue="3" maxValue="30"/>
    </cacheField>
    <cacheField name="riz_importe_reapprovissionnement" numFmtId="0">
      <sharedItems containsString="0" containsBlank="1" containsNumber="1" containsInteger="1" minValue="1" maxValue="3"/>
    </cacheField>
    <cacheField name="riz_importe_stock_warning" numFmtId="0">
      <sharedItems containsString="0" containsBlank="1" containsNumber="1" containsInteger="1" minValue="0" maxValue="0"/>
    </cacheField>
    <cacheField name="note_alimentaire_fonios" numFmtId="0">
      <sharedItems containsNonDate="0" containsString="0" containsBlank="1"/>
    </cacheField>
    <cacheField name="fonio_disponibilite" numFmtId="0">
      <sharedItems containsBlank="1"/>
    </cacheField>
    <cacheField name="fonio_unite" numFmtId="0">
      <sharedItems containsBlank="1"/>
    </cacheField>
    <cacheField name="fonio_unite_kg" numFmtId="0">
      <sharedItems containsString="0" containsBlank="1" containsNumber="1" containsInteger="1" minValue="0" maxValue="1"/>
    </cacheField>
    <cacheField name="fonio_unite_yorouba" numFmtId="0">
      <sharedItems containsString="0" containsBlank="1" containsNumber="1" containsInteger="1" minValue="1" maxValue="1"/>
    </cacheField>
    <cacheField name="fonio_unite_tine" numFmtId="0">
      <sharedItems containsString="0" containsBlank="1" containsNumber="1" containsInteger="1" minValue="0" maxValue="1"/>
    </cacheField>
    <cacheField name="fonio_prix_kg" numFmtId="0">
      <sharedItems containsString="0" containsBlank="1" containsNumber="1" containsInteger="1" minValue="425" maxValue="425"/>
    </cacheField>
    <cacheField name="fonio_prix_yorouba" numFmtId="0">
      <sharedItems containsString="0" containsBlank="1" containsNumber="1" containsInteger="1" minValue="1250" maxValue="1500"/>
    </cacheField>
    <cacheField name="fonio_prix_tine" numFmtId="0">
      <sharedItems containsString="0" containsBlank="1" containsNumber="1" containsInteger="1" minValue="8750" maxValue="8750"/>
    </cacheField>
    <cacheField name="fonios_localisation_fournisseur" numFmtId="0">
      <sharedItems containsBlank="1"/>
    </cacheField>
    <cacheField name="fonios_pays_fournisseur" numFmtId="0">
      <sharedItems containsNonDate="0" containsString="0" containsBlank="1"/>
    </cacheField>
    <cacheField name="fonios_pays_fournisseur_autre" numFmtId="0">
      <sharedItems containsNonDate="0" containsString="0" containsBlank="1"/>
    </cacheField>
    <cacheField name="fonio_stock" numFmtId="0">
      <sharedItems containsString="0" containsBlank="1" containsNumber="1" containsInteger="1" minValue="7" maxValue="35"/>
    </cacheField>
    <cacheField name="fonio_reapprovissionnement" numFmtId="0">
      <sharedItems containsString="0" containsBlank="1" containsNumber="1" containsInteger="1" minValue="2" maxValue="6"/>
    </cacheField>
    <cacheField name="fonio_stock_warning" numFmtId="0">
      <sharedItems containsString="0" containsBlank="1" containsNumber="1" containsInteger="1" minValue="0" maxValue="0"/>
    </cacheField>
    <cacheField name="note_alimentaire_manioc" numFmtId="0">
      <sharedItems containsNonDate="0" containsString="0" containsBlank="1"/>
    </cacheField>
    <cacheField name="manioc_disponibilite" numFmtId="0">
      <sharedItems containsBlank="1"/>
    </cacheField>
    <cacheField name="manioc_prix_unite" numFmtId="0">
      <sharedItems containsString="0" containsBlank="1" containsNumber="1" containsInteger="1" minValue="500" maxValue="600"/>
    </cacheField>
    <cacheField name="manioc_localisation_fournisseur" numFmtId="0">
      <sharedItems containsBlank="1"/>
    </cacheField>
    <cacheField name="manioc_pays_fournisseur" numFmtId="0">
      <sharedItems containsNonDate="0" containsString="0" containsBlank="1"/>
    </cacheField>
    <cacheField name="manioc_pays_fournisseur_autre" numFmtId="0">
      <sharedItems containsNonDate="0" containsString="0" containsBlank="1"/>
    </cacheField>
    <cacheField name="manioc_stock" numFmtId="0">
      <sharedItems containsString="0" containsBlank="1" containsNumber="1" containsInteger="1" minValue="3" maxValue="7"/>
    </cacheField>
    <cacheField name="manioc_reapprovissionnement" numFmtId="0">
      <sharedItems containsString="0" containsBlank="1" containsNumber="1" containsInteger="1" minValue="1" maxValue="2"/>
    </cacheField>
    <cacheField name="manioc_stock_warning" numFmtId="0">
      <sharedItems containsString="0" containsBlank="1" containsNumber="1" containsInteger="1" minValue="0" maxValue="0"/>
    </cacheField>
    <cacheField name="note_alimentaire_igname" numFmtId="0">
      <sharedItems containsNonDate="0" containsString="0" containsBlank="1"/>
    </cacheField>
    <cacheField name="igname_disponibilite" numFmtId="0">
      <sharedItems containsBlank="1"/>
    </cacheField>
    <cacheField name="igname_prix_unite" numFmtId="0">
      <sharedItems containsString="0" containsBlank="1" containsNumber="1" containsInteger="1" minValue="1200" maxValue="1300"/>
    </cacheField>
    <cacheField name="igname_localisation_fournisseur" numFmtId="0">
      <sharedItems containsBlank="1"/>
    </cacheField>
    <cacheField name="igname_pays_fournisseur" numFmtId="0">
      <sharedItems containsNonDate="0" containsString="0" containsBlank="1"/>
    </cacheField>
    <cacheField name="igname_pays_fournisseur_autre" numFmtId="0">
      <sharedItems containsNonDate="0" containsString="0" containsBlank="1"/>
    </cacheField>
    <cacheField name="igname_stock" numFmtId="0">
      <sharedItems containsString="0" containsBlank="1" containsNumber="1" containsInteger="1" minValue="10" maxValue="21"/>
    </cacheField>
    <cacheField name="igname_reapprovissionnement" numFmtId="0">
      <sharedItems containsString="0" containsBlank="1" containsNumber="1" containsInteger="1" minValue="2" maxValue="2"/>
    </cacheField>
    <cacheField name="igname_stock_warning" numFmtId="0">
      <sharedItems containsString="0" containsBlank="1" containsNumber="1" containsInteger="1" minValue="0" maxValue="0"/>
    </cacheField>
    <cacheField name="note_alimentaire_patate" numFmtId="0">
      <sharedItems containsNonDate="0" containsString="0" containsBlank="1"/>
    </cacheField>
    <cacheField name="patate_disponibilite" numFmtId="0">
      <sharedItems containsBlank="1"/>
    </cacheField>
    <cacheField name="patate_prix_unite" numFmtId="0">
      <sharedItems containsString="0" containsBlank="1" containsNumber="1" containsInteger="1" minValue="250" maxValue="300"/>
    </cacheField>
    <cacheField name="patate_localisation_fournisseur" numFmtId="0">
      <sharedItems containsBlank="1"/>
    </cacheField>
    <cacheField name="patate_pays_fournisseur" numFmtId="0">
      <sharedItems containsNonDate="0" containsString="0" containsBlank="1"/>
    </cacheField>
    <cacheField name="patate_pays_fournisseur_autre" numFmtId="0">
      <sharedItems containsNonDate="0" containsString="0" containsBlank="1"/>
    </cacheField>
    <cacheField name="patate_stock" numFmtId="0">
      <sharedItems containsString="0" containsBlank="1" containsNumber="1" containsInteger="1" minValue="5" maxValue="10"/>
    </cacheField>
    <cacheField name="patate_reapprovissionnement" numFmtId="0">
      <sharedItems containsString="0" containsBlank="1" containsNumber="1" containsInteger="1" minValue="1" maxValue="2"/>
    </cacheField>
    <cacheField name="patate_stock_warning" numFmtId="0">
      <sharedItems containsString="0" containsBlank="1" containsNumber="1" containsInteger="1" minValue="0" maxValue="0"/>
    </cacheField>
    <cacheField name="note_alimentaire_pomme_de_terre" numFmtId="0">
      <sharedItems containsNonDate="0" containsString="0" containsBlank="1"/>
    </cacheField>
    <cacheField name="pomme_de_terre_disponibilite" numFmtId="0">
      <sharedItems containsBlank="1"/>
    </cacheField>
    <cacheField name="pomme_de_terre_prix_unite" numFmtId="0">
      <sharedItems containsString="0" containsBlank="1" containsNumber="1" containsInteger="1" minValue="350" maxValue="400"/>
    </cacheField>
    <cacheField name="pomme_de_terre_localisation_fournisseur" numFmtId="0">
      <sharedItems containsBlank="1"/>
    </cacheField>
    <cacheField name="pomme_de_terre_pays_fournisseur" numFmtId="0">
      <sharedItems containsNonDate="0" containsString="0" containsBlank="1"/>
    </cacheField>
    <cacheField name="pomme_de_terre_pays_fournisseur_autre" numFmtId="0">
      <sharedItems containsNonDate="0" containsString="0" containsBlank="1"/>
    </cacheField>
    <cacheField name="pomme_de_terre_stock" numFmtId="0">
      <sharedItems containsString="0" containsBlank="1" containsNumber="1" containsInteger="1" minValue="6" maxValue="10"/>
    </cacheField>
    <cacheField name="pomme_de_terre_reapprovissionnement" numFmtId="0">
      <sharedItems containsString="0" containsBlank="1" containsNumber="1" containsInteger="1" minValue="1" maxValue="3"/>
    </cacheField>
    <cacheField name="pomme_de_terre_stock_warning" numFmtId="0">
      <sharedItems containsString="0" containsBlank="1" containsNumber="1" containsInteger="1" minValue="0" maxValue="0"/>
    </cacheField>
    <cacheField name="note_alimentaire_viandes" numFmtId="0">
      <sharedItems containsNonDate="0" containsString="0" containsBlank="1"/>
    </cacheField>
    <cacheField name="viande_beuf_disponibilite" numFmtId="0">
      <sharedItems containsBlank="1"/>
    </cacheField>
    <cacheField name="viande_beuf_prix_unite" numFmtId="0">
      <sharedItems containsString="0" containsBlank="1" containsNumber="1" containsInteger="1" minValue="3000" maxValue="3000"/>
    </cacheField>
    <cacheField name="viandes_beuf_localisation_fournisseur" numFmtId="0">
      <sharedItems containsBlank="1"/>
    </cacheField>
    <cacheField name="viandes_beuf_pays_fournisseur" numFmtId="0">
      <sharedItems containsNonDate="0" containsString="0" containsBlank="1"/>
    </cacheField>
    <cacheField name="viandes_beuf_pays_fournisseur_autre" numFmtId="0">
      <sharedItems containsNonDate="0" containsString="0" containsBlank="1"/>
    </cacheField>
    <cacheField name="viande_beuf_stock" numFmtId="0">
      <sharedItems containsString="0" containsBlank="1" containsNumber="1" containsInteger="1" minValue="1" maxValue="2"/>
    </cacheField>
    <cacheField name="viande_beuf_reapprovissionnement" numFmtId="0">
      <sharedItems containsString="0" containsBlank="1" containsNumber="1" containsInteger="1" minValue="1" maxValue="2"/>
    </cacheField>
    <cacheField name="viande_beuf_stock_warning" numFmtId="0">
      <sharedItems containsString="0" containsBlank="1" containsNumber="1" containsInteger="1" minValue="0" maxValue="1"/>
    </cacheField>
    <cacheField name="note_alimentaire_viandes_001" numFmtId="0">
      <sharedItems containsNonDate="0" containsString="0" containsBlank="1"/>
    </cacheField>
    <cacheField name="viande_mouton_disponibilite" numFmtId="0">
      <sharedItems containsBlank="1"/>
    </cacheField>
    <cacheField name="viande_mouton_prix_unite" numFmtId="0">
      <sharedItems containsString="0" containsBlank="1" containsNumber="1" containsInteger="1" minValue="2000" maxValue="2000"/>
    </cacheField>
    <cacheField name="viandes_mouton_localisation_fournisseur" numFmtId="0">
      <sharedItems containsBlank="1"/>
    </cacheField>
    <cacheField name="viandes_mouton_pays_fournisseur" numFmtId="0">
      <sharedItems containsNonDate="0" containsString="0" containsBlank="1"/>
    </cacheField>
    <cacheField name="viandes_mouton_pays_fournisseur_autre" numFmtId="0">
      <sharedItems containsNonDate="0" containsString="0" containsBlank="1"/>
    </cacheField>
    <cacheField name="viande_mouton_stock" numFmtId="0">
      <sharedItems containsString="0" containsBlank="1" containsNumber="1" containsInteger="1" minValue="1" maxValue="2"/>
    </cacheField>
    <cacheField name="viande_mouton_reapprovissionnement" numFmtId="0">
      <sharedItems containsString="0" containsBlank="1" containsNumber="1" containsInteger="1" minValue="1" maxValue="2"/>
    </cacheField>
    <cacheField name="viande_mouton_stock_warning" numFmtId="0">
      <sharedItems containsString="0" containsBlank="1" containsNumber="1" containsInteger="1" minValue="0" maxValue="1"/>
    </cacheField>
    <cacheField name="note_alimentaire_poissons" numFmtId="0">
      <sharedItems containsNonDate="0" containsString="0" containsBlank="1"/>
    </cacheField>
    <cacheField name="poisson_disponibilite" numFmtId="0">
      <sharedItems containsBlank="1"/>
    </cacheField>
    <cacheField name="poisson_prix_unite" numFmtId="0">
      <sharedItems containsString="0" containsBlank="1" containsNumber="1" containsInteger="1" minValue="1300" maxValue="1300"/>
    </cacheField>
    <cacheField name="poissons_localisation_fournisseur" numFmtId="0">
      <sharedItems containsBlank="1"/>
    </cacheField>
    <cacheField name="poissons_pays_fournisseur" numFmtId="0">
      <sharedItems containsNonDate="0" containsString="0" containsBlank="1"/>
    </cacheField>
    <cacheField name="poissons_pays_fournisseur_autre" numFmtId="0">
      <sharedItems containsNonDate="0" containsString="0" containsBlank="1"/>
    </cacheField>
    <cacheField name="poisson_stock" numFmtId="0">
      <sharedItems containsString="0" containsBlank="1" containsNumber="1" containsInteger="1" minValue="3" maxValue="8"/>
    </cacheField>
    <cacheField name="poisson_reapprovissionnement" numFmtId="0">
      <sharedItems containsString="0" containsBlank="1" containsNumber="1" containsInteger="1" minValue="1" maxValue="2"/>
    </cacheField>
    <cacheField name="poisson_stock_warning" numFmtId="0">
      <sharedItems containsString="0" containsBlank="1" containsNumber="1" containsInteger="1" minValue="0" maxValue="0"/>
    </cacheField>
    <cacheField name="note_alimentaire_lait_en_poudres" numFmtId="0">
      <sharedItems containsNonDate="0" containsString="0" containsBlank="1"/>
    </cacheField>
    <cacheField name="lait_en_poudre_disponibilite" numFmtId="0">
      <sharedItems containsBlank="1"/>
    </cacheField>
    <cacheField name="lait_en_poudre_prix_unite" numFmtId="0">
      <sharedItems containsString="0" containsBlank="1" containsNumber="1" containsInteger="1" minValue="1500" maxValue="3500"/>
    </cacheField>
    <cacheField name="lait_en_poudres_localisation_fournisseur" numFmtId="0">
      <sharedItems containsBlank="1"/>
    </cacheField>
    <cacheField name="lait_en_poudres_pays_fournisseur" numFmtId="0">
      <sharedItems containsNonDate="0" containsString="0" containsBlank="1"/>
    </cacheField>
    <cacheField name="lait_en_poudres_pays_fournisseur_autre" numFmtId="0">
      <sharedItems containsNonDate="0" containsString="0" containsBlank="1"/>
    </cacheField>
    <cacheField name="lait_en_poudre_stock" numFmtId="0">
      <sharedItems containsString="0" containsBlank="1" containsNumber="1" containsInteger="1" minValue="14" maxValue="60"/>
    </cacheField>
    <cacheField name="lait_en_poudre_reapprovissionnement" numFmtId="0">
      <sharedItems containsString="0" containsBlank="1" containsNumber="1" containsInteger="1" minValue="1" maxValue="2"/>
    </cacheField>
    <cacheField name="lait_en_poudre_stock_warning" numFmtId="0">
      <sharedItems containsString="0" containsBlank="1" containsNumber="1" containsInteger="1" minValue="0" maxValue="0"/>
    </cacheField>
    <cacheField name="note_alimentaire_lait_fraiss" numFmtId="0">
      <sharedItems containsNonDate="0" containsString="0" containsBlank="1"/>
    </cacheField>
    <cacheField name="lait_frais_disponibilite" numFmtId="0">
      <sharedItems containsBlank="1"/>
    </cacheField>
    <cacheField name="lait_frais_prix_unite" numFmtId="0">
      <sharedItems containsString="0" containsBlank="1" containsNumber="1" containsInteger="1" minValue="600" maxValue="1250"/>
    </cacheField>
    <cacheField name="lait_fraiss_localisation_fournisseur" numFmtId="0">
      <sharedItems containsBlank="1"/>
    </cacheField>
    <cacheField name="lait_fraiss_pays_fournisseur" numFmtId="0">
      <sharedItems containsNonDate="0" containsString="0" containsBlank="1"/>
    </cacheField>
    <cacheField name="lait_fraiss_pays_fournisseur_autre" numFmtId="0">
      <sharedItems containsNonDate="0" containsString="0" containsBlank="1"/>
    </cacheField>
    <cacheField name="lait_frais_stock" numFmtId="0">
      <sharedItems containsString="0" containsBlank="1" containsNumber="1" containsInteger="1" minValue="1" maxValue="10"/>
    </cacheField>
    <cacheField name="lait_frais_reapprovissionnement" numFmtId="0">
      <sharedItems containsString="0" containsBlank="1" containsNumber="1" containsInteger="1" minValue="1" maxValue="2"/>
    </cacheField>
    <cacheField name="lait_frais_stock_warning" numFmtId="0">
      <sharedItems containsString="0" containsBlank="1" containsNumber="1" containsInteger="1" minValue="0" maxValue="1"/>
    </cacheField>
    <cacheField name="note_alimentaire_haricots" numFmtId="0">
      <sharedItems containsNonDate="0" containsString="0" containsBlank="1"/>
    </cacheField>
    <cacheField name="haricot_disponibilite" numFmtId="0">
      <sharedItems containsNonDate="0" containsString="0" containsBlank="1"/>
    </cacheField>
    <cacheField name="haricot_unite" numFmtId="0">
      <sharedItems containsNonDate="0" containsString="0" containsBlank="1"/>
    </cacheField>
    <cacheField name="haricot_unite_kg" numFmtId="0">
      <sharedItems containsNonDate="0" containsString="0" containsBlank="1"/>
    </cacheField>
    <cacheField name="haricot_unite_yorouba" numFmtId="0">
      <sharedItems containsNonDate="0" containsString="0" containsBlank="1"/>
    </cacheField>
    <cacheField name="haricot_unite_tine" numFmtId="0">
      <sharedItems containsNonDate="0" containsString="0" containsBlank="1"/>
    </cacheField>
    <cacheField name="haricot_prix_kg" numFmtId="0">
      <sharedItems containsNonDate="0" containsString="0" containsBlank="1"/>
    </cacheField>
    <cacheField name="haricot_prix_yorouba" numFmtId="0">
      <sharedItems containsNonDate="0" containsString="0" containsBlank="1"/>
    </cacheField>
    <cacheField name="haricot_prix_tine" numFmtId="0">
      <sharedItems containsNonDate="0" containsString="0" containsBlank="1"/>
    </cacheField>
    <cacheField name="haricots_localisation_fournisseur" numFmtId="0">
      <sharedItems containsNonDate="0" containsString="0" containsBlank="1"/>
    </cacheField>
    <cacheField name="haricots_pays_fournisseur" numFmtId="0">
      <sharedItems containsNonDate="0" containsString="0" containsBlank="1"/>
    </cacheField>
    <cacheField name="haricots_pays_fournisseur_autre" numFmtId="0">
      <sharedItems containsNonDate="0" containsString="0" containsBlank="1"/>
    </cacheField>
    <cacheField name="haricot_stock" numFmtId="0">
      <sharedItems containsNonDate="0" containsString="0" containsBlank="1"/>
    </cacheField>
    <cacheField name="haricot_reapprovissionnement" numFmtId="0">
      <sharedItems containsNonDate="0" containsString="0" containsBlank="1"/>
    </cacheField>
    <cacheField name="haricot_stock_warning" numFmtId="0">
      <sharedItems containsNonDate="0" containsString="0" containsBlank="1"/>
    </cacheField>
    <cacheField name="note_alimentaire_arachide_coque" numFmtId="0">
      <sharedItems containsNonDate="0" containsString="0" containsBlank="1"/>
    </cacheField>
    <cacheField name="arachide_coque_disponibilite" numFmtId="0">
      <sharedItems containsBlank="1"/>
    </cacheField>
    <cacheField name="arachide_coque_unite" numFmtId="0">
      <sharedItems containsBlank="1"/>
    </cacheField>
    <cacheField name="arachide_coque_unite_kg" numFmtId="0">
      <sharedItems containsString="0" containsBlank="1" containsNumber="1" containsInteger="1" minValue="0" maxValue="1"/>
    </cacheField>
    <cacheField name="arachide_coque_unite_yorouba" numFmtId="0">
      <sharedItems containsString="0" containsBlank="1" containsNumber="1" containsInteger="1" minValue="1" maxValue="1"/>
    </cacheField>
    <cacheField name="arachide_coque_unite_tine" numFmtId="0">
      <sharedItems containsString="0" containsBlank="1" containsNumber="1" containsInteger="1" minValue="0" maxValue="1"/>
    </cacheField>
    <cacheField name="arachide_coque_coque_prix_kg" numFmtId="0">
      <sharedItems containsString="0" containsBlank="1" containsNumber="1" containsInteger="1" minValue="175" maxValue="175"/>
    </cacheField>
    <cacheField name="arachide_coque_prix_yorouba" numFmtId="0">
      <sharedItems containsString="0" containsBlank="1" containsNumber="1" containsInteger="1" minValue="500" maxValue="600"/>
    </cacheField>
    <cacheField name="arachide_coque_prix_tine" numFmtId="0">
      <sharedItems containsString="0" containsBlank="1" containsNumber="1" containsInteger="1" minValue="3500" maxValue="3500"/>
    </cacheField>
    <cacheField name="arachides_coque_localisation_fournisseur" numFmtId="0">
      <sharedItems containsBlank="1"/>
    </cacheField>
    <cacheField name="arachides_coque_pays_fournisseur" numFmtId="0">
      <sharedItems containsNonDate="0" containsString="0" containsBlank="1"/>
    </cacheField>
    <cacheField name="arachides_coque_pays_fournisseur_autre" numFmtId="0">
      <sharedItems containsNonDate="0" containsString="0" containsBlank="1"/>
    </cacheField>
    <cacheField name="arachide_coque_stock" numFmtId="0">
      <sharedItems containsString="0" containsBlank="1" containsNumber="1" containsInteger="1" minValue="12" maxValue="30"/>
    </cacheField>
    <cacheField name="arachide_coque_reapprovissionnement" numFmtId="0">
      <sharedItems containsString="0" containsBlank="1" containsNumber="1" containsInteger="1" minValue="1" maxValue="6"/>
    </cacheField>
    <cacheField name="arachide_coque_stock_warning" numFmtId="0">
      <sharedItems containsString="0" containsBlank="1" containsNumber="1" containsInteger="1" minValue="0" maxValue="0"/>
    </cacheField>
    <cacheField name="note_alimentaire_arachide_graine" numFmtId="0">
      <sharedItems containsNonDate="0" containsString="0" containsBlank="1"/>
    </cacheField>
    <cacheField name="arachide_graine_disponibilite" numFmtId="0">
      <sharedItems containsBlank="1"/>
    </cacheField>
    <cacheField name="arachide_graine_unite" numFmtId="0">
      <sharedItems containsBlank="1"/>
    </cacheField>
    <cacheField name="arachide_graine_unite_kg" numFmtId="0">
      <sharedItems containsString="0" containsBlank="1" containsNumber="1" containsInteger="1" minValue="1" maxValue="1"/>
    </cacheField>
    <cacheField name="arachide_graine_unite_yorouba" numFmtId="0">
      <sharedItems containsString="0" containsBlank="1" containsNumber="1" containsInteger="1" minValue="1" maxValue="1"/>
    </cacheField>
    <cacheField name="arachide_graine_unite_tine" numFmtId="0">
      <sharedItems containsString="0" containsBlank="1" containsNumber="1" containsInteger="1" minValue="1" maxValue="1"/>
    </cacheField>
    <cacheField name="arachide_graine_graine_prix_kg" numFmtId="0">
      <sharedItems containsString="0" containsBlank="1" containsNumber="1" containsInteger="1" minValue="500" maxValue="500"/>
    </cacheField>
    <cacheField name="arachide_graine_prix_yorouba" numFmtId="0">
      <sharedItems containsString="0" containsBlank="1" containsNumber="1" containsInteger="1" minValue="1500" maxValue="1500"/>
    </cacheField>
    <cacheField name="arachide_graine_prix_tine" numFmtId="0">
      <sharedItems containsString="0" containsBlank="1" containsNumber="1" containsInteger="1" minValue="10500" maxValue="10500"/>
    </cacheField>
    <cacheField name="arachides_graine_localisation_fournisseur" numFmtId="0">
      <sharedItems containsBlank="1"/>
    </cacheField>
    <cacheField name="arachides_graine_pays_fournisseur" numFmtId="0">
      <sharedItems containsNonDate="0" containsString="0" containsBlank="1"/>
    </cacheField>
    <cacheField name="arachides_graine_pays_fournisseur_autre" numFmtId="0">
      <sharedItems containsNonDate="0" containsString="0" containsBlank="1"/>
    </cacheField>
    <cacheField name="arachide_graine_stock" numFmtId="0">
      <sharedItems containsString="0" containsBlank="1" containsNumber="1" containsInteger="1" minValue="15" maxValue="30"/>
    </cacheField>
    <cacheField name="arachide_graine_reapprovissionnement" numFmtId="0">
      <sharedItems containsString="0" containsBlank="1" containsNumber="1" containsInteger="1" minValue="1" maxValue="3"/>
    </cacheField>
    <cacheField name="arachide_graine_stock_warning" numFmtId="0">
      <sharedItems containsString="0" containsBlank="1" containsNumber="1" containsInteger="1" minValue="0" maxValue="0"/>
    </cacheField>
    <cacheField name="note_alimentaire_voandzous" numFmtId="0">
      <sharedItems containsNonDate="0" containsString="0" containsBlank="1"/>
    </cacheField>
    <cacheField name="voandzou_disponibilite" numFmtId="0">
      <sharedItems containsBlank="1"/>
    </cacheField>
    <cacheField name="voandzou_unite" numFmtId="0">
      <sharedItems containsBlank="1"/>
    </cacheField>
    <cacheField name="voandzou_unite_kg" numFmtId="0">
      <sharedItems containsString="0" containsBlank="1" containsNumber="1" containsInteger="1" minValue="0" maxValue="1"/>
    </cacheField>
    <cacheField name="voandzou_unite_yorouba" numFmtId="0">
      <sharedItems containsString="0" containsBlank="1" containsNumber="1" containsInteger="1" minValue="1" maxValue="1"/>
    </cacheField>
    <cacheField name="voandzou_unite_tine" numFmtId="0">
      <sharedItems containsString="0" containsBlank="1" containsNumber="1" containsInteger="1" minValue="0" maxValue="1"/>
    </cacheField>
    <cacheField name="voandzou_prix_unite_kg" numFmtId="0">
      <sharedItems containsString="0" containsBlank="1" containsNumber="1" containsInteger="1" minValue="425" maxValue="500"/>
    </cacheField>
    <cacheField name="voandzou_prix_unite_yorouba" numFmtId="0">
      <sharedItems containsString="0" containsBlank="1" containsNumber="1" containsInteger="1" minValue="1200" maxValue="1600"/>
    </cacheField>
    <cacheField name="voandzou_prix_unite_tine" numFmtId="0">
      <sharedItems containsString="0" containsBlank="1" containsNumber="1" containsInteger="1" minValue="8750" maxValue="9800"/>
    </cacheField>
    <cacheField name="voandzous_localisation_fournisseur" numFmtId="0">
      <sharedItems containsBlank="1"/>
    </cacheField>
    <cacheField name="voandzous_pays_fournisseur" numFmtId="0">
      <sharedItems containsNonDate="0" containsString="0" containsBlank="1"/>
    </cacheField>
    <cacheField name="voandzous_pays_fournisseur_autre" numFmtId="0">
      <sharedItems containsNonDate="0" containsString="0" containsBlank="1"/>
    </cacheField>
    <cacheField name="voandzou_stock" numFmtId="0">
      <sharedItems containsString="0" containsBlank="1" containsNumber="1" containsInteger="1" minValue="15" maxValue="21"/>
    </cacheField>
    <cacheField name="voandzou_reapprovissionnement" numFmtId="0">
      <sharedItems containsString="0" containsBlank="1" containsNumber="1" containsInteger="1" minValue="1" maxValue="30"/>
    </cacheField>
    <cacheField name="voandzou_stock_warning" numFmtId="0">
      <sharedItems containsString="0" containsBlank="1" containsNumber="1" containsInteger="1" minValue="0" maxValue="1"/>
    </cacheField>
    <cacheField name="note_alimentaire_oignons" numFmtId="0">
      <sharedItems containsNonDate="0" containsString="0" containsBlank="1"/>
    </cacheField>
    <cacheField name="oignon_disponibilite" numFmtId="0">
      <sharedItems containsBlank="1"/>
    </cacheField>
    <cacheField name="oignon_unite" numFmtId="0">
      <sharedItems containsBlank="1"/>
    </cacheField>
    <cacheField name="oignon_unite_kg" numFmtId="0">
      <sharedItems containsString="0" containsBlank="1" containsNumber="1" containsInteger="1" minValue="1" maxValue="1"/>
    </cacheField>
    <cacheField name="oignon_unite_yorouba" numFmtId="0">
      <sharedItems containsString="0" containsBlank="1" containsNumber="1" containsInteger="1" minValue="1" maxValue="1"/>
    </cacheField>
    <cacheField name="oignon_unite_tas" numFmtId="0">
      <sharedItems containsString="0" containsBlank="1" containsNumber="1" containsInteger="1" minValue="1" maxValue="1"/>
    </cacheField>
    <cacheField name="oignon_prix_unite_kg" numFmtId="0">
      <sharedItems containsString="0" containsBlank="1" containsNumber="1" containsInteger="1" minValue="250" maxValue="500"/>
    </cacheField>
    <cacheField name="oignon_prix_unite_yorouba" numFmtId="0">
      <sharedItems containsString="0" containsBlank="1" containsNumber="1" containsInteger="1" minValue="750" maxValue="1000"/>
    </cacheField>
    <cacheField name="oignon_prix_unite_tas" numFmtId="0">
      <sharedItems containsString="0" containsBlank="1" containsNumber="1" containsInteger="1" minValue="200" maxValue="200"/>
    </cacheField>
    <cacheField name="oignons_localisation_fournisseur" numFmtId="0">
      <sharedItems containsBlank="1"/>
    </cacheField>
    <cacheField name="oignons_pays_fournisseur" numFmtId="0">
      <sharedItems containsNonDate="0" containsString="0" containsBlank="1"/>
    </cacheField>
    <cacheField name="oignons_pays_fournisseur_autre" numFmtId="0">
      <sharedItems containsNonDate="0" containsString="0" containsBlank="1"/>
    </cacheField>
    <cacheField name="oignon_stock" numFmtId="0">
      <sharedItems containsString="0" containsBlank="1" containsNumber="1" containsInteger="1" minValue="3" maxValue="35"/>
    </cacheField>
    <cacheField name="oignon_reapprovissionnement" numFmtId="0">
      <sharedItems containsString="0" containsBlank="1" containsNumber="1" containsInteger="1" minValue="1" maxValue="6"/>
    </cacheField>
    <cacheField name="oignon_stock_warning" numFmtId="0">
      <sharedItems containsString="0" containsBlank="1" containsNumber="1" containsInteger="1" minValue="0" maxValue="0"/>
    </cacheField>
    <cacheField name="note_alimentaire_tomates" numFmtId="0">
      <sharedItems containsNonDate="0" containsString="0" containsBlank="1"/>
    </cacheField>
    <cacheField name="tomate_disponibilite" numFmtId="0">
      <sharedItems containsBlank="1"/>
    </cacheField>
    <cacheField name="tomate_unite" numFmtId="0">
      <sharedItems containsBlank="1"/>
    </cacheField>
    <cacheField name="tomate_unite_kg" numFmtId="0">
      <sharedItems containsString="0" containsBlank="1" containsNumber="1" containsInteger="1" minValue="1" maxValue="1"/>
    </cacheField>
    <cacheField name="tomate_unite_tas" numFmtId="0">
      <sharedItems containsString="0" containsBlank="1" containsNumber="1" containsInteger="1" minValue="0" maxValue="1"/>
    </cacheField>
    <cacheField name="tomate_prix_unite_kg" numFmtId="0">
      <sharedItems containsString="0" containsBlank="1" containsNumber="1" containsInteger="1" minValue="300" maxValue="600"/>
    </cacheField>
    <cacheField name="tomate_prix_unite_tas" numFmtId="0">
      <sharedItems containsString="0" containsBlank="1" containsNumber="1" containsInteger="1" minValue="100" maxValue="200"/>
    </cacheField>
    <cacheField name="tomates_localisation_fournisseur" numFmtId="0">
      <sharedItems containsBlank="1"/>
    </cacheField>
    <cacheField name="tomates_pays_fournisseur" numFmtId="0">
      <sharedItems containsNonDate="0" containsString="0" containsBlank="1"/>
    </cacheField>
    <cacheField name="tomates_pays_fournisseur_autre" numFmtId="0">
      <sharedItems containsNonDate="0" containsString="0" containsBlank="1"/>
    </cacheField>
    <cacheField name="tomate_stock" numFmtId="0">
      <sharedItems containsString="0" containsBlank="1" containsNumber="1" containsInteger="1" minValue="3" maxValue="7"/>
    </cacheField>
    <cacheField name="tomate_reapprovissionnement" numFmtId="0">
      <sharedItems containsString="0" containsBlank="1" containsNumber="1" containsInteger="1" minValue="1" maxValue="2"/>
    </cacheField>
    <cacheField name="tomate_stock_warning" numFmtId="0">
      <sharedItems containsString="0" containsBlank="1" containsNumber="1" containsInteger="1" minValue="0" maxValue="0"/>
    </cacheField>
    <cacheField name="note_alimentaire_feuilles" numFmtId="0">
      <sharedItems containsNonDate="0" containsString="0" containsBlank="1"/>
    </cacheField>
    <cacheField name="feuille_disponibilite" numFmtId="0">
      <sharedItems containsBlank="1"/>
    </cacheField>
    <cacheField name="feuille_unite" numFmtId="0">
      <sharedItems containsBlank="1"/>
    </cacheField>
    <cacheField name="feuille_unite_kg" numFmtId="0">
      <sharedItems containsString="0" containsBlank="1" containsNumber="1" containsInteger="1" minValue="0" maxValue="0"/>
    </cacheField>
    <cacheField name="feuille_unite_tas" numFmtId="0">
      <sharedItems containsString="0" containsBlank="1" containsNumber="1" containsInteger="1" minValue="1" maxValue="1"/>
    </cacheField>
    <cacheField name="feuille_prix_unite_kg" numFmtId="0">
      <sharedItems containsNonDate="0" containsString="0" containsBlank="1"/>
    </cacheField>
    <cacheField name="feuille_prix_unite_tas" numFmtId="0">
      <sharedItems containsString="0" containsBlank="1" containsNumber="1" containsInteger="1" minValue="100" maxValue="300"/>
    </cacheField>
    <cacheField name="feuilles_localisation_fournisseur" numFmtId="0">
      <sharedItems containsBlank="1"/>
    </cacheField>
    <cacheField name="feuilles_pays_fournisseur" numFmtId="0">
      <sharedItems containsNonDate="0" containsString="0" containsBlank="1"/>
    </cacheField>
    <cacheField name="feuilles_pays_fournisseur_autre" numFmtId="0">
      <sharedItems containsNonDate="0" containsString="0" containsBlank="1"/>
    </cacheField>
    <cacheField name="feuille_stock" numFmtId="0">
      <sharedItems containsString="0" containsBlank="1" containsNumber="1" containsInteger="1" minValue="2" maxValue="7"/>
    </cacheField>
    <cacheField name="feuille_reapprovissionnement" numFmtId="0">
      <sharedItems containsString="0" containsBlank="1" containsNumber="1" containsInteger="1" minValue="1" maxValue="3"/>
    </cacheField>
    <cacheField name="feuille_stock_warning" numFmtId="0">
      <sharedItems containsString="0" containsBlank="1" containsNumber="1" containsInteger="1" minValue="0" maxValue="0"/>
    </cacheField>
    <cacheField name="note_alimentaire_huile" numFmtId="0">
      <sharedItems containsNonDate="0" containsString="0" containsBlank="1"/>
    </cacheField>
    <cacheField name="huile_disponibilite" numFmtId="0">
      <sharedItems containsBlank="1"/>
    </cacheField>
    <cacheField name="huile_prix_unite" numFmtId="0">
      <sharedItems containsString="0" containsBlank="1" containsNumber="1" containsInteger="1" minValue="1000" maxValue="1200"/>
    </cacheField>
    <cacheField name="huile_localisation_fournisseur" numFmtId="0">
      <sharedItems containsBlank="1"/>
    </cacheField>
    <cacheField name="huile_pays_fournisseur" numFmtId="0">
      <sharedItems containsNonDate="0" containsString="0" containsBlank="1"/>
    </cacheField>
    <cacheField name="huile_pays_fournisseur_autre" numFmtId="0">
      <sharedItems containsNonDate="0" containsString="0" containsBlank="1"/>
    </cacheField>
    <cacheField name="huile_stock" numFmtId="0">
      <sharedItems containsString="0" containsBlank="1" containsNumber="1" containsInteger="1" minValue="7" maxValue="17"/>
    </cacheField>
    <cacheField name="huile_reapprovissionnement" numFmtId="0">
      <sharedItems containsString="0" containsBlank="1" containsNumber="1" containsInteger="1" minValue="1" maxValue="3"/>
    </cacheField>
    <cacheField name="huile_stock_warning" numFmtId="0">
      <sharedItems containsString="0" containsBlank="1" containsNumber="1" containsInteger="1" minValue="0" maxValue="0"/>
    </cacheField>
    <cacheField name="note_alimentaire_beurre" numFmtId="0">
      <sharedItems containsNonDate="0" containsString="0" containsBlank="1"/>
    </cacheField>
    <cacheField name="beurre_disponibilite" numFmtId="0">
      <sharedItems containsBlank="1"/>
    </cacheField>
    <cacheField name="beurre_unite" numFmtId="0">
      <sharedItems containsBlank="1"/>
    </cacheField>
    <cacheField name="beurre_unite_litre" numFmtId="0">
      <sharedItems containsString="0" containsBlank="1" containsNumber="1" containsInteger="1" minValue="1" maxValue="1"/>
    </cacheField>
    <cacheField name="beurre_unite_kg" numFmtId="0">
      <sharedItems containsString="0" containsBlank="1" containsNumber="1" containsInteger="1" minValue="1" maxValue="1"/>
    </cacheField>
    <cacheField name="beurre_unite_boule" numFmtId="0">
      <sharedItems containsString="0" containsBlank="1" containsNumber="1" containsInteger="1" minValue="1" maxValue="1"/>
    </cacheField>
    <cacheField name="beurre_prix_unite_litre" numFmtId="0">
      <sharedItems containsString="0" containsBlank="1" containsNumber="1" containsInteger="1" minValue="2000" maxValue="2000"/>
    </cacheField>
    <cacheField name="beurre_prix_unite_kg" numFmtId="0">
      <sharedItems containsString="0" containsBlank="1" containsNumber="1" containsInteger="1" minValue="2000" maxValue="2000"/>
    </cacheField>
    <cacheField name="beurre_prix_unite_boule" numFmtId="0">
      <sharedItems containsString="0" containsBlank="1" containsNumber="1" containsInteger="1" minValue="100" maxValue="100"/>
    </cacheField>
    <cacheField name="beurre_localisation_fournisseur" numFmtId="0">
      <sharedItems containsBlank="1"/>
    </cacheField>
    <cacheField name="beurre_pays_fournisseur" numFmtId="0">
      <sharedItems containsNonDate="0" containsString="0" containsBlank="1"/>
    </cacheField>
    <cacheField name="beurre_pays_fournisseur_autre" numFmtId="0">
      <sharedItems containsNonDate="0" containsString="0" containsBlank="1"/>
    </cacheField>
    <cacheField name="beurre_stock" numFmtId="0">
      <sharedItems containsString="0" containsBlank="1" containsNumber="1" containsInteger="1" minValue="10" maxValue="30"/>
    </cacheField>
    <cacheField name="beurre_reapprovissionnement" numFmtId="0">
      <sharedItems containsString="0" containsBlank="1" containsNumber="1" containsInteger="1" minValue="1" maxValue="3"/>
    </cacheField>
    <cacheField name="beurre_stock_warning" numFmtId="0">
      <sharedItems containsString="0" containsBlank="1" containsNumber="1" containsInteger="1" minValue="0" maxValue="0"/>
    </cacheField>
    <cacheField name="note_alimentaire_sucre" numFmtId="0">
      <sharedItems containsNonDate="0" containsString="0" containsBlank="1"/>
    </cacheField>
    <cacheField name="sucre_disponibilite" numFmtId="0">
      <sharedItems containsBlank="1"/>
    </cacheField>
    <cacheField name="sucre_unite" numFmtId="0">
      <sharedItems containsBlank="1"/>
    </cacheField>
    <cacheField name="sucre_unite_poudre" numFmtId="0">
      <sharedItems containsString="0" containsBlank="1" containsNumber="1" containsInteger="1" minValue="1" maxValue="1"/>
    </cacheField>
    <cacheField name="sucre_unite_morceaux" numFmtId="0">
      <sharedItems containsString="0" containsBlank="1" containsNumber="1" containsInteger="1" minValue="1" maxValue="1"/>
    </cacheField>
    <cacheField name="sucre_prix_unite_poudre" numFmtId="0">
      <sharedItems containsString="0" containsBlank="1" containsNumber="1" containsInteger="1" minValue="650" maxValue="750"/>
    </cacheField>
    <cacheField name="sucre_prix_unite_morceaux" numFmtId="0">
      <sharedItems containsString="0" containsBlank="1" containsNumber="1" containsInteger="1" minValue="750" maxValue="850"/>
    </cacheField>
    <cacheField name="sucre_localisation_fournisseur" numFmtId="0">
      <sharedItems containsBlank="1"/>
    </cacheField>
    <cacheField name="sucre_pays_fournisseur" numFmtId="0">
      <sharedItems containsNonDate="0" containsString="0" containsBlank="1"/>
    </cacheField>
    <cacheField name="sucre_pays_fournisseur_autre" numFmtId="0">
      <sharedItems containsNonDate="0" containsString="0" containsBlank="1"/>
    </cacheField>
    <cacheField name="sucre_stock" numFmtId="0">
      <sharedItems containsString="0" containsBlank="1" containsNumber="1" containsInteger="1" minValue="7" maxValue="30"/>
    </cacheField>
    <cacheField name="sucre_reapprovissionnement" numFmtId="0">
      <sharedItems containsString="0" containsBlank="1" containsNumber="1" containsInteger="1" minValue="1" maxValue="2"/>
    </cacheField>
    <cacheField name="sucre_stock_warning" numFmtId="0">
      <sharedItems containsString="0" containsBlank="1" containsNumber="1" containsInteger="1" minValue="0" maxValue="0"/>
    </cacheField>
    <cacheField name="note_alimentaire_sel" numFmtId="0">
      <sharedItems containsNonDate="0" containsString="0" containsBlank="1"/>
    </cacheField>
    <cacheField name="sel_disponibilite" numFmtId="0">
      <sharedItems containsBlank="1"/>
    </cacheField>
    <cacheField name="sel_prix_unite" numFmtId="0">
      <sharedItems containsString="0" containsBlank="1" containsNumber="1" containsInteger="1" minValue="200" maxValue="950"/>
    </cacheField>
    <cacheField name="sel_localisation_fournisseur" numFmtId="0">
      <sharedItems containsBlank="1"/>
    </cacheField>
    <cacheField name="sel_pays_fournisseur" numFmtId="0">
      <sharedItems containsNonDate="0" containsString="0" containsBlank="1"/>
    </cacheField>
    <cacheField name="sel_pays_fournisseur_autre" numFmtId="0">
      <sharedItems containsNonDate="0" containsString="0" containsBlank="1"/>
    </cacheField>
    <cacheField name="sel_stock" numFmtId="0">
      <sharedItems containsString="0" containsBlank="1" containsNumber="1" containsInteger="1" minValue="10" maxValue="35"/>
    </cacheField>
    <cacheField name="sel_reapprovissionnement" numFmtId="0">
      <sharedItems containsString="0" containsBlank="1" containsNumber="1" containsInteger="1" minValue="1" maxValue="3"/>
    </cacheField>
    <cacheField name="sel_stock_warning" numFmtId="0">
      <sharedItems containsString="0" containsBlank="1" containsNumber="1" containsInteger="1" minValue="0" maxValue="0"/>
    </cacheField>
    <cacheField name="note_alimentaire_reapprov" numFmtId="0">
      <sharedItems containsNonDate="0" containsString="0" containsBlank="1"/>
    </cacheField>
    <cacheField name="alimentaire_difficultes_reapprov_ouinon" numFmtId="0">
      <sharedItems containsBlank="1"/>
    </cacheField>
    <cacheField name="ba_incoherence1_note" numFmtId="0">
      <sharedItems containsNonDate="0" containsString="0" containsBlank="1"/>
    </cacheField>
    <cacheField name="alimentaire_difficultes_reapprov_articles" numFmtId="0">
      <sharedItems containsBlank="1"/>
    </cacheField>
    <cacheField name="alimentaire_difficultes_reapprov_articles_mais" numFmtId="0">
      <sharedItems containsString="0" containsBlank="1" containsNumber="1" containsInteger="1" minValue="0" maxValue="1"/>
    </cacheField>
    <cacheField name="alimentaire_difficultes_reapprov_articles_sorgho_rouge" numFmtId="0">
      <sharedItems containsString="0" containsBlank="1" containsNumber="1" containsInteger="1" minValue="0" maxValue="1"/>
    </cacheField>
    <cacheField name="alimentaire_difficultes_reapprov_articles_sorgho_blanc" numFmtId="0">
      <sharedItems containsString="0" containsBlank="1" containsNumber="1" containsInteger="1" minValue="0" maxValue="1"/>
    </cacheField>
    <cacheField name="alimentaire_difficultes_reapprov_articles_mil" numFmtId="0">
      <sharedItems containsString="0" containsBlank="1" containsNumber="1" containsInteger="1" minValue="0" maxValue="1"/>
    </cacheField>
    <cacheField name="alimentaire_difficultes_reapprov_articles_riz_local" numFmtId="0">
      <sharedItems containsString="0" containsBlank="1" containsNumber="1" containsInteger="1" minValue="0" maxValue="1"/>
    </cacheField>
    <cacheField name="alimentaire_difficultes_reapprov_articles_riz_importe" numFmtId="0">
      <sharedItems containsString="0" containsBlank="1" containsNumber="1" containsInteger="1" minValue="0" maxValue="1"/>
    </cacheField>
    <cacheField name="alimentaire_difficultes_reapprov_articles_fonio" numFmtId="0">
      <sharedItems containsString="0" containsBlank="1" containsNumber="1" containsInteger="1" minValue="0" maxValue="0"/>
    </cacheField>
    <cacheField name="alimentaire_difficultes_reapprov_articles_manioc" numFmtId="0">
      <sharedItems containsString="0" containsBlank="1" containsNumber="1" containsInteger="1" minValue="0" maxValue="1"/>
    </cacheField>
    <cacheField name="alimentaire_difficultes_reapprov_articles_igname" numFmtId="0">
      <sharedItems containsString="0" containsBlank="1" containsNumber="1" containsInteger="1" minValue="0" maxValue="1"/>
    </cacheField>
    <cacheField name="alimentaire_difficultes_reapprov_articles_patate" numFmtId="0">
      <sharedItems containsString="0" containsBlank="1" containsNumber="1" containsInteger="1" minValue="0" maxValue="1"/>
    </cacheField>
    <cacheField name="alimentaire_difficultes_reapprov_articles_pomme_de_terre" numFmtId="0">
      <sharedItems containsString="0" containsBlank="1" containsNumber="1" containsInteger="1" minValue="0" maxValue="1"/>
    </cacheField>
    <cacheField name="alimentaire_difficultes_reapprov_articles_viande_beuf" numFmtId="0">
      <sharedItems containsString="0" containsBlank="1" containsNumber="1" containsInteger="1" minValue="0" maxValue="1"/>
    </cacheField>
    <cacheField name="alimentaire_difficultes_reapprov_articles_viande_mouton" numFmtId="0">
      <sharedItems containsString="0" containsBlank="1" containsNumber="1" containsInteger="1" minValue="0" maxValue="1"/>
    </cacheField>
    <cacheField name="alimentaire_difficultes_reapprov_articles_poisson" numFmtId="0">
      <sharedItems containsString="0" containsBlank="1" containsNumber="1" containsInteger="1" minValue="0" maxValue="1"/>
    </cacheField>
    <cacheField name="alimentaire_difficultes_reapprov_articles_lait_en_poudre" numFmtId="0">
      <sharedItems containsString="0" containsBlank="1" containsNumber="1" containsInteger="1" minValue="0" maxValue="0"/>
    </cacheField>
    <cacheField name="alimentaire_difficultes_reapprov_articles_lait_frais" numFmtId="0">
      <sharedItems containsString="0" containsBlank="1" containsNumber="1" containsInteger="1" minValue="0" maxValue="0"/>
    </cacheField>
    <cacheField name="alimentaire_difficultes_reapprov_articles_niebe" numFmtId="0">
      <sharedItems containsString="0" containsBlank="1" containsNumber="1" containsInteger="1" minValue="0" maxValue="0"/>
    </cacheField>
    <cacheField name="alimentaire_difficultes_reapprov_articles_arachide_coque" numFmtId="0">
      <sharedItems containsString="0" containsBlank="1" containsNumber="1" containsInteger="1" minValue="0" maxValue="0"/>
    </cacheField>
    <cacheField name="alimentaire_difficultes_reapprov_articles_arachide_graine" numFmtId="0">
      <sharedItems containsString="0" containsBlank="1" containsNumber="1" containsInteger="1" minValue="0" maxValue="0"/>
    </cacheField>
    <cacheField name="alimentaire_difficultes_reapprov_articles_voandzou" numFmtId="0">
      <sharedItems containsString="0" containsBlank="1" containsNumber="1" containsInteger="1" minValue="0" maxValue="0"/>
    </cacheField>
    <cacheField name="alimentaire_difficultes_reapprov_articles_oignon" numFmtId="0">
      <sharedItems containsString="0" containsBlank="1" containsNumber="1" containsInteger="1" minValue="0" maxValue="0"/>
    </cacheField>
    <cacheField name="alimentaire_difficultes_reapprov_articles_tomate" numFmtId="0">
      <sharedItems containsString="0" containsBlank="1" containsNumber="1" containsInteger="1" minValue="0" maxValue="0"/>
    </cacheField>
    <cacheField name="alimentaire_difficultes_reapprov_articles_feuille" numFmtId="0">
      <sharedItems containsString="0" containsBlank="1" containsNumber="1" containsInteger="1" minValue="0" maxValue="0"/>
    </cacheField>
    <cacheField name="alimentaire_difficultes_reapprov_articles_huile" numFmtId="0">
      <sharedItems containsString="0" containsBlank="1" containsNumber="1" containsInteger="1" minValue="0" maxValue="1"/>
    </cacheField>
    <cacheField name="alimentaire_difficultes_reapprov_articles_beurre" numFmtId="0">
      <sharedItems containsString="0" containsBlank="1" containsNumber="1" containsInteger="1" minValue="0" maxValue="0"/>
    </cacheField>
    <cacheField name="alimentaire_difficultes_reapprov_articles_sucre" numFmtId="0">
      <sharedItems containsString="0" containsBlank="1" containsNumber="1" containsInteger="1" minValue="0" maxValue="1"/>
    </cacheField>
    <cacheField name="alimentaire_difficultes_reapprov_articles_sel" numFmtId="0">
      <sharedItems containsString="0" containsBlank="1" containsNumber="1" containsInteger="1" minValue="0" maxValue="1"/>
    </cacheField>
    <cacheField name="alimentaire_difficultes_reapprov_articles_aucun" numFmtId="0">
      <sharedItems containsString="0" containsBlank="1" containsNumber="1" containsInteger="1" minValue="0" maxValue="0"/>
    </cacheField>
    <cacheField name="ba_incoherence2_note" numFmtId="0">
      <sharedItems containsNonDate="0" containsString="0" containsBlank="1"/>
    </cacheField>
    <cacheField name="alimentaire_difficultes_reapprov_raisons" numFmtId="0">
      <sharedItems containsBlank="1"/>
    </cacheField>
    <cacheField name="alimentaire_difficultes_reapprov_raisons_securite" numFmtId="0">
      <sharedItems containsString="0" containsBlank="1" containsNumber="1" containsInteger="1" minValue="0" maxValue="0"/>
    </cacheField>
    <cacheField name="alimentaire_difficultes_reapprov_raisons_vols" numFmtId="0">
      <sharedItems containsString="0" containsBlank="1" containsNumber="1" containsInteger="1" minValue="0" maxValue="1"/>
    </cacheField>
    <cacheField name="alimentaire_difficultes_reapprov_raisons_degradation_perte" numFmtId="0">
      <sharedItems containsString="0" containsBlank="1" containsNumber="1" containsInteger="1" minValue="0" maxValue="1"/>
    </cacheField>
    <cacheField name="alimentaire_difficultes_reapprov_raisons_route_etat" numFmtId="0">
      <sharedItems containsString="0" containsBlank="1" containsNumber="1" containsInteger="1" minValue="0" maxValue="0"/>
    </cacheField>
    <cacheField name="alimentaire_difficultes_reapprov_raisons_article_indisponible_saison" numFmtId="0">
      <sharedItems containsString="0" containsBlank="1" containsNumber="1" containsInteger="1" minValue="0" maxValue="1"/>
    </cacheField>
    <cacheField name="alimentaire_difficultes_reapprov_raisons_prix_fournisseurs" numFmtId="0">
      <sharedItems containsString="0" containsBlank="1" containsNumber="1" containsInteger="1" minValue="0" maxValue="1"/>
    </cacheField>
    <cacheField name="alimentaire_difficultes_reapprov_raisons_rarete_transport" numFmtId="0">
      <sharedItems containsString="0" containsBlank="1" containsNumber="1" containsInteger="1" minValue="0" maxValue="0"/>
    </cacheField>
    <cacheField name="alimentaire_difficultes_reapprov_raisons_cout_transport" numFmtId="0">
      <sharedItems containsString="0" containsBlank="1" containsNumber="1" containsInteger="1" minValue="0" maxValue="1"/>
    </cacheField>
    <cacheField name="alimentaire_difficultes_reapprov_raisons_taxes" numFmtId="0">
      <sharedItems containsString="0" containsBlank="1" containsNumber="1" containsInteger="1" minValue="0" maxValue="1"/>
    </cacheField>
    <cacheField name="alimentaire_difficultes_reapprov_raisons_tracasseries" numFmtId="0">
      <sharedItems containsString="0" containsBlank="1" containsNumber="1" containsInteger="1" minValue="0" maxValue="1"/>
    </cacheField>
    <cacheField name="alimentaire_difficultes_reapprov_raisons_autre" numFmtId="0">
      <sharedItems containsString="0" containsBlank="1" containsNumber="1" containsInteger="1" minValue="0" maxValue="0"/>
    </cacheField>
    <cacheField name="alimentaire_difficultes_reapprov_raisons_nsp" numFmtId="0">
      <sharedItems containsString="0" containsBlank="1" containsNumber="1" containsInteger="1" minValue="0" maxValue="0"/>
    </cacheField>
    <cacheField name="alimentaire_difficultes_reapprov_raisons_autre_2" numFmtId="0">
      <sharedItems containsNonDate="0" containsString="0" containsBlank="1"/>
    </cacheField>
    <cacheField name="note_alimentaire_variations" numFmtId="0">
      <sharedItems containsNonDate="0" containsString="0" containsBlank="1"/>
    </cacheField>
    <cacheField name="variations_alimentaire_prix" numFmtId="0">
      <sharedItems containsBlank="1"/>
    </cacheField>
    <cacheField name="variations_alimentaire_prix_prix_constants" numFmtId="0">
      <sharedItems containsString="0" containsBlank="1" containsNumber="1" containsInteger="1" minValue="0" maxValue="1"/>
    </cacheField>
    <cacheField name="variations_alimentaire_prix_prix_hausse" numFmtId="0">
      <sharedItems containsString="0" containsBlank="1" containsNumber="1" containsInteger="1" minValue="0" maxValue="1"/>
    </cacheField>
    <cacheField name="variations_alimentaire_prix_prix_baisse" numFmtId="0">
      <sharedItems containsString="0" containsBlank="1" containsNumber="1" containsInteger="1" minValue="0" maxValue="1"/>
    </cacheField>
    <cacheField name="variations_alimentaire_prix_nsp" numFmtId="0">
      <sharedItems containsString="0" containsBlank="1" containsNumber="1" containsInteger="1" minValue="0" maxValue="0"/>
    </cacheField>
    <cacheField name="variations_alimentaire_hausse_articles" numFmtId="0">
      <sharedItems containsBlank="1"/>
    </cacheField>
    <cacheField name="variations_alimentaire_hausse_articles_mais" numFmtId="0">
      <sharedItems containsString="0" containsBlank="1" containsNumber="1" containsInteger="1" minValue="0" maxValue="1"/>
    </cacheField>
    <cacheField name="variations_alimentaire_hausse_articles_sorgho_rouge" numFmtId="0">
      <sharedItems containsString="0" containsBlank="1" containsNumber="1" containsInteger="1" minValue="0" maxValue="1"/>
    </cacheField>
    <cacheField name="variations_alimentaire_hausse_articles_sorgho_blanc" numFmtId="0">
      <sharedItems containsString="0" containsBlank="1" containsNumber="1" containsInteger="1" minValue="0" maxValue="1"/>
    </cacheField>
    <cacheField name="variations_alimentaire_hausse_articles_mil" numFmtId="0">
      <sharedItems containsString="0" containsBlank="1" containsNumber="1" containsInteger="1" minValue="0" maxValue="1"/>
    </cacheField>
    <cacheField name="variations_alimentaire_hausse_articles_riz_local" numFmtId="0">
      <sharedItems containsString="0" containsBlank="1" containsNumber="1" containsInteger="1" minValue="0" maxValue="1"/>
    </cacheField>
    <cacheField name="variations_alimentaire_hausse_articles_riz_importe" numFmtId="0">
      <sharedItems containsString="0" containsBlank="1" containsNumber="1" containsInteger="1" minValue="0" maxValue="1"/>
    </cacheField>
    <cacheField name="variations_alimentaire_hausse_articles_fonio" numFmtId="0">
      <sharedItems containsString="0" containsBlank="1" containsNumber="1" containsInteger="1" minValue="0" maxValue="0"/>
    </cacheField>
    <cacheField name="variations_alimentaire_hausse_articles_manioc" numFmtId="0">
      <sharedItems containsString="0" containsBlank="1" containsNumber="1" containsInteger="1" minValue="0" maxValue="0"/>
    </cacheField>
    <cacheField name="variations_alimentaire_hausse_articles_igname" numFmtId="0">
      <sharedItems containsString="0" containsBlank="1" containsNumber="1" containsInteger="1" minValue="0" maxValue="0"/>
    </cacheField>
    <cacheField name="variations_alimentaire_hausse_articles_patate" numFmtId="0">
      <sharedItems containsString="0" containsBlank="1" containsNumber="1" containsInteger="1" minValue="0" maxValue="0"/>
    </cacheField>
    <cacheField name="variations_alimentaire_hausse_articles_pomme_de_terre" numFmtId="0">
      <sharedItems containsString="0" containsBlank="1" containsNumber="1" containsInteger="1" minValue="0" maxValue="0"/>
    </cacheField>
    <cacheField name="variations_alimentaire_hausse_articles_viande_beuf" numFmtId="0">
      <sharedItems containsString="0" containsBlank="1" containsNumber="1" containsInteger="1" minValue="0" maxValue="1"/>
    </cacheField>
    <cacheField name="variations_alimentaire_hausse_articles_viande_mouton" numFmtId="0">
      <sharedItems containsString="0" containsBlank="1" containsNumber="1" containsInteger="1" minValue="0" maxValue="1"/>
    </cacheField>
    <cacheField name="variations_alimentaire_hausse_articles_poisson" numFmtId="0">
      <sharedItems containsString="0" containsBlank="1" containsNumber="1" containsInteger="1" minValue="0" maxValue="1"/>
    </cacheField>
    <cacheField name="variations_alimentaire_hausse_articles_lait_en_poudre" numFmtId="0">
      <sharedItems containsString="0" containsBlank="1" containsNumber="1" containsInteger="1" minValue="0" maxValue="1"/>
    </cacheField>
    <cacheField name="variations_alimentaire_hausse_articles_lait_frais" numFmtId="0">
      <sharedItems containsString="0" containsBlank="1" containsNumber="1" containsInteger="1" minValue="0" maxValue="0"/>
    </cacheField>
    <cacheField name="variations_alimentaire_hausse_articles_niebe" numFmtId="0">
      <sharedItems containsString="0" containsBlank="1" containsNumber="1" containsInteger="1" minValue="0" maxValue="0"/>
    </cacheField>
    <cacheField name="variations_alimentaire_hausse_articles_arachide_coque" numFmtId="0">
      <sharedItems containsString="0" containsBlank="1" containsNumber="1" containsInteger="1" minValue="0" maxValue="0"/>
    </cacheField>
    <cacheField name="variations_alimentaire_hausse_articles_arachide_graine" numFmtId="0">
      <sharedItems containsString="0" containsBlank="1" containsNumber="1" containsInteger="1" minValue="0" maxValue="0"/>
    </cacheField>
    <cacheField name="variations_alimentaire_hausse_articles_voandzou" numFmtId="0">
      <sharedItems containsString="0" containsBlank="1" containsNumber="1" containsInteger="1" minValue="0" maxValue="0"/>
    </cacheField>
    <cacheField name="variations_alimentaire_hausse_articles_oignon" numFmtId="0">
      <sharedItems containsString="0" containsBlank="1" containsNumber="1" containsInteger="1" minValue="0" maxValue="0"/>
    </cacheField>
    <cacheField name="variations_alimentaire_hausse_articles_tomate" numFmtId="0">
      <sharedItems containsString="0" containsBlank="1" containsNumber="1" containsInteger="1" minValue="0" maxValue="0"/>
    </cacheField>
    <cacheField name="variations_alimentaire_hausse_articles_feuille" numFmtId="0">
      <sharedItems containsString="0" containsBlank="1" containsNumber="1" containsInteger="1" minValue="0" maxValue="0"/>
    </cacheField>
    <cacheField name="variations_alimentaire_hausse_articles_huile" numFmtId="0">
      <sharedItems containsString="0" containsBlank="1" containsNumber="1" containsInteger="1" minValue="0" maxValue="1"/>
    </cacheField>
    <cacheField name="variations_alimentaire_hausse_articles_beurre" numFmtId="0">
      <sharedItems containsString="0" containsBlank="1" containsNumber="1" containsInteger="1" minValue="0" maxValue="0"/>
    </cacheField>
    <cacheField name="variations_alimentaire_hausse_articles_sucre" numFmtId="0">
      <sharedItems containsString="0" containsBlank="1" containsNumber="1" containsInteger="1" minValue="0" maxValue="1"/>
    </cacheField>
    <cacheField name="variations_alimentaire_hausse_articles_sel" numFmtId="0">
      <sharedItems containsString="0" containsBlank="1" containsNumber="1" containsInteger="1" minValue="0" maxValue="1"/>
    </cacheField>
    <cacheField name="variations_alimentaire_hausse_articles_aucun" numFmtId="0">
      <sharedItems containsString="0" containsBlank="1" containsNumber="1" containsInteger="1" minValue="0" maxValue="0"/>
    </cacheField>
    <cacheField name="variations_alimentaire_hausse_raisons" numFmtId="0">
      <sharedItems containsBlank="1"/>
    </cacheField>
    <cacheField name="variations_alimentaire_hausse_raisons_hausse_couts" numFmtId="0">
      <sharedItems containsString="0" containsBlank="1" containsNumber="1" containsInteger="1" minValue="0" maxValue="1"/>
    </cacheField>
    <cacheField name="variations_alimentaire_hausse_raisons_hausse_demande_distribution" numFmtId="0">
      <sharedItems containsString="0" containsBlank="1" containsNumber="1" containsInteger="1" minValue="0" maxValue="0"/>
    </cacheField>
    <cacheField name="variations_alimentaire_hausse_raisons_hausse_change" numFmtId="0">
      <sharedItems containsString="0" containsBlank="1" containsNumber="1" containsInteger="1" minValue="0" maxValue="0"/>
    </cacheField>
    <cacheField name="variations_alimentaire_hausse_raisons_hausse_demande_clients" numFmtId="0">
      <sharedItems containsString="0" containsBlank="1" containsNumber="1" containsInteger="1" minValue="0" maxValue="0"/>
    </cacheField>
    <cacheField name="variations_alimentaire_hausse_raisons_hausse_demande_arrivees" numFmtId="0">
      <sharedItems containsString="0" containsBlank="1" containsNumber="1" containsInteger="1" minValue="0" maxValue="0"/>
    </cacheField>
    <cacheField name="variations_alimentaire_hausse_raisons_hausse_prix_fournisseurs" numFmtId="0">
      <sharedItems containsString="0" containsBlank="1" containsNumber="1" containsInteger="1" minValue="0" maxValue="1"/>
    </cacheField>
    <cacheField name="variations_alimentaire_hausse_raisons_baisse_offre_rupturestocks" numFmtId="0">
      <sharedItems containsString="0" containsBlank="1" containsNumber="1" containsInteger="1" minValue="0" maxValue="0"/>
    </cacheField>
    <cacheField name="variations_alimentaire_hausse_raisons_baisse_offre_saison_circulation" numFmtId="0">
      <sharedItems containsString="0" containsBlank="1" containsNumber="1" containsInteger="1" minValue="0" maxValue="0"/>
    </cacheField>
    <cacheField name="variations_alimentaire_hausse_raisons_baisse_offre_securite" numFmtId="0">
      <sharedItems containsString="0" containsBlank="1" containsNumber="1" containsInteger="1" minValue="0" maxValue="1"/>
    </cacheField>
    <cacheField name="variations_alimentaire_hausse_raisons_baisse_offre_production_saison" numFmtId="0">
      <sharedItems containsString="0" containsBlank="1" containsNumber="1" containsInteger="1" minValue="0" maxValue="0"/>
    </cacheField>
    <cacheField name="variations_alimentaire_hausse_raisons_autre" numFmtId="0">
      <sharedItems containsString="0" containsBlank="1" containsNumber="1" containsInteger="1" minValue="0" maxValue="0"/>
    </cacheField>
    <cacheField name="variations_alimentaire_hausse_raisons_nsp" numFmtId="0">
      <sharedItems containsString="0" containsBlank="1" containsNumber="1" containsInteger="1" minValue="0" maxValue="0"/>
    </cacheField>
    <cacheField name="variations_alimentaire_hausse_raisons_autre_2" numFmtId="0">
      <sharedItems containsNonDate="0" containsString="0" containsBlank="1"/>
    </cacheField>
    <cacheField name="variations_alimentaire_baisse_articles" numFmtId="0">
      <sharedItems containsBlank="1"/>
    </cacheField>
    <cacheField name="variations_alimentaire_baisse_articles_mais" numFmtId="0">
      <sharedItems containsString="0" containsBlank="1" containsNumber="1" containsInteger="1" minValue="1" maxValue="1"/>
    </cacheField>
    <cacheField name="variations_alimentaire_baisse_articles_sorgho_rouge" numFmtId="0">
      <sharedItems containsString="0" containsBlank="1" containsNumber="1" containsInteger="1" minValue="1" maxValue="1"/>
    </cacheField>
    <cacheField name="variations_alimentaire_baisse_articles_sorgho_blanc" numFmtId="0">
      <sharedItems containsString="0" containsBlank="1" containsNumber="1" containsInteger="1" minValue="1" maxValue="1"/>
    </cacheField>
    <cacheField name="variations_alimentaire_baisse_articles_mil" numFmtId="0">
      <sharedItems containsString="0" containsBlank="1" containsNumber="1" containsInteger="1" minValue="0" maxValue="1"/>
    </cacheField>
    <cacheField name="variations_alimentaire_baisse_articles_riz_local" numFmtId="0">
      <sharedItems containsString="0" containsBlank="1" containsNumber="1" containsInteger="1" minValue="0" maxValue="1"/>
    </cacheField>
    <cacheField name="variations_alimentaire_baisse_articles_riz_importe" numFmtId="0">
      <sharedItems containsString="0" containsBlank="1" containsNumber="1" containsInteger="1" minValue="0" maxValue="1"/>
    </cacheField>
    <cacheField name="variations_alimentaire_baisse_articles_fonio" numFmtId="0">
      <sharedItems containsString="0" containsBlank="1" containsNumber="1" containsInteger="1" minValue="0" maxValue="1"/>
    </cacheField>
    <cacheField name="variations_alimentaire_baisse_articles_manioc" numFmtId="0">
      <sharedItems containsString="0" containsBlank="1" containsNumber="1" containsInteger="1" minValue="0" maxValue="0"/>
    </cacheField>
    <cacheField name="variations_alimentaire_baisse_articles_igname" numFmtId="0">
      <sharedItems containsString="0" containsBlank="1" containsNumber="1" containsInteger="1" minValue="0" maxValue="0"/>
    </cacheField>
    <cacheField name="variations_alimentaire_baisse_articles_patate" numFmtId="0">
      <sharedItems containsString="0" containsBlank="1" containsNumber="1" containsInteger="1" minValue="0" maxValue="0"/>
    </cacheField>
    <cacheField name="variations_alimentaire_baisse_articles_pomme_de_terre" numFmtId="0">
      <sharedItems containsString="0" containsBlank="1" containsNumber="1" containsInteger="1" minValue="0" maxValue="0"/>
    </cacheField>
    <cacheField name="variations_alimentaire_baisse_articles_viande_beuf" numFmtId="0">
      <sharedItems containsString="0" containsBlank="1" containsNumber="1" containsInteger="1" minValue="0" maxValue="0"/>
    </cacheField>
    <cacheField name="variations_alimentaire_baisse_articles_viande_mouton" numFmtId="0">
      <sharedItems containsString="0" containsBlank="1" containsNumber="1" containsInteger="1" minValue="0" maxValue="0"/>
    </cacheField>
    <cacheField name="variations_alimentaire_baisse_articles_poisson" numFmtId="0">
      <sharedItems containsString="0" containsBlank="1" containsNumber="1" containsInteger="1" minValue="0" maxValue="0"/>
    </cacheField>
    <cacheField name="variations_alimentaire_baisse_articles_lait_en_poudre" numFmtId="0">
      <sharedItems containsString="0" containsBlank="1" containsNumber="1" containsInteger="1" minValue="0" maxValue="0"/>
    </cacheField>
    <cacheField name="variations_alimentaire_baisse_articles_lait_frais" numFmtId="0">
      <sharedItems containsString="0" containsBlank="1" containsNumber="1" containsInteger="1" minValue="0" maxValue="0"/>
    </cacheField>
    <cacheField name="variations_alimentaire_baisse_articles_niebe" numFmtId="0">
      <sharedItems containsString="0" containsBlank="1" containsNumber="1" containsInteger="1" minValue="1" maxValue="1"/>
    </cacheField>
    <cacheField name="variations_alimentaire_baisse_articles_arachide_coque" numFmtId="0">
      <sharedItems containsString="0" containsBlank="1" containsNumber="1" containsInteger="1" minValue="0" maxValue="1"/>
    </cacheField>
    <cacheField name="variations_alimentaire_baisse_articles_arachide_graine" numFmtId="0">
      <sharedItems containsString="0" containsBlank="1" containsNumber="1" containsInteger="1" minValue="0" maxValue="1"/>
    </cacheField>
    <cacheField name="variations_alimentaire_baisse_articles_voandzou" numFmtId="0">
      <sharedItems containsString="0" containsBlank="1" containsNumber="1" containsInteger="1" minValue="0" maxValue="1"/>
    </cacheField>
    <cacheField name="variations_alimentaire_baisse_articles_oignon" numFmtId="0">
      <sharedItems containsString="0" containsBlank="1" containsNumber="1" containsInteger="1" minValue="0" maxValue="0"/>
    </cacheField>
    <cacheField name="variations_alimentaire_baisse_articles_tomate" numFmtId="0">
      <sharedItems containsString="0" containsBlank="1" containsNumber="1" containsInteger="1" minValue="0" maxValue="0"/>
    </cacheField>
    <cacheField name="variations_alimentaire_baisse_articles_feuille" numFmtId="0">
      <sharedItems containsString="0" containsBlank="1" containsNumber="1" containsInteger="1" minValue="0" maxValue="0"/>
    </cacheField>
    <cacheField name="variations_alimentaire_baisse_articles_huile" numFmtId="0">
      <sharedItems containsString="0" containsBlank="1" containsNumber="1" containsInteger="1" minValue="0" maxValue="0"/>
    </cacheField>
    <cacheField name="variations_alimentaire_baisse_articles_beurre" numFmtId="0">
      <sharedItems containsString="0" containsBlank="1" containsNumber="1" containsInteger="1" minValue="0" maxValue="0"/>
    </cacheField>
    <cacheField name="variations_alimentaire_baisse_articles_sucre" numFmtId="0">
      <sharedItems containsString="0" containsBlank="1" containsNumber="1" containsInteger="1" minValue="0" maxValue="0"/>
    </cacheField>
    <cacheField name="variations_alimentaire_baisse_articles_sel" numFmtId="0">
      <sharedItems containsString="0" containsBlank="1" containsNumber="1" containsInteger="1" minValue="0" maxValue="0"/>
    </cacheField>
    <cacheField name="variations_alimentaire_baisse_articles_aucun" numFmtId="0">
      <sharedItems containsString="0" containsBlank="1" containsNumber="1" containsInteger="1" minValue="0" maxValue="0"/>
    </cacheField>
    <cacheField name="variations_alimentaire_baisse_raisons" numFmtId="0">
      <sharedItems containsBlank="1"/>
    </cacheField>
    <cacheField name="variations_alimentaire_baisse_raisons_baisse_couts" numFmtId="0">
      <sharedItems containsString="0" containsBlank="1" containsNumber="1" containsInteger="1" minValue="0" maxValue="0"/>
    </cacheField>
    <cacheField name="variations_alimentaire_baisse_raisons_baisse_demande_distribution" numFmtId="0">
      <sharedItems containsString="0" containsBlank="1" containsNumber="1" containsInteger="1" minValue="0" maxValue="0"/>
    </cacheField>
    <cacheField name="variations_alimentaire_baisse_raisons_baisse_change" numFmtId="0">
      <sharedItems containsString="0" containsBlank="1" containsNumber="1" containsInteger="1" minValue="0" maxValue="0"/>
    </cacheField>
    <cacheField name="variations_alimentaire_baisse_raisons_baisse_demande_autoproduction" numFmtId="0">
      <sharedItems containsString="0" containsBlank="1" containsNumber="1" containsInteger="1" minValue="0" maxValue="0"/>
    </cacheField>
    <cacheField name="variations_alimentaire_baisse_raisons_baisse_demande_departs" numFmtId="0">
      <sharedItems containsString="0" containsBlank="1" containsNumber="1" containsInteger="1" minValue="0" maxValue="0"/>
    </cacheField>
    <cacheField name="variations_alimentaire_baisse_raisons_baisse_prix_fournisseurs" numFmtId="0">
      <sharedItems containsString="0" containsBlank="1" containsNumber="1" containsInteger="1" minValue="0" maxValue="1"/>
    </cacheField>
    <cacheField name="variations_alimentaire_baisse_raisons_hausse_offre_quantites" numFmtId="0">
      <sharedItems containsString="0" containsBlank="1" containsNumber="1" containsInteger="1" minValue="0" maxValue="0"/>
    </cacheField>
    <cacheField name="variations_alimentaire_baisse_raisons_hausse_offre_circulation_routes" numFmtId="0">
      <sharedItems containsString="0" containsBlank="1" containsNumber="1" containsInteger="1" minValue="0" maxValue="1"/>
    </cacheField>
    <cacheField name="variations_alimentaire_baisse_raisons_hausse_offre_routes_surete" numFmtId="0">
      <sharedItems containsString="0" containsBlank="1" containsNumber="1" containsInteger="1" minValue="0" maxValue="0"/>
    </cacheField>
    <cacheField name="variations_alimentaire_baisse_raisons_hausse_offre_production_saison" numFmtId="0">
      <sharedItems containsString="0" containsBlank="1" containsNumber="1" containsInteger="1" minValue="0" maxValue="1"/>
    </cacheField>
    <cacheField name="variations_alimentaire_baisse_raisons_autre" numFmtId="0">
      <sharedItems containsString="0" containsBlank="1" containsNumber="1" containsInteger="1" minValue="0" maxValue="0"/>
    </cacheField>
    <cacheField name="variations_alimentaire_baisse_raisons_nsp" numFmtId="0">
      <sharedItems containsString="0" containsBlank="1" containsNumber="1" containsInteger="1" minValue="0" maxValue="0"/>
    </cacheField>
    <cacheField name="variations_alimentaire_baisse_raisons_autre_2" numFmtId="0">
      <sharedItems containsNonDate="0" containsString="0" containsBlank="1"/>
    </cacheField>
    <cacheField name="note_fonctionnalite_accessibilite" numFmtId="0">
      <sharedItems containsNonDate="0" containsString="0" containsBlank="1"/>
    </cacheField>
    <cacheField name="modalites_acceptees" numFmtId="0">
      <sharedItems/>
    </cacheField>
    <cacheField name="modalites_acceptees_espece" numFmtId="0">
      <sharedItems containsSemiMixedTypes="0" containsString="0" containsNumber="1" containsInteger="1" minValue="0" maxValue="1"/>
    </cacheField>
    <cacheField name="modalites_acceptees_credit" numFmtId="0">
      <sharedItems containsSemiMixedTypes="0" containsString="0" containsNumber="1" containsInteger="1" minValue="0" maxValue="1"/>
    </cacheField>
    <cacheField name="modalites_acceptees_coupons" numFmtId="0">
      <sharedItems containsSemiMixedTypes="0" containsString="0" containsNumber="1" containsInteger="1" minValue="0" maxValue="1"/>
    </cacheField>
    <cacheField name="modalites_acceptees_paiementmob" numFmtId="0">
      <sharedItems containsSemiMixedTypes="0" containsString="0" containsNumber="1" containsInteger="1" minValue="0" maxValue="1"/>
    </cacheField>
    <cacheField name="modalites_acceptees_troc" numFmtId="0">
      <sharedItems containsSemiMixedTypes="0" containsString="0" containsNumber="1" containsInteger="1" minValue="0" maxValue="1"/>
    </cacheField>
    <cacheField name="modalites_acceptees_autre" numFmtId="0">
      <sharedItems containsSemiMixedTypes="0" containsString="0" containsNumber="1" containsInteger="1" minValue="0" maxValue="0"/>
    </cacheField>
    <cacheField name="modalites_acceptees_autre_2" numFmtId="0">
      <sharedItems containsNonDate="0" containsString="0" containsBlank="1"/>
    </cacheField>
    <cacheField name="frequentation_marche" numFmtId="0">
      <sharedItems/>
    </cacheField>
    <cacheField name="incidents_ouinon" numFmtId="0">
      <sharedItems/>
    </cacheField>
    <cacheField name="incidents_types" numFmtId="0">
      <sharedItems containsBlank="1"/>
    </cacheField>
    <cacheField name="incidents_types_agression_commercant" numFmtId="0">
      <sharedItems containsString="0" containsBlank="1" containsNumber="1" containsInteger="1" minValue="0" maxValue="0"/>
    </cacheField>
    <cacheField name="incidents_types_agression_clients" numFmtId="0">
      <sharedItems containsString="0" containsBlank="1" containsNumber="1" containsInteger="1" minValue="0" maxValue="0"/>
    </cacheField>
    <cacheField name="incidents_types_vols_biens" numFmtId="0">
      <sharedItems containsString="0" containsBlank="1" containsNumber="1" containsInteger="1" minValue="0" maxValue="0"/>
    </cacheField>
    <cacheField name="incidents_types_vols_argent" numFmtId="0">
      <sharedItems containsString="0" containsBlank="1" containsNumber="1" containsInteger="1" minValue="0" maxValue="0"/>
    </cacheField>
    <cacheField name="incidents_types_infrastructure" numFmtId="0">
      <sharedItems containsString="0" containsBlank="1" containsNumber="1" containsInteger="1" minValue="0" maxValue="0"/>
    </cacheField>
    <cacheField name="incidents_types_insecurite" numFmtId="0">
      <sharedItems containsString="0" containsBlank="1" containsNumber="1" containsInteger="1" minValue="1" maxValue="1"/>
    </cacheField>
    <cacheField name="incidents_types_autre" numFmtId="0">
      <sharedItems containsString="0" containsBlank="1" containsNumber="1" containsInteger="1" minValue="0" maxValue="0"/>
    </cacheField>
    <cacheField name="incidents_types_nsp" numFmtId="0">
      <sharedItems containsString="0" containsBlank="1" containsNumber="1" containsInteger="1" minValue="0" maxValue="0"/>
    </cacheField>
    <cacheField name="incidents_types_autre_2" numFmtId="0">
      <sharedItems containsNonDate="0" containsString="0" containsBlank="1"/>
    </cacheField>
    <cacheField name="accessibilite_vulnerables" numFmtId="0">
      <sharedItems/>
    </cacheField>
    <cacheField name="accessibilite_vulnerables_hommes" numFmtId="0">
      <sharedItems containsSemiMixedTypes="0" containsString="0" containsNumber="1" containsInteger="1" minValue="0" maxValue="1"/>
    </cacheField>
    <cacheField name="accessibilite_vulnerables_femmes" numFmtId="0">
      <sharedItems containsSemiMixedTypes="0" containsString="0" containsNumber="1" containsInteger="1" minValue="0" maxValue="1"/>
    </cacheField>
    <cacheField name="accessibilite_vulnerables_moins18" numFmtId="0">
      <sharedItems containsSemiMixedTypes="0" containsString="0" containsNumber="1" containsInteger="1" minValue="0" maxValue="0"/>
    </cacheField>
    <cacheField name="accessibilite_vulnerables_plus60" numFmtId="0">
      <sharedItems containsSemiMixedTypes="0" containsString="0" containsNumber="1" containsInteger="1" minValue="0" maxValue="1"/>
    </cacheField>
    <cacheField name="accessibilite_vulnerables_handicap" numFmtId="0">
      <sharedItems containsSemiMixedTypes="0" containsString="0" containsNumber="1" containsInteger="1" minValue="0" maxValue="1"/>
    </cacheField>
    <cacheField name="accessibilite_vulnerables_maladies" numFmtId="0">
      <sharedItems containsSemiMixedTypes="0" containsString="0" containsNumber="1" containsInteger="1" minValue="0" maxValue="1"/>
    </cacheField>
    <cacheField name="accessibilite_vulnerables_autre" numFmtId="0">
      <sharedItems containsSemiMixedTypes="0" containsString="0" containsNumber="1" containsInteger="1" minValue="0" maxValue="0"/>
    </cacheField>
    <cacheField name="accessibilite_vulnerables_personne" numFmtId="0">
      <sharedItems containsSemiMixedTypes="0" containsString="0" containsNumber="1" containsInteger="1" minValue="0" maxValue="1"/>
    </cacheField>
    <cacheField name="accessibilite_vulnerables_nsp" numFmtId="0">
      <sharedItems containsSemiMixedTypes="0" containsString="0" containsNumber="1" containsInteger="1" minValue="0" maxValue="1"/>
    </cacheField>
    <cacheField name="accessibilite_vulnerables_autre_2" numFmtId="0">
      <sharedItems containsNonDate="0" containsString="0" containsBlank="1"/>
    </cacheField>
    <cacheField name="comment" numFmtId="0">
      <sharedItems containsBlank="1"/>
    </cacheField>
    <cacheField name="end_note_1" numFmtId="0">
      <sharedItems containsNonDate="0" containsString="0" containsBlank="1"/>
    </cacheField>
    <cacheField name="end_note_2" numFmtId="0">
      <sharedItems containsNonDate="0" containsString="0" containsBlank="1"/>
    </cacheField>
    <cacheField name="id" numFmtId="0">
      <sharedItems containsSemiMixedTypes="0" containsString="0" containsNumber="1" containsInteger="1" minValue="361882806" maxValue="366148616"/>
    </cacheField>
    <cacheField name="submission_time" numFmtId="0">
      <sharedItems containsSemiMixedTypes="0" containsString="0" containsNumber="1" minValue="44880.684687499997" maxValue="44890.77"/>
    </cacheField>
    <cacheField name="validation_status" numFmtId="0">
      <sharedItems containsNonDate="0" containsString="0" containsBlank="1"/>
    </cacheField>
    <cacheField name="notes" numFmtId="0">
      <sharedItems containsNonDate="0" containsString="0" containsBlank="1"/>
    </cacheField>
    <cacheField name="status" numFmtId="0">
      <sharedItems/>
    </cacheField>
    <cacheField name="Minutes" numFmtId="0" databaseField="0">
      <fieldGroup base="5">
        <rangePr groupBy="minutes" startDate="2022-11-15T10:57:17" endDate="2022-11-24T14:25:15"/>
        <groupItems count="62">
          <s v="&lt;15/11/2022"/>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24/11/2022"/>
        </groupItems>
      </fieldGroup>
    </cacheField>
    <cacheField name="Heures" numFmtId="0" databaseField="0">
      <fieldGroup base="5">
        <rangePr groupBy="hours" startDate="2022-11-15T10:57:17" endDate="2022-11-24T14:25:15"/>
        <groupItems count="26">
          <s v="&lt;15/11/2022"/>
          <s v="00"/>
          <s v="01"/>
          <s v="02"/>
          <s v="03"/>
          <s v="04"/>
          <s v="05"/>
          <s v="06"/>
          <s v="07"/>
          <s v="08"/>
          <s v="09"/>
          <s v="10"/>
          <s v="11"/>
          <s v="12"/>
          <s v="13"/>
          <s v="14"/>
          <s v="15"/>
          <s v="16"/>
          <s v="17"/>
          <s v="18"/>
          <s v="19"/>
          <s v="20"/>
          <s v="21"/>
          <s v="22"/>
          <s v="23"/>
          <s v="&gt;24/11/2022"/>
        </groupItems>
      </fieldGroup>
    </cacheField>
    <cacheField name="Jours" numFmtId="0" databaseField="0">
      <fieldGroup base="5">
        <rangePr groupBy="days" startDate="2022-11-15T10:57:17" endDate="2022-11-24T14:25:15"/>
        <groupItems count="368">
          <s v="&lt;15/11/2022"/>
          <s v="01-janv"/>
          <s v="02-janv"/>
          <s v="03-janv"/>
          <s v="04-janv"/>
          <s v="05-janv"/>
          <s v="06-janv"/>
          <s v="07-janv"/>
          <s v="08-janv"/>
          <s v="09-janv"/>
          <s v="10-janv"/>
          <s v="11-janv"/>
          <s v="12-janv"/>
          <s v="13-janv"/>
          <s v="14-janv"/>
          <s v="15-janv"/>
          <s v="16-janv"/>
          <s v="17-janv"/>
          <s v="18-janv"/>
          <s v="19-janv"/>
          <s v="20-janv"/>
          <s v="21-janv"/>
          <s v="22-janv"/>
          <s v="23-janv"/>
          <s v="24-janv"/>
          <s v="25-janv"/>
          <s v="26-janv"/>
          <s v="27-janv"/>
          <s v="28-janv"/>
          <s v="29-janv"/>
          <s v="30-janv"/>
          <s v="31-janv"/>
          <s v="01-févr"/>
          <s v="02-févr"/>
          <s v="03-févr"/>
          <s v="04-févr"/>
          <s v="05-févr"/>
          <s v="06-févr"/>
          <s v="07-févr"/>
          <s v="08-févr"/>
          <s v="09-févr"/>
          <s v="10-févr"/>
          <s v="11-févr"/>
          <s v="12-févr"/>
          <s v="13-févr"/>
          <s v="14-févr"/>
          <s v="15-févr"/>
          <s v="16-févr"/>
          <s v="17-févr"/>
          <s v="18-févr"/>
          <s v="19-févr"/>
          <s v="20-févr"/>
          <s v="21-févr"/>
          <s v="22-févr"/>
          <s v="23-févr"/>
          <s v="24-févr"/>
          <s v="25-févr"/>
          <s v="26-févr"/>
          <s v="27-févr"/>
          <s v="28-févr"/>
          <s v="29-févr"/>
          <s v="01-mars"/>
          <s v="02-mars"/>
          <s v="03-mars"/>
          <s v="04-mars"/>
          <s v="05-mars"/>
          <s v="06-mars"/>
          <s v="07-mars"/>
          <s v="08-mars"/>
          <s v="09-mars"/>
          <s v="10-mars"/>
          <s v="11-mars"/>
          <s v="12-mars"/>
          <s v="13-mars"/>
          <s v="14-mars"/>
          <s v="15-mars"/>
          <s v="16-mars"/>
          <s v="17-mars"/>
          <s v="18-mars"/>
          <s v="19-mars"/>
          <s v="20-mars"/>
          <s v="21-mars"/>
          <s v="22-mars"/>
          <s v="23-mars"/>
          <s v="24-mars"/>
          <s v="25-mars"/>
          <s v="26-mars"/>
          <s v="27-mars"/>
          <s v="28-mars"/>
          <s v="29-mars"/>
          <s v="30-mars"/>
          <s v="31-mars"/>
          <s v="01-avr"/>
          <s v="02-avr"/>
          <s v="03-avr"/>
          <s v="04-avr"/>
          <s v="05-avr"/>
          <s v="06-avr"/>
          <s v="07-avr"/>
          <s v="08-avr"/>
          <s v="09-avr"/>
          <s v="10-avr"/>
          <s v="11-avr"/>
          <s v="12-avr"/>
          <s v="13-avr"/>
          <s v="14-avr"/>
          <s v="15-avr"/>
          <s v="16-avr"/>
          <s v="17-avr"/>
          <s v="18-avr"/>
          <s v="19-avr"/>
          <s v="20-avr"/>
          <s v="21-avr"/>
          <s v="22-avr"/>
          <s v="23-avr"/>
          <s v="24-avr"/>
          <s v="25-avr"/>
          <s v="26-avr"/>
          <s v="27-avr"/>
          <s v="28-avr"/>
          <s v="29-avr"/>
          <s v="30-avr"/>
          <s v="01-mai"/>
          <s v="02-mai"/>
          <s v="03-mai"/>
          <s v="04-mai"/>
          <s v="05-mai"/>
          <s v="06-mai"/>
          <s v="07-mai"/>
          <s v="08-mai"/>
          <s v="09-mai"/>
          <s v="10-mai"/>
          <s v="11-mai"/>
          <s v="12-mai"/>
          <s v="13-mai"/>
          <s v="14-mai"/>
          <s v="15-mai"/>
          <s v="16-mai"/>
          <s v="17-mai"/>
          <s v="18-mai"/>
          <s v="19-mai"/>
          <s v="20-mai"/>
          <s v="21-mai"/>
          <s v="22-mai"/>
          <s v="23-mai"/>
          <s v="24-mai"/>
          <s v="25-mai"/>
          <s v="26-mai"/>
          <s v="27-mai"/>
          <s v="28-mai"/>
          <s v="29-mai"/>
          <s v="30-mai"/>
          <s v="31-mai"/>
          <s v="01-juin"/>
          <s v="02-juin"/>
          <s v="03-juin"/>
          <s v="04-juin"/>
          <s v="05-juin"/>
          <s v="06-juin"/>
          <s v="07-juin"/>
          <s v="08-juin"/>
          <s v="09-juin"/>
          <s v="10-juin"/>
          <s v="11-juin"/>
          <s v="12-juin"/>
          <s v="13-juin"/>
          <s v="14-juin"/>
          <s v="15-juin"/>
          <s v="16-juin"/>
          <s v="17-juin"/>
          <s v="18-juin"/>
          <s v="19-juin"/>
          <s v="20-juin"/>
          <s v="21-juin"/>
          <s v="22-juin"/>
          <s v="23-juin"/>
          <s v="24-juin"/>
          <s v="25-juin"/>
          <s v="26-juin"/>
          <s v="27-juin"/>
          <s v="28-juin"/>
          <s v="29-juin"/>
          <s v="30-juin"/>
          <s v="01-juil"/>
          <s v="02-juil"/>
          <s v="03-juil"/>
          <s v="04-juil"/>
          <s v="05-juil"/>
          <s v="06-juil"/>
          <s v="07-juil"/>
          <s v="08-juil"/>
          <s v="09-juil"/>
          <s v="10-juil"/>
          <s v="11-juil"/>
          <s v="12-juil"/>
          <s v="13-juil"/>
          <s v="14-juil"/>
          <s v="15-juil"/>
          <s v="16-juil"/>
          <s v="17-juil"/>
          <s v="18-juil"/>
          <s v="19-juil"/>
          <s v="20-juil"/>
          <s v="21-juil"/>
          <s v="22-juil"/>
          <s v="23-juil"/>
          <s v="24-juil"/>
          <s v="25-juil"/>
          <s v="26-juil"/>
          <s v="27-juil"/>
          <s v="28-juil"/>
          <s v="29-juil"/>
          <s v="30-juil"/>
          <s v="31-juil"/>
          <s v="01-août"/>
          <s v="02-août"/>
          <s v="03-août"/>
          <s v="04-août"/>
          <s v="05-août"/>
          <s v="06-août"/>
          <s v="07-août"/>
          <s v="08-août"/>
          <s v="09-août"/>
          <s v="10-août"/>
          <s v="11-août"/>
          <s v="12-août"/>
          <s v="13-août"/>
          <s v="14-août"/>
          <s v="15-août"/>
          <s v="16-août"/>
          <s v="17-août"/>
          <s v="18-août"/>
          <s v="19-août"/>
          <s v="20-août"/>
          <s v="21-août"/>
          <s v="22-août"/>
          <s v="23-août"/>
          <s v="24-août"/>
          <s v="25-août"/>
          <s v="26-août"/>
          <s v="27-août"/>
          <s v="28-août"/>
          <s v="29-août"/>
          <s v="30-août"/>
          <s v="31-août"/>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éc"/>
          <s v="02-déc"/>
          <s v="03-déc"/>
          <s v="04-déc"/>
          <s v="05-déc"/>
          <s v="06-déc"/>
          <s v="07-déc"/>
          <s v="08-déc"/>
          <s v="09-déc"/>
          <s v="10-déc"/>
          <s v="11-déc"/>
          <s v="12-déc"/>
          <s v="13-déc"/>
          <s v="14-déc"/>
          <s v="15-déc"/>
          <s v="16-déc"/>
          <s v="17-déc"/>
          <s v="18-déc"/>
          <s v="19-déc"/>
          <s v="20-déc"/>
          <s v="21-déc"/>
          <s v="22-déc"/>
          <s v="23-déc"/>
          <s v="24-déc"/>
          <s v="25-déc"/>
          <s v="26-déc"/>
          <s v="27-déc"/>
          <s v="28-déc"/>
          <s v="29-déc"/>
          <s v="30-déc"/>
          <s v="31-déc"/>
          <s v="&gt;24/11/2022"/>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maila " refreshedDate="44936.536220023147" createdVersion="8" refreshedVersion="8" minRefreshableVersion="3" recordCount="118" xr:uid="{E7AEFB2D-D288-4CB1-9A19-8D65BA81BB33}">
  <cacheSource type="worksheet">
    <worksheetSource ref="A1:AOB119" sheet="Donnees " r:id="rId2"/>
  </cacheSource>
  <cacheFields count="1071">
    <cacheField name="index" numFmtId="0">
      <sharedItems containsSemiMixedTypes="0" containsString="0" containsNumber="1" containsInteger="1" minValue="1" maxValue="119"/>
    </cacheField>
    <cacheField name="uuid" numFmtId="0">
      <sharedItems/>
    </cacheField>
    <cacheField name="today" numFmtId="165">
      <sharedItems containsSemiMixedTypes="0" containsNonDate="0" containsDate="1" containsString="0" minDate="2022-11-15T00:00:00" maxDate="2022-11-25T00:00:00"/>
    </cacheField>
    <cacheField name="i_admin3" numFmtId="0">
      <sharedItems/>
    </cacheField>
    <cacheField name="i_enqueteur" numFmtId="165">
      <sharedItems/>
    </cacheField>
    <cacheField name="start" numFmtId="165">
      <sharedItems containsSemiMixedTypes="0" containsNonDate="0" containsDate="1" containsString="0" minDate="2022-11-15T10:57:17" maxDate="2022-11-24T14:25:15" count="117">
        <d v="2022-11-15T12:41:20"/>
        <d v="2022-11-15T10:57:17"/>
        <d v="2022-11-15T16:38:21"/>
        <d v="2022-11-15T16:37:50"/>
        <d v="2022-11-16T10:49:35"/>
        <d v="2022-11-16T10:34:59"/>
        <d v="2022-11-16T11:20:53"/>
        <d v="2022-11-16T11:24:43"/>
        <d v="2022-11-16T11:35:34"/>
        <d v="2022-11-16T11:56:58"/>
        <d v="2022-11-16T11:30:18"/>
        <d v="2022-11-16T12:30:30"/>
        <d v="2022-11-16T12:59:03"/>
        <d v="2022-11-16T11:49:37"/>
        <d v="2022-11-16T12:45:44"/>
        <d v="2022-11-16T13:08:08"/>
        <d v="2022-11-16T13:18:06"/>
        <d v="2022-11-16T13:14:04"/>
        <d v="2022-11-16T13:21:47"/>
        <d v="2022-11-16T13:58:46"/>
        <d v="2022-11-16T13:30:58"/>
        <d v="2022-11-16T13:44:10"/>
        <d v="2022-11-16T14:06:52"/>
        <d v="2022-11-16T14:59:34"/>
        <d v="2022-11-16T13:47:15"/>
        <d v="2022-11-16T15:04:55"/>
        <d v="2022-11-16T14:06:15"/>
        <d v="2022-11-16T14:46:36"/>
        <d v="2022-11-16T15:18:23"/>
        <d v="2022-11-16T15:55:32"/>
        <d v="2022-11-16T14:52:19"/>
        <d v="2022-11-16T14:58:14"/>
        <d v="2022-11-16T15:14:13"/>
        <d v="2022-11-17T10:16:43"/>
        <d v="2022-11-17T10:39:06"/>
        <d v="2022-11-17T11:43:50"/>
        <d v="2022-11-17T12:05:18"/>
        <d v="2022-11-17T12:15:20"/>
        <d v="2022-11-17T12:38:35"/>
        <d v="2022-11-17T13:02:53"/>
        <d v="2022-11-17T13:27:06"/>
        <d v="2022-11-17T10:32:20"/>
        <d v="2022-11-17T11:35:42"/>
        <d v="2022-11-17T10:34:24"/>
        <d v="2022-11-17T12:11:12"/>
        <d v="2022-11-17T11:16:20"/>
        <d v="2022-11-17T12:38:27"/>
        <d v="2022-11-17T11:59:52"/>
        <d v="2022-11-17T13:16:09"/>
        <d v="2022-11-17T13:26:47"/>
        <d v="2022-11-17T14:20:01"/>
        <d v="2022-11-17T14:19:41"/>
        <d v="2022-11-18T09:13:32"/>
        <d v="2022-11-18T10:15:49"/>
        <d v="2022-11-18T09:23:59"/>
        <d v="2022-11-18T11:11:10"/>
        <d v="2022-11-18T10:12:59"/>
        <d v="2022-11-18T11:45:17"/>
        <d v="2022-11-18T12:37:24"/>
        <d v="2022-11-18T11:07:45"/>
        <d v="2022-11-18T11:36:09"/>
        <d v="2022-11-18T09:22:06"/>
        <d v="2022-11-18T10:25:29"/>
        <d v="2022-11-18T11:10:42"/>
        <d v="2022-11-18T12:43:09"/>
        <d v="2022-11-18T11:37:28"/>
        <d v="2022-11-21T10:24:08"/>
        <d v="2022-11-21T10:45:03"/>
        <d v="2022-11-21T12:50:00"/>
        <d v="2022-11-21T13:59:05"/>
        <d v="2022-11-21T14:36:47"/>
        <d v="2022-11-21T10:24:42"/>
        <d v="2022-11-21T10:42:45"/>
        <d v="2022-11-21T11:12:46"/>
        <d v="2022-11-21T12:59:35"/>
        <d v="2022-11-21T14:08:19"/>
        <d v="2022-11-21T15:00:27"/>
        <d v="2022-11-22T12:04:32"/>
        <d v="2022-11-22T13:13:25"/>
        <d v="2022-11-22T13:27:16"/>
        <d v="2022-11-22T13:41:38"/>
        <d v="2022-11-22T14:13:33"/>
        <d v="2022-11-22T14:46:34"/>
        <d v="2022-11-22T15:14:20"/>
        <d v="2022-11-22T15:33:20"/>
        <d v="2022-11-22T12:04:42"/>
        <d v="2022-11-22T13:13:17"/>
        <d v="2022-11-22T13:25:00"/>
        <d v="2022-11-22T13:39:51"/>
        <d v="2022-11-22T14:16:34"/>
        <d v="2022-11-22T14:29:50"/>
        <d v="2022-11-22T14:49:30"/>
        <d v="2022-11-22T15:14:46"/>
        <d v="2022-11-22T15:32:32"/>
        <d v="2022-11-22T15:51:44"/>
        <d v="2022-11-22T12:04:33"/>
        <d v="2022-11-22T13:13:18"/>
        <d v="2022-11-22T13:27:00"/>
        <d v="2022-11-22T13:39:44"/>
        <d v="2022-11-22T14:12:52"/>
        <d v="2022-11-22T14:29:59"/>
        <d v="2022-11-22T14:54:41"/>
        <d v="2022-11-22T15:27:41"/>
        <d v="2022-11-22T15:52:06"/>
        <d v="2022-11-23T11:51:22"/>
        <d v="2022-11-17T11:18:09"/>
        <d v="2022-11-23T10:07:25"/>
        <d v="2022-11-23T10:44:29"/>
        <d v="2022-11-23T11:15:30"/>
        <d v="2022-11-23T15:44:57"/>
        <d v="2022-11-24T10:30:11"/>
        <d v="2022-11-24T11:11:48"/>
        <d v="2022-11-24T11:27:31"/>
        <d v="2022-11-24T13:04:49"/>
        <d v="2022-11-24T13:23:29"/>
        <d v="2022-11-24T13:39:51"/>
        <d v="2022-11-24T14:25:15"/>
      </sharedItems>
      <fieldGroup par="1070" base="5">
        <rangePr groupBy="seconds" startDate="2022-11-15T10:57:17" endDate="2022-11-24T14:25:15"/>
        <groupItems count="62">
          <s v="&lt;15/11/2022"/>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24/11/2022"/>
        </groupItems>
      </fieldGroup>
    </cacheField>
    <cacheField name="end" numFmtId="0">
      <sharedItems containsSemiMixedTypes="0" containsString="0" containsNumber="1" minValue="44880.495845567129" maxValue="44889.610795671288"/>
    </cacheField>
    <cacheField name="audit" numFmtId="0">
      <sharedItems/>
    </cacheField>
    <cacheField name="note_start" numFmtId="0">
      <sharedItems containsNonDate="0" containsString="0" containsBlank="1"/>
    </cacheField>
    <cacheField name="note_information_enquete" numFmtId="0">
      <sharedItems containsNonDate="0" containsString="0" containsBlank="1"/>
    </cacheField>
    <cacheField name="i_organisation" numFmtId="0">
      <sharedItems/>
    </cacheField>
    <cacheField name="i_date_enquete" numFmtId="0">
      <sharedItems containsSemiMixedTypes="0" containsString="0" containsNumber="1" containsInteger="1" minValue="44880" maxValue="44889"/>
    </cacheField>
    <cacheField name="i_admin1" numFmtId="0">
      <sharedItems/>
    </cacheField>
    <cacheField name="i_admin2" numFmtId="0">
      <sharedItems/>
    </cacheField>
    <cacheField name="i_marche" numFmtId="0">
      <sharedItems count="5">
        <s v="marche_ouahigouya"/>
        <s v="marche_fada"/>
        <s v="marche_tougan"/>
        <s v="marche_boussouma"/>
        <s v="marche_dedougou"/>
      </sharedItems>
    </cacheField>
    <cacheField name="i_type_marche" numFmtId="0">
      <sharedItems/>
    </cacheField>
    <cacheField name="note_bna_ba" numFmtId="0">
      <sharedItems containsNonDate="0" containsString="0" containsBlank="1"/>
    </cacheField>
    <cacheField name="note_bna" numFmtId="0">
      <sharedItems containsNonDate="0" containsString="0" containsBlank="1"/>
    </cacheField>
    <cacheField name="i_organisation1" numFmtId="0">
      <sharedItems/>
    </cacheField>
    <cacheField name="i_marche1" numFmtId="0">
      <sharedItems/>
    </cacheField>
    <cacheField name="note_presentation_enquete" numFmtId="0">
      <sharedItems containsNonDate="0" containsString="0" containsBlank="1"/>
    </cacheField>
    <cacheField name="consensus_note" numFmtId="0">
      <sharedItems/>
    </cacheField>
    <cacheField name="note_ic" numFmtId="0">
      <sharedItems containsNonDate="0" containsString="0" containsBlank="1"/>
    </cacheField>
    <cacheField name="i_taille_magasin" numFmtId="0">
      <sharedItems/>
    </cacheField>
    <cacheField name="note_grp_bna" numFmtId="0">
      <sharedItems containsNonDate="0" containsString="0" containsBlank="1"/>
    </cacheField>
    <cacheField name="note_h" numFmtId="0">
      <sharedItems containsNonDate="0" containsString="0" containsBlank="1"/>
    </cacheField>
    <cacheField name="h_vendus" numFmtId="0">
      <sharedItems/>
    </cacheField>
    <cacheField name="h_vendus_seau" numFmtId="0">
      <sharedItems containsSemiMixedTypes="0" containsString="0" containsNumber="1" containsInteger="1" minValue="0" maxValue="1"/>
    </cacheField>
    <cacheField name="h_vendus_bidon" numFmtId="0">
      <sharedItems containsSemiMixedTypes="0" containsString="0" containsNumber="1" containsInteger="1" minValue="0" maxValue="1"/>
    </cacheField>
    <cacheField name="h_vendus_savon400gr" numFmtId="0">
      <sharedItems containsSemiMixedTypes="0" containsString="0" containsNumber="1" containsInteger="1" minValue="0" maxValue="1"/>
    </cacheField>
    <cacheField name="h_vendus_aucun" numFmtId="0">
      <sharedItems containsSemiMixedTypes="0" containsString="0" containsNumber="1" containsInteger="1" minValue="0" maxValue="1"/>
    </cacheField>
    <cacheField name="calc_selected_h" numFmtId="0">
      <sharedItems containsSemiMixedTypes="0" containsString="0" containsNumber="1" containsInteger="1" minValue="1" maxValue="3"/>
    </cacheField>
    <cacheField name="note_h_seau" numFmtId="0">
      <sharedItems containsNonDate="0" containsString="0" containsBlank="1"/>
    </cacheField>
    <cacheField name="seau_disponibilite" numFmtId="0">
      <sharedItems containsBlank="1"/>
    </cacheField>
    <cacheField name="seau_prix_unite" numFmtId="0">
      <sharedItems containsString="0" containsBlank="1" containsNumber="1" containsInteger="1" minValue="500" maxValue="2000"/>
    </cacheField>
    <cacheField name="seau_localisation_fournisseur" numFmtId="0">
      <sharedItems containsBlank="1"/>
    </cacheField>
    <cacheField name="seau_pays_fournisseur" numFmtId="0">
      <sharedItems containsBlank="1"/>
    </cacheField>
    <cacheField name="seau_pays_fournisseur_autre" numFmtId="0">
      <sharedItems containsNonDate="0" containsString="0" containsBlank="1"/>
    </cacheField>
    <cacheField name="seau_stock" numFmtId="0">
      <sharedItems containsString="0" containsBlank="1" containsNumber="1" containsInteger="1" minValue="2" maxValue="90"/>
    </cacheField>
    <cacheField name="seau_reapprovissionnement" numFmtId="0">
      <sharedItems containsString="0" containsBlank="1" containsNumber="1" containsInteger="1" minValue="1" maxValue="30"/>
    </cacheField>
    <cacheField name="seau_stock_warning" numFmtId="0">
      <sharedItems containsString="0" containsBlank="1" containsNumber="1" containsInteger="1" minValue="0" maxValue="1"/>
    </cacheField>
    <cacheField name="note_h_bidon" numFmtId="0">
      <sharedItems containsNonDate="0" containsString="0" containsBlank="1"/>
    </cacheField>
    <cacheField name="bidon_disponibilite" numFmtId="0">
      <sharedItems containsBlank="1"/>
    </cacheField>
    <cacheField name="bidon_unite" numFmtId="0">
      <sharedItems containsBlank="1"/>
    </cacheField>
    <cacheField name="bidon_unite_20l" numFmtId="0">
      <sharedItems containsString="0" containsBlank="1" containsNumber="1" containsInteger="1" minValue="0" maxValue="1"/>
    </cacheField>
    <cacheField name="bidon_unite_25l" numFmtId="0">
      <sharedItems containsString="0" containsBlank="1" containsNumber="1" containsInteger="1" minValue="0" maxValue="1"/>
    </cacheField>
    <cacheField name="bidon_prix_20l" numFmtId="0">
      <sharedItems containsString="0" containsBlank="1" containsNumber="1" containsInteger="1" minValue="750" maxValue="5000"/>
    </cacheField>
    <cacheField name="bidon_prix_25l" numFmtId="0">
      <sharedItems containsString="0" containsBlank="1" containsNumber="1" containsInteger="1" minValue="1000" maxValue="5000"/>
    </cacheField>
    <cacheField name="bidon_localisation_fournisseur" numFmtId="0">
      <sharedItems containsBlank="1"/>
    </cacheField>
    <cacheField name="bidon_pays_fournisseur" numFmtId="0">
      <sharedItems containsBlank="1"/>
    </cacheField>
    <cacheField name="bidon_pays_fournisseur_autre" numFmtId="0">
      <sharedItems containsNonDate="0" containsString="0" containsBlank="1"/>
    </cacheField>
    <cacheField name="bidon_stock" numFmtId="0">
      <sharedItems containsString="0" containsBlank="1" containsNumber="1" containsInteger="1" minValue="1" maxValue="90"/>
    </cacheField>
    <cacheField name="bidon_reapprovissionnement" numFmtId="0">
      <sharedItems containsString="0" containsBlank="1" containsNumber="1" containsInteger="1" minValue="1" maxValue="30"/>
    </cacheField>
    <cacheField name="bidon_stock_warning" numFmtId="0">
      <sharedItems containsString="0" containsBlank="1" containsNumber="1" containsInteger="1" minValue="0" maxValue="1"/>
    </cacheField>
    <cacheField name="note_h_savon400gr" numFmtId="0">
      <sharedItems containsNonDate="0" containsString="0" containsBlank="1"/>
    </cacheField>
    <cacheField name="savon400gr_disponibilite" numFmtId="0">
      <sharedItems containsBlank="1"/>
    </cacheField>
    <cacheField name="savon400gr_unite" numFmtId="0">
      <sharedItems containsBlank="1"/>
    </cacheField>
    <cacheField name="savon400gr_unite_boule400g" numFmtId="0">
      <sharedItems containsString="0" containsBlank="1" containsNumber="1" containsInteger="1" minValue="1" maxValue="1"/>
    </cacheField>
    <cacheField name="savon400gr_unite_boule250g" numFmtId="0">
      <sharedItems containsString="0" containsBlank="1" containsNumber="1" containsInteger="1" minValue="0" maxValue="1"/>
    </cacheField>
    <cacheField name="savon400gr_prix_400gr" numFmtId="0">
      <sharedItems containsString="0" containsBlank="1" containsNumber="1" containsInteger="1" minValue="300" maxValue="500"/>
    </cacheField>
    <cacheField name="savon400gr_prix_250gr" numFmtId="0">
      <sharedItems containsString="0" containsBlank="1" containsNumber="1" containsInteger="1" minValue="200" maxValue="425"/>
    </cacheField>
    <cacheField name="savon400gr_localisation_fournisseur" numFmtId="0">
      <sharedItems containsBlank="1"/>
    </cacheField>
    <cacheField name="savon400gr_pays_fournisseur" numFmtId="0">
      <sharedItems containsBlank="1"/>
    </cacheField>
    <cacheField name="savon400gr_pays_fournisseur_autre" numFmtId="0">
      <sharedItems containsNonDate="0" containsString="0" containsBlank="1"/>
    </cacheField>
    <cacheField name="savon400gr_stock" numFmtId="0">
      <sharedItems containsString="0" containsBlank="1" containsNumber="1" containsInteger="1" minValue="5" maxValue="90"/>
    </cacheField>
    <cacheField name="savon400gr_reapprovissionnement" numFmtId="0">
      <sharedItems containsString="0" containsBlank="1" containsNumber="1" containsInteger="1" minValue="1" maxValue="30"/>
    </cacheField>
    <cacheField name="savon400gr_stock_warning" numFmtId="0">
      <sharedItems containsString="0" containsBlank="1" containsNumber="1" containsInteger="1" minValue="0" maxValue="1"/>
    </cacheField>
    <cacheField name="note_h_reapprov" numFmtId="0">
      <sharedItems containsNonDate="0" containsString="0" containsBlank="1"/>
    </cacheField>
    <cacheField name="h_difficultes_reapprov_ouinon" numFmtId="0">
      <sharedItems containsBlank="1"/>
    </cacheField>
    <cacheField name="h_incoherence1_note" numFmtId="0">
      <sharedItems containsNonDate="0" containsString="0" containsBlank="1"/>
    </cacheField>
    <cacheField name="h_difficultes_reapprov_articles" numFmtId="0">
      <sharedItems containsBlank="1"/>
    </cacheField>
    <cacheField name="h_difficultes_reapprov_articles_seau" numFmtId="0">
      <sharedItems containsString="0" containsBlank="1" containsNumber="1" containsInteger="1" minValue="0" maxValue="1"/>
    </cacheField>
    <cacheField name="h_difficultes_reapprov_articles_bidon" numFmtId="0">
      <sharedItems containsString="0" containsBlank="1" containsNumber="1" containsInteger="1" minValue="0" maxValue="1"/>
    </cacheField>
    <cacheField name="h_difficultes_reapprov_articles_savon400gr" numFmtId="0">
      <sharedItems containsString="0" containsBlank="1" containsNumber="1" containsInteger="1" minValue="0" maxValue="1"/>
    </cacheField>
    <cacheField name="h_difficultes_reapprov_articles_aucun" numFmtId="0">
      <sharedItems containsString="0" containsBlank="1" containsNumber="1" containsInteger="1" minValue="0" maxValue="0"/>
    </cacheField>
    <cacheField name="h_incoherence2_note" numFmtId="0">
      <sharedItems containsNonDate="0" containsString="0" containsBlank="1"/>
    </cacheField>
    <cacheField name="h_difficultes_reapprov_raisons" numFmtId="0">
      <sharedItems containsBlank="1"/>
    </cacheField>
    <cacheField name="h_difficultes_reapprov_raisons_securite" numFmtId="0">
      <sharedItems containsString="0" containsBlank="1" containsNumber="1" containsInteger="1" minValue="0" maxValue="1"/>
    </cacheField>
    <cacheField name="h_difficultes_reapprov_raisons_vols" numFmtId="0">
      <sharedItems containsString="0" containsBlank="1" containsNumber="1" containsInteger="1" minValue="0" maxValue="0"/>
    </cacheField>
    <cacheField name="h_difficultes_reapprov_raisons_degradation_perte" numFmtId="0">
      <sharedItems containsString="0" containsBlank="1" containsNumber="1" containsInteger="1" minValue="0" maxValue="0"/>
    </cacheField>
    <cacheField name="h_difficultes_reapprov_raisons_route_etat" numFmtId="0">
      <sharedItems containsString="0" containsBlank="1" containsNumber="1" containsInteger="1" minValue="0" maxValue="1"/>
    </cacheField>
    <cacheField name="h_difficultes_reapprov_raisons_article_indisponible_saison" numFmtId="0">
      <sharedItems containsString="0" containsBlank="1" containsNumber="1" containsInteger="1" minValue="0" maxValue="1"/>
    </cacheField>
    <cacheField name="h_difficultes_reapprov_raisons_prix_fournisseurs" numFmtId="0">
      <sharedItems containsString="0" containsBlank="1" containsNumber="1" containsInteger="1" minValue="0" maxValue="1"/>
    </cacheField>
    <cacheField name="h_difficultes_reapprov_raisons_rarete_transport" numFmtId="0">
      <sharedItems containsString="0" containsBlank="1" containsNumber="1" containsInteger="1" minValue="0" maxValue="0"/>
    </cacheField>
    <cacheField name="h_difficultes_reapprov_raisons_cout_transport" numFmtId="0">
      <sharedItems containsString="0" containsBlank="1" containsNumber="1" containsInteger="1" minValue="0" maxValue="1"/>
    </cacheField>
    <cacheField name="h_difficultes_reapprov_raisons_taxes" numFmtId="0">
      <sharedItems containsString="0" containsBlank="1" containsNumber="1" containsInteger="1" minValue="0" maxValue="1"/>
    </cacheField>
    <cacheField name="h_difficultes_reapprov_raisons_tracasseries" numFmtId="0">
      <sharedItems containsString="0" containsBlank="1" containsNumber="1" containsInteger="1" minValue="0" maxValue="1"/>
    </cacheField>
    <cacheField name="h_difficultes_reapprov_raisons_autre" numFmtId="0">
      <sharedItems containsString="0" containsBlank="1" containsNumber="1" containsInteger="1" minValue="0" maxValue="1"/>
    </cacheField>
    <cacheField name="h_difficultes_reapprov_raisons_nsp" numFmtId="0">
      <sharedItems containsString="0" containsBlank="1" containsNumber="1" containsInteger="1" minValue="0" maxValue="0"/>
    </cacheField>
    <cacheField name="h_difficultes_reapprov_raisons_autre_2" numFmtId="0">
      <sharedItems containsBlank="1"/>
    </cacheField>
    <cacheField name="note_h_variations" numFmtId="0">
      <sharedItems containsNonDate="0" containsString="0" containsBlank="1"/>
    </cacheField>
    <cacheField name="h_variations_prix" numFmtId="0">
      <sharedItems containsBlank="1"/>
    </cacheField>
    <cacheField name="h_variations_prix_prix_constants" numFmtId="0">
      <sharedItems containsString="0" containsBlank="1" containsNumber="1" containsInteger="1" minValue="0" maxValue="1"/>
    </cacheField>
    <cacheField name="h_variations_prix_prix_hausse" numFmtId="0">
      <sharedItems containsString="0" containsBlank="1" containsNumber="1" containsInteger="1" minValue="0" maxValue="1"/>
    </cacheField>
    <cacheField name="h_variations_prix_prix_baisse" numFmtId="0">
      <sharedItems containsString="0" containsBlank="1" containsNumber="1" containsInteger="1" minValue="0" maxValue="0"/>
    </cacheField>
    <cacheField name="h_variations_prix_nsp" numFmtId="0">
      <sharedItems containsString="0" containsBlank="1" containsNumber="1" containsInteger="1" minValue="0" maxValue="0"/>
    </cacheField>
    <cacheField name="h_variations_hausse_articles" numFmtId="0">
      <sharedItems containsBlank="1"/>
    </cacheField>
    <cacheField name="h_variations_hausse_articles_seau" numFmtId="0">
      <sharedItems containsString="0" containsBlank="1" containsNumber="1" containsInteger="1" minValue="0" maxValue="1"/>
    </cacheField>
    <cacheField name="h_variations_hausse_articles_bidon" numFmtId="0">
      <sharedItems containsString="0" containsBlank="1" containsNumber="1" containsInteger="1" minValue="0" maxValue="1"/>
    </cacheField>
    <cacheField name="h_variations_hausse_articles_savon400gr" numFmtId="0">
      <sharedItems containsString="0" containsBlank="1" containsNumber="1" containsInteger="1" minValue="0" maxValue="1"/>
    </cacheField>
    <cacheField name="h_variations_hausse_articles_aucun" numFmtId="0">
      <sharedItems containsString="0" containsBlank="1" containsNumber="1" containsInteger="1" minValue="0" maxValue="0"/>
    </cacheField>
    <cacheField name="h_variations_hausse_raisons" numFmtId="0">
      <sharedItems containsBlank="1"/>
    </cacheField>
    <cacheField name="h_variations_hausse_raisons_hausse_couts" numFmtId="0">
      <sharedItems containsString="0" containsBlank="1" containsNumber="1" containsInteger="1" minValue="0" maxValue="1"/>
    </cacheField>
    <cacheField name="h_variations_hausse_raisons_hausse_demande_distribution" numFmtId="0">
      <sharedItems containsString="0" containsBlank="1" containsNumber="1" containsInteger="1" minValue="0" maxValue="0"/>
    </cacheField>
    <cacheField name="h_variations_hausse_raisons_hausse_change" numFmtId="0">
      <sharedItems containsString="0" containsBlank="1" containsNumber="1" containsInteger="1" minValue="0" maxValue="1"/>
    </cacheField>
    <cacheField name="h_variations_hausse_raisons_hausse_demande_clients" numFmtId="0">
      <sharedItems containsString="0" containsBlank="1" containsNumber="1" containsInteger="1" minValue="0" maxValue="1"/>
    </cacheField>
    <cacheField name="h_variations_hausse_raisons_hausse_demande_arrivees" numFmtId="0">
      <sharedItems containsString="0" containsBlank="1" containsNumber="1" containsInteger="1" minValue="0" maxValue="0"/>
    </cacheField>
    <cacheField name="h_variations_hausse_raisons_hausse_prix_fournisseurs" numFmtId="0">
      <sharedItems containsString="0" containsBlank="1" containsNumber="1" containsInteger="1" minValue="0" maxValue="1"/>
    </cacheField>
    <cacheField name="h_variations_hausse_raisons_baisse_offre_rupturestocks" numFmtId="0">
      <sharedItems containsString="0" containsBlank="1" containsNumber="1" containsInteger="1" minValue="0" maxValue="0"/>
    </cacheField>
    <cacheField name="h_variations_hausse_raisons_baisse_offre_saison_circulation" numFmtId="0">
      <sharedItems containsString="0" containsBlank="1" containsNumber="1" containsInteger="1" minValue="0" maxValue="0"/>
    </cacheField>
    <cacheField name="h_variations_hausse_raisons_baisse_offre_securite" numFmtId="0">
      <sharedItems containsString="0" containsBlank="1" containsNumber="1" containsInteger="1" minValue="0" maxValue="1"/>
    </cacheField>
    <cacheField name="h_variations_hausse_raisons_baisse_offre_production_saison" numFmtId="0">
      <sharedItems containsString="0" containsBlank="1" containsNumber="1" containsInteger="1" minValue="0" maxValue="1"/>
    </cacheField>
    <cacheField name="h_variations_hausse_raisons_autre" numFmtId="0">
      <sharedItems containsString="0" containsBlank="1" containsNumber="1" containsInteger="1" minValue="0" maxValue="0"/>
    </cacheField>
    <cacheField name="h_variations_hausse_raisons_nsp" numFmtId="0">
      <sharedItems containsString="0" containsBlank="1" containsNumber="1" containsInteger="1" minValue="0" maxValue="0"/>
    </cacheField>
    <cacheField name="h_variations_hausse_raisons_autre_2" numFmtId="0">
      <sharedItems containsNonDate="0" containsString="0" containsBlank="1"/>
    </cacheField>
    <cacheField name="h_variations_baisse_articles" numFmtId="0">
      <sharedItems containsNonDate="0" containsString="0" containsBlank="1"/>
    </cacheField>
    <cacheField name="h_variations_baisse_articles_seau" numFmtId="0">
      <sharedItems containsNonDate="0" containsString="0" containsBlank="1"/>
    </cacheField>
    <cacheField name="h_variations_baisse_articles_bidon" numFmtId="0">
      <sharedItems containsNonDate="0" containsString="0" containsBlank="1"/>
    </cacheField>
    <cacheField name="h_variations_baisse_articles_savon400gr" numFmtId="0">
      <sharedItems containsNonDate="0" containsString="0" containsBlank="1"/>
    </cacheField>
    <cacheField name="h_variations_baisse_articles_aucun" numFmtId="0">
      <sharedItems containsNonDate="0" containsString="0" containsBlank="1"/>
    </cacheField>
    <cacheField name="h_variations_baisse_raisons" numFmtId="0">
      <sharedItems containsNonDate="0" containsString="0" containsBlank="1"/>
    </cacheField>
    <cacheField name="h_variations_baisse_raisons_baisse_couts" numFmtId="0">
      <sharedItems containsNonDate="0" containsString="0" containsBlank="1"/>
    </cacheField>
    <cacheField name="h_variations_baisse_raisons_baisse_demande_distribution" numFmtId="0">
      <sharedItems containsNonDate="0" containsString="0" containsBlank="1"/>
    </cacheField>
    <cacheField name="h_variations_baisse_raisons_baisse_change" numFmtId="0">
      <sharedItems containsNonDate="0" containsString="0" containsBlank="1"/>
    </cacheField>
    <cacheField name="h_variations_baisse_raisons_baisse_demande_autoproduction" numFmtId="0">
      <sharedItems containsNonDate="0" containsString="0" containsBlank="1"/>
    </cacheField>
    <cacheField name="h_variations_baisse_raisons_baisse_demande_departs" numFmtId="0">
      <sharedItems containsNonDate="0" containsString="0" containsBlank="1"/>
    </cacheField>
    <cacheField name="h_variations_baisse_raisons_baisse_prix_fournisseurs" numFmtId="0">
      <sharedItems containsNonDate="0" containsString="0" containsBlank="1"/>
    </cacheField>
    <cacheField name="h_variations_baisse_raisons_hausse_offre_quantites" numFmtId="0">
      <sharedItems containsNonDate="0" containsString="0" containsBlank="1"/>
    </cacheField>
    <cacheField name="h_variations_baisse_raisons_hausse_offre_circulation_routes" numFmtId="0">
      <sharedItems containsNonDate="0" containsString="0" containsBlank="1"/>
    </cacheField>
    <cacheField name="h_variations_baisse_raisons_hausse_offre_routes_surete" numFmtId="0">
      <sharedItems containsNonDate="0" containsString="0" containsBlank="1"/>
    </cacheField>
    <cacheField name="h_variations_baisse_raisons_hausse_offre_production_saison" numFmtId="0">
      <sharedItems containsNonDate="0" containsString="0" containsBlank="1"/>
    </cacheField>
    <cacheField name="h_variations_baisse_raisons_autre" numFmtId="0">
      <sharedItems containsNonDate="0" containsString="0" containsBlank="1"/>
    </cacheField>
    <cacheField name="h_variations_baisse_raisons_nsp" numFmtId="0">
      <sharedItems containsNonDate="0" containsString="0" containsBlank="1"/>
    </cacheField>
    <cacheField name="h_variations_baisse_raisons_autre_2" numFmtId="0">
      <sharedItems containsNonDate="0" containsString="0" containsBlank="1"/>
    </cacheField>
    <cacheField name="note_a_1" numFmtId="0">
      <sharedItems containsNonDate="0" containsString="0" containsBlank="1"/>
    </cacheField>
    <cacheField name="a_1_vendus" numFmtId="0">
      <sharedItems/>
    </cacheField>
    <cacheField name="a_1_vendus_bache" numFmtId="0">
      <sharedItems containsSemiMixedTypes="0" containsString="0" containsNumber="1" containsInteger="1" minValue="0" maxValue="1"/>
    </cacheField>
    <cacheField name="a_1_vendus_corde" numFmtId="0">
      <sharedItems containsSemiMixedTypes="0" containsString="0" containsNumber="1" containsInteger="1" minValue="0" maxValue="1"/>
    </cacheField>
    <cacheField name="a_1_vendus_tenaille" numFmtId="0">
      <sharedItems containsSemiMixedTypes="0" containsString="0" containsNumber="1" containsInteger="1" minValue="0" maxValue="1"/>
    </cacheField>
    <cacheField name="a_1_vendus_pelle" numFmtId="0">
      <sharedItems containsSemiMixedTypes="0" containsString="0" containsNumber="1" containsInteger="1" minValue="0" maxValue="1"/>
    </cacheField>
    <cacheField name="a_1_vendus_aucun" numFmtId="0">
      <sharedItems containsSemiMixedTypes="0" containsString="0" containsNumber="1" containsInteger="1" minValue="0" maxValue="1"/>
    </cacheField>
    <cacheField name="calc_selected_a_1" numFmtId="0">
      <sharedItems containsSemiMixedTypes="0" containsString="0" containsNumber="1" containsInteger="1" minValue="1" maxValue="4"/>
    </cacheField>
    <cacheField name="note_a_1_bache" numFmtId="0">
      <sharedItems containsNonDate="0" containsString="0" containsBlank="1"/>
    </cacheField>
    <cacheField name="bache_disponibilite" numFmtId="0">
      <sharedItems containsBlank="1"/>
    </cacheField>
    <cacheField name="bache_prix_unite" numFmtId="0">
      <sharedItems containsString="0" containsBlank="1" containsNumber="1" containsInteger="1" minValue="4000" maxValue="12500"/>
    </cacheField>
    <cacheField name="bache_localisation_fournisseur" numFmtId="0">
      <sharedItems containsBlank="1"/>
    </cacheField>
    <cacheField name="bache_pays_fournisseur" numFmtId="0">
      <sharedItems containsBlank="1"/>
    </cacheField>
    <cacheField name="bache_pays_fournisseur_autre" numFmtId="0">
      <sharedItems containsNonDate="0" containsString="0" containsBlank="1"/>
    </cacheField>
    <cacheField name="bache_stock" numFmtId="0">
      <sharedItems containsString="0" containsBlank="1" containsNumber="1" containsInteger="1" minValue="5" maxValue="180"/>
    </cacheField>
    <cacheField name="bache_reapprovissionnement" numFmtId="0">
      <sharedItems containsString="0" containsBlank="1" containsNumber="1" containsInteger="1" minValue="1" maxValue="30"/>
    </cacheField>
    <cacheField name="bache_stock_warning" numFmtId="0">
      <sharedItems containsString="0" containsBlank="1" containsNumber="1" containsInteger="1" minValue="0" maxValue="1"/>
    </cacheField>
    <cacheField name="note_a_1_corde" numFmtId="0">
      <sharedItems containsNonDate="0" containsString="0" containsBlank="1"/>
    </cacheField>
    <cacheField name="corde_disponibilite" numFmtId="0">
      <sharedItems containsBlank="1"/>
    </cacheField>
    <cacheField name="corde_prix_unite" numFmtId="0">
      <sharedItems containsString="0" containsBlank="1" containsNumber="1" containsInteger="1" minValue="2000" maxValue="20000"/>
    </cacheField>
    <cacheField name="corde_localisation_fournisseur" numFmtId="0">
      <sharedItems containsBlank="1"/>
    </cacheField>
    <cacheField name="corde_pays_fournisseur" numFmtId="0">
      <sharedItems containsBlank="1"/>
    </cacheField>
    <cacheField name="corde_pays_fournisseur_autre" numFmtId="0">
      <sharedItems containsNonDate="0" containsString="0" containsBlank="1"/>
    </cacheField>
    <cacheField name="corde_stock" numFmtId="0">
      <sharedItems containsString="0" containsBlank="1" containsNumber="1" containsInteger="1" minValue="5" maxValue="120"/>
    </cacheField>
    <cacheField name="corde_reapprovissionnement" numFmtId="0">
      <sharedItems containsString="0" containsBlank="1" containsNumber="1" containsInteger="1" minValue="1" maxValue="30"/>
    </cacheField>
    <cacheField name="corde_stock_warning" numFmtId="0">
      <sharedItems containsString="0" containsBlank="1" containsNumber="1" containsInteger="1" minValue="0" maxValue="0"/>
    </cacheField>
    <cacheField name="note_a_1_tenaille" numFmtId="0">
      <sharedItems containsNonDate="0" containsString="0" containsBlank="1"/>
    </cacheField>
    <cacheField name="tenaille_disponibilite" numFmtId="0">
      <sharedItems containsBlank="1"/>
    </cacheField>
    <cacheField name="tenaille_prix_unite" numFmtId="0">
      <sharedItems containsString="0" containsBlank="1" containsNumber="1" containsInteger="1" minValue="750" maxValue="2000"/>
    </cacheField>
    <cacheField name="tenaille_localisation_fournisseur" numFmtId="0">
      <sharedItems containsBlank="1"/>
    </cacheField>
    <cacheField name="tenaille_pays_fournisseur" numFmtId="0">
      <sharedItems containsNonDate="0" containsString="0" containsBlank="1"/>
    </cacheField>
    <cacheField name="tenaille_pays_fournisseur_autre" numFmtId="0">
      <sharedItems containsNonDate="0" containsString="0" containsBlank="1"/>
    </cacheField>
    <cacheField name="tenaille_stock" numFmtId="0">
      <sharedItems containsString="0" containsBlank="1" containsNumber="1" containsInteger="1" minValue="7" maxValue="120"/>
    </cacheField>
    <cacheField name="tenaille_reapprovissionnement" numFmtId="0">
      <sharedItems containsString="0" containsBlank="1" containsNumber="1" containsInteger="1" minValue="1" maxValue="6"/>
    </cacheField>
    <cacheField name="tenaille_stock_warning" numFmtId="0">
      <sharedItems containsString="0" containsBlank="1" containsNumber="1" containsInteger="1" minValue="0" maxValue="0"/>
    </cacheField>
    <cacheField name="note_a_1_pelle" numFmtId="0">
      <sharedItems containsNonDate="0" containsString="0" containsBlank="1"/>
    </cacheField>
    <cacheField name="pelle_disponibilite" numFmtId="0">
      <sharedItems containsBlank="1"/>
    </cacheField>
    <cacheField name="pelle_prix_unite" numFmtId="0">
      <sharedItems containsString="0" containsBlank="1" containsNumber="1" containsInteger="1" minValue="1250" maxValue="6000"/>
    </cacheField>
    <cacheField name="pelle_localisation_fournisseur" numFmtId="0">
      <sharedItems containsBlank="1"/>
    </cacheField>
    <cacheField name="pelle_pays_fournisseur" numFmtId="0">
      <sharedItems containsNonDate="0" containsString="0" containsBlank="1"/>
    </cacheField>
    <cacheField name="pelle_pays_fournisseur_autre" numFmtId="0">
      <sharedItems containsNonDate="0" containsString="0" containsBlank="1"/>
    </cacheField>
    <cacheField name="pelle_stock" numFmtId="0">
      <sharedItems containsString="0" containsBlank="1" containsNumber="1" containsInteger="1" minValue="7" maxValue="150"/>
    </cacheField>
    <cacheField name="pelle_reapprovissionnement" numFmtId="0">
      <sharedItems containsString="0" containsBlank="1" containsNumber="1" containsInteger="1" minValue="1" maxValue="7"/>
    </cacheField>
    <cacheField name="pelle_stock_warning" numFmtId="0">
      <sharedItems containsString="0" containsBlank="1" containsNumber="1" containsInteger="1" minValue="0" maxValue="0"/>
    </cacheField>
    <cacheField name="note_a_1_reapprov" numFmtId="0">
      <sharedItems containsNonDate="0" containsString="0" containsBlank="1"/>
    </cacheField>
    <cacheField name="a_1_difficultes_reapprov_ouinon" numFmtId="0">
      <sharedItems containsBlank="1"/>
    </cacheField>
    <cacheField name="a_1_incoherence1_note" numFmtId="0">
      <sharedItems containsNonDate="0" containsString="0" containsBlank="1"/>
    </cacheField>
    <cacheField name="a_1_difficultes_reapprov_articles" numFmtId="0">
      <sharedItems containsBlank="1"/>
    </cacheField>
    <cacheField name="a_1_difficultes_reapprov_articles_bache" numFmtId="0">
      <sharedItems containsString="0" containsBlank="1" containsNumber="1" containsInteger="1" minValue="0" maxValue="1"/>
    </cacheField>
    <cacheField name="a_1_difficultes_reapprov_articles_corde" numFmtId="0">
      <sharedItems containsString="0" containsBlank="1" containsNumber="1" containsInteger="1" minValue="0" maxValue="1"/>
    </cacheField>
    <cacheField name="a_1_difficultes_reapprov_articles_tenaille" numFmtId="0">
      <sharedItems containsString="0" containsBlank="1" containsNumber="1" containsInteger="1" minValue="0" maxValue="1"/>
    </cacheField>
    <cacheField name="a_1_difficultes_reapprov_articles_pelle" numFmtId="0">
      <sharedItems containsString="0" containsBlank="1" containsNumber="1" containsInteger="1" minValue="0" maxValue="1"/>
    </cacheField>
    <cacheField name="a_1_difficultes_reapprov_articles_aucun" numFmtId="0">
      <sharedItems containsString="0" containsBlank="1" containsNumber="1" containsInteger="1" minValue="0" maxValue="0"/>
    </cacheField>
    <cacheField name="a_1_incoherence2_note" numFmtId="0">
      <sharedItems containsNonDate="0" containsString="0" containsBlank="1"/>
    </cacheField>
    <cacheField name="a_1_difficultes_reapprov_raisons" numFmtId="0">
      <sharedItems containsBlank="1"/>
    </cacheField>
    <cacheField name="a_1_difficultes_reapprov_raisons_securite" numFmtId="0">
      <sharedItems containsString="0" containsBlank="1" containsNumber="1" containsInteger="1" minValue="0" maxValue="1"/>
    </cacheField>
    <cacheField name="a_1_difficultes_reapprov_raisons_vols" numFmtId="0">
      <sharedItems containsString="0" containsBlank="1" containsNumber="1" containsInteger="1" minValue="0" maxValue="0"/>
    </cacheField>
    <cacheField name="a_1_difficultes_reapprov_raisons_degradation_perte" numFmtId="0">
      <sharedItems containsString="0" containsBlank="1" containsNumber="1" containsInteger="1" minValue="0" maxValue="0"/>
    </cacheField>
    <cacheField name="a_1_difficultes_reapprov_raisons_route_etat" numFmtId="0">
      <sharedItems containsString="0" containsBlank="1" containsNumber="1" containsInteger="1" minValue="0" maxValue="0"/>
    </cacheField>
    <cacheField name="a_1_difficultes_reapprov_raisons_article_indisponible_saison" numFmtId="0">
      <sharedItems containsString="0" containsBlank="1" containsNumber="1" containsInteger="1" minValue="0" maxValue="0"/>
    </cacheField>
    <cacheField name="a_1_difficultes_reapprov_raisons_prix_fournisseurs" numFmtId="0">
      <sharedItems containsString="0" containsBlank="1" containsNumber="1" containsInteger="1" minValue="0" maxValue="1"/>
    </cacheField>
    <cacheField name="a_1_difficultes_reapprov_raisons_rarete_transport" numFmtId="0">
      <sharedItems containsString="0" containsBlank="1" containsNumber="1" containsInteger="1" minValue="0" maxValue="0"/>
    </cacheField>
    <cacheField name="a_1_difficultes_reapprov_raisons_cout_transport" numFmtId="0">
      <sharedItems containsString="0" containsBlank="1" containsNumber="1" containsInteger="1" minValue="0" maxValue="1"/>
    </cacheField>
    <cacheField name="a_1_difficultes_reapprov_raisons_taxes" numFmtId="0">
      <sharedItems containsString="0" containsBlank="1" containsNumber="1" containsInteger="1" minValue="0" maxValue="1"/>
    </cacheField>
    <cacheField name="a_1_difficultes_reapprov_raisons_tracasseries" numFmtId="0">
      <sharedItems containsString="0" containsBlank="1" containsNumber="1" containsInteger="1" minValue="0" maxValue="0"/>
    </cacheField>
    <cacheField name="a_1_difficultes_reapprov_raisons_autre" numFmtId="0">
      <sharedItems containsString="0" containsBlank="1" containsNumber="1" containsInteger="1" minValue="0" maxValue="1"/>
    </cacheField>
    <cacheField name="a_1_difficultes_reapprov_raisons_nsp" numFmtId="0">
      <sharedItems containsString="0" containsBlank="1" containsNumber="1" containsInteger="1" minValue="0" maxValue="0"/>
    </cacheField>
    <cacheField name="a_1_difficultes_reapprov_raisons_autre_2" numFmtId="0">
      <sharedItems containsBlank="1"/>
    </cacheField>
    <cacheField name="note_a_1_variations" numFmtId="0">
      <sharedItems containsNonDate="0" containsString="0" containsBlank="1"/>
    </cacheField>
    <cacheField name="a_1_variations_prix" numFmtId="0">
      <sharedItems containsBlank="1"/>
    </cacheField>
    <cacheField name="a_1_variations_prix_prix_constants" numFmtId="0">
      <sharedItems containsString="0" containsBlank="1" containsNumber="1" containsInteger="1" minValue="0" maxValue="1"/>
    </cacheField>
    <cacheField name="a_1_variations_prix_prix_hausse" numFmtId="0">
      <sharedItems containsString="0" containsBlank="1" containsNumber="1" containsInteger="1" minValue="0" maxValue="1"/>
    </cacheField>
    <cacheField name="a_1_variations_prix_prix_baisse" numFmtId="0">
      <sharedItems containsString="0" containsBlank="1" containsNumber="1" containsInteger="1" minValue="0" maxValue="1"/>
    </cacheField>
    <cacheField name="a_1_variations_prix_nsp" numFmtId="0">
      <sharedItems containsString="0" containsBlank="1" containsNumber="1" containsInteger="1" minValue="0" maxValue="0"/>
    </cacheField>
    <cacheField name="a_1_variations_hausse_articles" numFmtId="0">
      <sharedItems containsBlank="1"/>
    </cacheField>
    <cacheField name="a_1_variations_hausse_articles_bache" numFmtId="0">
      <sharedItems containsString="0" containsBlank="1" containsNumber="1" containsInteger="1" minValue="0" maxValue="1"/>
    </cacheField>
    <cacheField name="a_1_variations_hausse_articles_corde" numFmtId="0">
      <sharedItems containsString="0" containsBlank="1" containsNumber="1" containsInteger="1" minValue="0" maxValue="1"/>
    </cacheField>
    <cacheField name="a_1_variations_hausse_articles_tenaille" numFmtId="0">
      <sharedItems containsString="0" containsBlank="1" containsNumber="1" containsInteger="1" minValue="0" maxValue="1"/>
    </cacheField>
    <cacheField name="a_1_variations_hausse_articles_pelle" numFmtId="0">
      <sharedItems containsString="0" containsBlank="1" containsNumber="1" containsInteger="1" minValue="0" maxValue="1"/>
    </cacheField>
    <cacheField name="a_1_variations_hausse_articles_aucun" numFmtId="0">
      <sharedItems containsString="0" containsBlank="1" containsNumber="1" containsInteger="1" minValue="0" maxValue="0"/>
    </cacheField>
    <cacheField name="a_1_variations_hausse_raisons" numFmtId="0">
      <sharedItems containsBlank="1"/>
    </cacheField>
    <cacheField name="a_1_variations_hausse_raisons_hausse_couts" numFmtId="0">
      <sharedItems containsString="0" containsBlank="1" containsNumber="1" containsInteger="1" minValue="0" maxValue="1"/>
    </cacheField>
    <cacheField name="a_1_variations_hausse_raisons_hausse_demande_distribution" numFmtId="0">
      <sharedItems containsString="0" containsBlank="1" containsNumber="1" containsInteger="1" minValue="0" maxValue="0"/>
    </cacheField>
    <cacheField name="a_1_variations_hausse_raisons_hausse_change" numFmtId="0">
      <sharedItems containsString="0" containsBlank="1" containsNumber="1" containsInteger="1" minValue="0" maxValue="0"/>
    </cacheField>
    <cacheField name="a_1_variations_hausse_raisons_hausse_demande_clients" numFmtId="0">
      <sharedItems containsString="0" containsBlank="1" containsNumber="1" containsInteger="1" minValue="0" maxValue="0"/>
    </cacheField>
    <cacheField name="a_1_variations_hausse_raisons_hausse_demande_arrivees" numFmtId="0">
      <sharedItems containsString="0" containsBlank="1" containsNumber="1" containsInteger="1" minValue="0" maxValue="0"/>
    </cacheField>
    <cacheField name="a_1_variations_hausse_raisons_hausse_prix_fournisseurs" numFmtId="0">
      <sharedItems containsString="0" containsBlank="1" containsNumber="1" containsInteger="1" minValue="0" maxValue="1"/>
    </cacheField>
    <cacheField name="a_1_variations_hausse_raisons_baisse_offre_rupturestocks" numFmtId="0">
      <sharedItems containsString="0" containsBlank="1" containsNumber="1" containsInteger="1" minValue="0" maxValue="0"/>
    </cacheField>
    <cacheField name="a_1_variations_hausse_raisons_baisse_offre_saison_circulation" numFmtId="0">
      <sharedItems containsString="0" containsBlank="1" containsNumber="1" containsInteger="1" minValue="0" maxValue="0"/>
    </cacheField>
    <cacheField name="a_1_variations_hausse_raisons_baisse_offre_securite" numFmtId="0">
      <sharedItems containsString="0" containsBlank="1" containsNumber="1" containsInteger="1" minValue="0" maxValue="1"/>
    </cacheField>
    <cacheField name="a_1_variations_hausse_raisons_baisse_offre_production_saison" numFmtId="0">
      <sharedItems containsString="0" containsBlank="1" containsNumber="1" containsInteger="1" minValue="0" maxValue="0"/>
    </cacheField>
    <cacheField name="a_1_variations_hausse_raisons_autre" numFmtId="0">
      <sharedItems containsString="0" containsBlank="1" containsNumber="1" containsInteger="1" minValue="0" maxValue="0"/>
    </cacheField>
    <cacheField name="a_1_variations_hausse_raisons_nsp" numFmtId="0">
      <sharedItems containsString="0" containsBlank="1" containsNumber="1" containsInteger="1" minValue="0" maxValue="0"/>
    </cacheField>
    <cacheField name="a_1_variations_hausse_raisons_autre_2" numFmtId="0">
      <sharedItems containsNonDate="0" containsString="0" containsBlank="1"/>
    </cacheField>
    <cacheField name="a_1_variations_baisse_articles" numFmtId="0">
      <sharedItems containsBlank="1"/>
    </cacheField>
    <cacheField name="a_1_variations_baisse_articles_bache" numFmtId="0">
      <sharedItems containsString="0" containsBlank="1" containsNumber="1" containsInteger="1" minValue="1" maxValue="1"/>
    </cacheField>
    <cacheField name="a_1_variations_baisse_articles_corde" numFmtId="0">
      <sharedItems containsString="0" containsBlank="1" containsNumber="1" containsInteger="1" minValue="1" maxValue="1"/>
    </cacheField>
    <cacheField name="a_1_variations_baisse_articles_tenaille" numFmtId="0">
      <sharedItems containsString="0" containsBlank="1" containsNumber="1" containsInteger="1" minValue="0" maxValue="0"/>
    </cacheField>
    <cacheField name="a_1_variations_baisse_articles_pelle" numFmtId="0">
      <sharedItems containsString="0" containsBlank="1" containsNumber="1" containsInteger="1" minValue="0" maxValue="0"/>
    </cacheField>
    <cacheField name="a_1_variations_baisse_articles_aucun" numFmtId="0">
      <sharedItems containsString="0" containsBlank="1" containsNumber="1" containsInteger="1" minValue="0" maxValue="0"/>
    </cacheField>
    <cacheField name="a_1_variations_baisse_raisons" numFmtId="0">
      <sharedItems containsBlank="1"/>
    </cacheField>
    <cacheField name="a_1_variations_baisse_raisons_baisse_couts" numFmtId="0">
      <sharedItems containsString="0" containsBlank="1" containsNumber="1" containsInteger="1" minValue="1" maxValue="1"/>
    </cacheField>
    <cacheField name="a_1_variations_baisse_raisons_baisse_demande_distribution" numFmtId="0">
      <sharedItems containsString="0" containsBlank="1" containsNumber="1" containsInteger="1" minValue="0" maxValue="0"/>
    </cacheField>
    <cacheField name="a_1_variations_baisse_raisons_baisse_change" numFmtId="0">
      <sharedItems containsString="0" containsBlank="1" containsNumber="1" containsInteger="1" minValue="0" maxValue="0"/>
    </cacheField>
    <cacheField name="a_1_variations_baisse_raisons_baisse_demande_autoproduction" numFmtId="0">
      <sharedItems containsString="0" containsBlank="1" containsNumber="1" containsInteger="1" minValue="0" maxValue="0"/>
    </cacheField>
    <cacheField name="a_1_variations_baisse_raisons_baisse_demande_departs" numFmtId="0">
      <sharedItems containsString="0" containsBlank="1" containsNumber="1" containsInteger="1" minValue="0" maxValue="0"/>
    </cacheField>
    <cacheField name="a_1_variations_baisse_raisons_baisse_prix_fournisseurs" numFmtId="0">
      <sharedItems containsString="0" containsBlank="1" containsNumber="1" containsInteger="1" minValue="0" maxValue="0"/>
    </cacheField>
    <cacheField name="a_1_variations_baisse_raisons_hausse_offre_quantites" numFmtId="0">
      <sharedItems containsString="0" containsBlank="1" containsNumber="1" containsInteger="1" minValue="0" maxValue="0"/>
    </cacheField>
    <cacheField name="a_1_variations_baisse_raisons_hausse_offre_circulation_routes" numFmtId="0">
      <sharedItems containsString="0" containsBlank="1" containsNumber="1" containsInteger="1" minValue="0" maxValue="0"/>
    </cacheField>
    <cacheField name="a_1_variations_baisse_raisons_hausse_offre_routes_surete" numFmtId="0">
      <sharedItems containsString="0" containsBlank="1" containsNumber="1" containsInteger="1" minValue="0" maxValue="0"/>
    </cacheField>
    <cacheField name="a_1_variations_baisse_raisons_hausse_offre_production_saison" numFmtId="0">
      <sharedItems containsString="0" containsBlank="1" containsNumber="1" containsInteger="1" minValue="0" maxValue="0"/>
    </cacheField>
    <cacheField name="a_1_variations_baisse_raisons_autre" numFmtId="0">
      <sharedItems containsString="0" containsBlank="1" containsNumber="1" containsInteger="1" minValue="0" maxValue="0"/>
    </cacheField>
    <cacheField name="a_1_variations_baisse_raisons_nsp" numFmtId="0">
      <sharedItems containsString="0" containsBlank="1" containsNumber="1" containsInteger="1" minValue="0" maxValue="0"/>
    </cacheField>
    <cacheField name="a_1_variations_baisse_raisons_autre_2" numFmtId="0">
      <sharedItems containsNonDate="0" containsString="0" containsBlank="1"/>
    </cacheField>
    <cacheField name="note_a_2_articles" numFmtId="0">
      <sharedItems containsNonDate="0" containsString="0" containsBlank="1"/>
    </cacheField>
    <cacheField name="a_2_vendus" numFmtId="0">
      <sharedItems/>
    </cacheField>
    <cacheField name="a_2_vendus_combustible_bois" numFmtId="0">
      <sharedItems containsSemiMixedTypes="0" containsString="0" containsNumber="1" containsInteger="1" minValue="0" maxValue="1"/>
    </cacheField>
    <cacheField name="a_2_vendus_combustible_charbon" numFmtId="0">
      <sharedItems containsSemiMixedTypes="0" containsString="0" containsNumber="1" containsInteger="1" minValue="0" maxValue="1"/>
    </cacheField>
    <cacheField name="a_2_vendus_combustible_gaz" numFmtId="0">
      <sharedItems containsSemiMixedTypes="0" containsString="0" containsNumber="1" containsInteger="1" minValue="0" maxValue="1"/>
    </cacheField>
    <cacheField name="a_2_vendus_marmite7" numFmtId="0">
      <sharedItems containsSemiMixedTypes="0" containsString="0" containsNumber="1" containsInteger="1" minValue="0" maxValue="1"/>
    </cacheField>
    <cacheField name="a_2_vendus_marmite5" numFmtId="0">
      <sharedItems containsSemiMixedTypes="0" containsString="0" containsNumber="1" containsInteger="1" minValue="0" maxValue="1"/>
    </cacheField>
    <cacheField name="a_2_vendus_assiette" numFmtId="0">
      <sharedItems containsSemiMixedTypes="0" containsString="0" containsNumber="1" containsInteger="1" minValue="0" maxValue="1"/>
    </cacheField>
    <cacheField name="a_2_vendus_gobelet_plastique" numFmtId="0">
      <sharedItems containsSemiMixedTypes="0" containsString="0" containsNumber="1" containsInteger="1" minValue="0" maxValue="1"/>
    </cacheField>
    <cacheField name="a_2_vendus_gobelet_acier" numFmtId="0">
      <sharedItems containsSemiMixedTypes="0" containsString="0" containsNumber="1" containsInteger="1" minValue="0" maxValue="1"/>
    </cacheField>
    <cacheField name="a_2_vendus_bassine" numFmtId="0">
      <sharedItems containsSemiMixedTypes="0" containsString="0" containsNumber="1" containsInteger="1" minValue="0" maxValue="1"/>
    </cacheField>
    <cacheField name="a_2_vendus_natte" numFmtId="0">
      <sharedItems containsSemiMixedTypes="0" containsString="0" containsNumber="1" containsInteger="1" minValue="0" maxValue="1"/>
    </cacheField>
    <cacheField name="a_2_vendus_couverture" numFmtId="0">
      <sharedItems containsSemiMixedTypes="0" containsString="0" containsNumber="1" containsInteger="1" minValue="0" maxValue="1"/>
    </cacheField>
    <cacheField name="a_2_vendus_moustiquaire" numFmtId="0">
      <sharedItems containsSemiMixedTypes="0" containsString="0" containsNumber="1" containsInteger="1" minValue="0" maxValue="1"/>
    </cacheField>
    <cacheField name="a_2_vendus_lampe" numFmtId="0">
      <sharedItems containsSemiMixedTypes="0" containsString="0" containsNumber="1" containsInteger="1" minValue="0" maxValue="1"/>
    </cacheField>
    <cacheField name="a_2_vendus_pagne" numFmtId="0">
      <sharedItems containsSemiMixedTypes="0" containsString="0" containsNumber="1" containsInteger="1" minValue="0" maxValue="1"/>
    </cacheField>
    <cacheField name="a_2_vendus_sac_boro" numFmtId="0">
      <sharedItems containsSemiMixedTypes="0" containsString="0" containsNumber="1" containsInteger="1" minValue="0" maxValue="1"/>
    </cacheField>
    <cacheField name="a_2_vendus_aucun" numFmtId="0">
      <sharedItems containsSemiMixedTypes="0" containsString="0" containsNumber="1" containsInteger="1" minValue="0" maxValue="1"/>
    </cacheField>
    <cacheField name="calc_selected_a_2" numFmtId="0">
      <sharedItems containsSemiMixedTypes="0" containsString="0" containsNumber="1" containsInteger="1" minValue="1" maxValue="12"/>
    </cacheField>
    <cacheField name="calc_selected_total" numFmtId="0">
      <sharedItems containsSemiMixedTypes="0" containsString="0" containsNumber="1" containsInteger="1" minValue="3" maxValue="15"/>
    </cacheField>
    <cacheField name="note_h_combustible_bois" numFmtId="0">
      <sharedItems containsNonDate="0" containsString="0" containsBlank="1"/>
    </cacheField>
    <cacheField name="combustible_bois_disponibilite" numFmtId="0">
      <sharedItems containsBlank="1"/>
    </cacheField>
    <cacheField name="combustible_bois_oui" numFmtId="0">
      <sharedItems containsString="0" containsBlank="1" containsNumber="1" containsInteger="1" minValue="200" maxValue="1000"/>
    </cacheField>
    <cacheField name="combustible_bois_localisation_fournisseur" numFmtId="0">
      <sharedItems containsBlank="1"/>
    </cacheField>
    <cacheField name="combustible_bois_pays_fournisseur" numFmtId="0">
      <sharedItems containsNonDate="0" containsString="0" containsBlank="1"/>
    </cacheField>
    <cacheField name="combustible_bois_pays_fournisseur_autre" numFmtId="0">
      <sharedItems containsNonDate="0" containsString="0" containsBlank="1"/>
    </cacheField>
    <cacheField name="combustible_bois_stock" numFmtId="0">
      <sharedItems containsString="0" containsBlank="1" containsNumber="1" containsInteger="1" minValue="1" maxValue="30"/>
    </cacheField>
    <cacheField name="combustible_bois_reapprovisionnement" numFmtId="0">
      <sharedItems containsString="0" containsBlank="1" containsNumber="1" containsInteger="1" minValue="1" maxValue="60"/>
    </cacheField>
    <cacheField name="combustible_bois_stock_warning" numFmtId="0">
      <sharedItems containsString="0" containsBlank="1" containsNumber="1" containsInteger="1" minValue="0" maxValue="1"/>
    </cacheField>
    <cacheField name="note_h_combustible_charbon" numFmtId="0">
      <sharedItems containsNonDate="0" containsString="0" containsBlank="1"/>
    </cacheField>
    <cacheField name="combustible_charbon_disponibilite" numFmtId="0">
      <sharedItems containsBlank="1"/>
    </cacheField>
    <cacheField name="combustible_charbon_unite" numFmtId="0">
      <sharedItems containsBlank="1"/>
    </cacheField>
    <cacheField name="combustible_charbon_unite_sac" numFmtId="0">
      <sharedItems containsString="0" containsBlank="1" containsNumber="1" containsInteger="1" minValue="0" maxValue="1"/>
    </cacheField>
    <cacheField name="combustible_charbon_unite_sachet" numFmtId="0">
      <sharedItems containsString="0" containsBlank="1" containsNumber="1" containsInteger="1" minValue="1" maxValue="1"/>
    </cacheField>
    <cacheField name="combustible_charbon_prix1" numFmtId="0">
      <sharedItems containsString="0" containsBlank="1" containsNumber="1" containsInteger="1" minValue="5500" maxValue="8000"/>
    </cacheField>
    <cacheField name="combustible_charbon_prix2" numFmtId="0">
      <sharedItems containsString="0" containsBlank="1" containsNumber="1" containsInteger="1" minValue="100" maxValue="200"/>
    </cacheField>
    <cacheField name="combustible_charbon_localisation_fournisseur" numFmtId="0">
      <sharedItems containsBlank="1"/>
    </cacheField>
    <cacheField name="combustible_charbon_pays_fournisseur" numFmtId="0">
      <sharedItems containsNonDate="0" containsString="0" containsBlank="1"/>
    </cacheField>
    <cacheField name="combustible_charbon_pays_fournisseur_autre" numFmtId="0">
      <sharedItems containsNonDate="0" containsString="0" containsBlank="1"/>
    </cacheField>
    <cacheField name="combustible_charbon_stock" numFmtId="0">
      <sharedItems containsString="0" containsBlank="1" containsNumber="1" containsInteger="1" minValue="2" maxValue="30"/>
    </cacheField>
    <cacheField name="combustible_charbon_reapprovisionnement" numFmtId="0">
      <sharedItems containsString="0" containsBlank="1" containsNumber="1" containsInteger="1" minValue="1" maxValue="7"/>
    </cacheField>
    <cacheField name="combustible_charbon_stock_warning" numFmtId="0">
      <sharedItems containsString="0" containsBlank="1" containsNumber="1" containsInteger="1" minValue="0" maxValue="0"/>
    </cacheField>
    <cacheField name="note_h_combustible_gaz" numFmtId="0">
      <sharedItems containsNonDate="0" containsString="0" containsBlank="1"/>
    </cacheField>
    <cacheField name="combustible_gaz_disponibilite" numFmtId="0">
      <sharedItems containsBlank="1"/>
    </cacheField>
    <cacheField name="combustible_gaz_unite" numFmtId="0">
      <sharedItems containsBlank="1"/>
    </cacheField>
    <cacheField name="combustible_gaz_unite_3kg" numFmtId="0">
      <sharedItems containsString="0" containsBlank="1" containsNumber="1" containsInteger="1" minValue="0" maxValue="1"/>
    </cacheField>
    <cacheField name="combustible_gaz_unite_6kg" numFmtId="0">
      <sharedItems containsString="0" containsBlank="1" containsNumber="1" containsInteger="1" minValue="0" maxValue="1"/>
    </cacheField>
    <cacheField name="combustible_gaz_unite_12kg" numFmtId="0">
      <sharedItems containsString="0" containsBlank="1" containsNumber="1" containsInteger="1" minValue="0" maxValue="1"/>
    </cacheField>
    <cacheField name="combustible_gaz_prix1_1" numFmtId="0">
      <sharedItems containsString="0" containsBlank="1" containsNumber="1" containsInteger="1" minValue="15000" maxValue="17500"/>
    </cacheField>
    <cacheField name="combustible_gaz_prix1" numFmtId="0">
      <sharedItems containsString="0" containsBlank="1" containsNumber="1" containsInteger="1" minValue="21500" maxValue="27500"/>
    </cacheField>
    <cacheField name="combustible_gaz_prix2" numFmtId="0">
      <sharedItems containsString="0" containsBlank="1" containsNumber="1" containsInteger="1" minValue="27000" maxValue="40000"/>
    </cacheField>
    <cacheField name="combustible_gaz_localisation_fournisseur" numFmtId="0">
      <sharedItems containsBlank="1"/>
    </cacheField>
    <cacheField name="combustible_gaz_pays_fournisseur" numFmtId="0">
      <sharedItems containsNonDate="0" containsString="0" containsBlank="1"/>
    </cacheField>
    <cacheField name="combustible_gaz_pays_fournisseur_autre" numFmtId="0">
      <sharedItems containsNonDate="0" containsString="0" containsBlank="1"/>
    </cacheField>
    <cacheField name="combustible_gaz_stock" numFmtId="0">
      <sharedItems containsString="0" containsBlank="1" containsNumber="1" containsInteger="1" minValue="0" maxValue="90"/>
    </cacheField>
    <cacheField name="combustible_gaz_reapprovisionnement" numFmtId="0">
      <sharedItems containsString="0" containsBlank="1" containsNumber="1" containsInteger="1" minValue="1" maxValue="30"/>
    </cacheField>
    <cacheField name="combustible_gaz_stock_warning" numFmtId="0">
      <sharedItems containsString="0" containsBlank="1" containsNumber="1" containsInteger="1" minValue="0" maxValue="1"/>
    </cacheField>
    <cacheField name="note_a_2_marmite_n7" numFmtId="0">
      <sharedItems containsNonDate="0" containsString="0" containsBlank="1"/>
    </cacheField>
    <cacheField name="marmite_n7_disponibilite" numFmtId="0">
      <sharedItems containsBlank="1"/>
    </cacheField>
    <cacheField name="marmite_n7_prix_unite" numFmtId="0">
      <sharedItems containsString="0" containsBlank="1" containsNumber="1" containsInteger="1" minValue="5000" maxValue="12500"/>
    </cacheField>
    <cacheField name="marmite_n7_localisation_fournisseur" numFmtId="0">
      <sharedItems containsBlank="1"/>
    </cacheField>
    <cacheField name="marmite_n7_pays_fournisseur" numFmtId="0">
      <sharedItems containsNonDate="0" containsString="0" containsBlank="1"/>
    </cacheField>
    <cacheField name="marmite_n7_pays_fournisseur_autre" numFmtId="0">
      <sharedItems containsNonDate="0" containsString="0" containsBlank="1"/>
    </cacheField>
    <cacheField name="marmite_n7_stock" numFmtId="0">
      <sharedItems containsString="0" containsBlank="1" containsNumber="1" containsInteger="1" minValue="5" maxValue="150"/>
    </cacheField>
    <cacheField name="marmite_n7_reapprovissionnement" numFmtId="0">
      <sharedItems containsString="0" containsBlank="1" containsNumber="1" containsInteger="1" minValue="1" maxValue="10"/>
    </cacheField>
    <cacheField name="marmite_n7_stock_warning" numFmtId="0">
      <sharedItems containsString="0" containsBlank="1" containsNumber="1" containsInteger="1" minValue="0" maxValue="1"/>
    </cacheField>
    <cacheField name="note_a_2_marmite_n5" numFmtId="0">
      <sharedItems containsNonDate="0" containsString="0" containsBlank="1"/>
    </cacheField>
    <cacheField name="marmite_n5_disponibilite" numFmtId="0">
      <sharedItems containsBlank="1"/>
    </cacheField>
    <cacheField name="marmite_n5_prix_unite" numFmtId="0">
      <sharedItems containsString="0" containsBlank="1" containsNumber="1" containsInteger="1" minValue="3500" maxValue="7500"/>
    </cacheField>
    <cacheField name="marmite_n5_localisation_fournisseur" numFmtId="0">
      <sharedItems containsBlank="1"/>
    </cacheField>
    <cacheField name="marmite_n5_pays_fournisseur" numFmtId="0">
      <sharedItems containsNonDate="0" containsString="0" containsBlank="1"/>
    </cacheField>
    <cacheField name="marmite_n5_pays_fournisseur_autre" numFmtId="0">
      <sharedItems containsNonDate="0" containsString="0" containsBlank="1"/>
    </cacheField>
    <cacheField name="marmite_n5_stock" numFmtId="0">
      <sharedItems containsString="0" containsBlank="1" containsNumber="1" containsInteger="1" minValue="5" maxValue="150"/>
    </cacheField>
    <cacheField name="marmite_n5_reapprovissionnement" numFmtId="0">
      <sharedItems containsString="0" containsBlank="1" containsNumber="1" containsInteger="1" minValue="1" maxValue="5"/>
    </cacheField>
    <cacheField name="marmite_n5_stock_warning" numFmtId="0">
      <sharedItems containsString="0" containsBlank="1" containsNumber="1" containsInteger="1" minValue="0" maxValue="0"/>
    </cacheField>
    <cacheField name="note_a_2_assiette_metalique" numFmtId="0">
      <sharedItems containsNonDate="0" containsString="0" containsBlank="1"/>
    </cacheField>
    <cacheField name="assiette_metalique_disponibilite" numFmtId="0">
      <sharedItems containsBlank="1"/>
    </cacheField>
    <cacheField name="assiette_metalique_prix_unite" numFmtId="0">
      <sharedItems containsString="0" containsBlank="1" containsNumber="1" containsInteger="1" minValue="300" maxValue="2750"/>
    </cacheField>
    <cacheField name="assiette_metalique_localisation_fournisseur" numFmtId="0">
      <sharedItems containsBlank="1"/>
    </cacheField>
    <cacheField name="assiette_metalique_pays_fournisseur" numFmtId="0">
      <sharedItems containsBlank="1"/>
    </cacheField>
    <cacheField name="assiette_metalique_pays_fournisseur_autre" numFmtId="0">
      <sharedItems containsNonDate="0" containsString="0" containsBlank="1"/>
    </cacheField>
    <cacheField name="assiette_metalique_stock" numFmtId="0">
      <sharedItems containsString="0" containsBlank="1" containsNumber="1" containsInteger="1" minValue="7" maxValue="90"/>
    </cacheField>
    <cacheField name="assiette_metalique_reapprovissionnement" numFmtId="0">
      <sharedItems containsString="0" containsBlank="1" containsNumber="1" containsInteger="1" minValue="1" maxValue="5"/>
    </cacheField>
    <cacheField name="assiette_metalique_stock_warning" numFmtId="0">
      <sharedItems containsString="0" containsBlank="1" containsNumber="1" containsInteger="1" minValue="0" maxValue="0"/>
    </cacheField>
    <cacheField name="note_a_2_gobelet_plastique" numFmtId="0">
      <sharedItems containsNonDate="0" containsString="0" containsBlank="1"/>
    </cacheField>
    <cacheField name="gobelet_plastique_disponibilite" numFmtId="0">
      <sharedItems containsBlank="1"/>
    </cacheField>
    <cacheField name="gobelet_plastique_prix_unite" numFmtId="0">
      <sharedItems containsString="0" containsBlank="1" containsNumber="1" containsInteger="1" minValue="100" maxValue="450"/>
    </cacheField>
    <cacheField name="gobelet_plastique_localisation_fournisseur" numFmtId="0">
      <sharedItems containsBlank="1"/>
    </cacheField>
    <cacheField name="gobelet_plastique_pays_fournisseur" numFmtId="0">
      <sharedItems containsNonDate="0" containsString="0" containsBlank="1"/>
    </cacheField>
    <cacheField name="gobelet_plastique_pays_fournisseur_autre" numFmtId="0">
      <sharedItems containsNonDate="0" containsString="0" containsBlank="1"/>
    </cacheField>
    <cacheField name="gobelet_plastique_stock" numFmtId="0">
      <sharedItems containsString="0" containsBlank="1" containsNumber="1" containsInteger="1" minValue="7" maxValue="90"/>
    </cacheField>
    <cacheField name="gobelet_plastique_reapprovissionnement" numFmtId="0">
      <sharedItems containsString="0" containsBlank="1" containsNumber="1" containsInteger="1" minValue="1" maxValue="7"/>
    </cacheField>
    <cacheField name="gobelet_plastique_stock_warning" numFmtId="0">
      <sharedItems containsString="0" containsBlank="1" containsNumber="1" containsInteger="1" minValue="0" maxValue="1"/>
    </cacheField>
    <cacheField name="note_a_2_gobelet_acier" numFmtId="0">
      <sharedItems containsNonDate="0" containsString="0" containsBlank="1"/>
    </cacheField>
    <cacheField name="gobelet_acier_disponibilite" numFmtId="0">
      <sharedItems containsBlank="1"/>
    </cacheField>
    <cacheField name="gobelet_acier_volume" numFmtId="0">
      <sharedItems containsBlank="1"/>
    </cacheField>
    <cacheField name="gobelet_acier_volume_0_25l" numFmtId="0">
      <sharedItems containsString="0" containsBlank="1" containsNumber="1" containsInteger="1" minValue="0" maxValue="1"/>
    </cacheField>
    <cacheField name="gobelet_acier_volume_0_5l" numFmtId="0">
      <sharedItems containsString="0" containsBlank="1" containsNumber="1" containsInteger="1" minValue="0" maxValue="1"/>
    </cacheField>
    <cacheField name="gobelet_acier_volume_1l" numFmtId="0">
      <sharedItems containsString="0" containsBlank="1" containsNumber="1" containsInteger="1" minValue="1" maxValue="1"/>
    </cacheField>
    <cacheField name="gobelet_acier_prix_0_25l" numFmtId="0">
      <sharedItems containsString="0" containsBlank="1" containsNumber="1" containsInteger="1" minValue="400" maxValue="1000"/>
    </cacheField>
    <cacheField name="gobelet_acier_prix_0_5l" numFmtId="0">
      <sharedItems containsString="0" containsBlank="1" containsNumber="1" containsInteger="1" minValue="500" maxValue="1250"/>
    </cacheField>
    <cacheField name="gobelet_acier_prix_1l" numFmtId="0">
      <sharedItems containsString="0" containsBlank="1" containsNumber="1" containsInteger="1" minValue="1000" maxValue="2500"/>
    </cacheField>
    <cacheField name="gobelet_acier_localisation_fournisseur" numFmtId="0">
      <sharedItems containsBlank="1"/>
    </cacheField>
    <cacheField name="gobelet_acier_pays_fournisseur" numFmtId="0">
      <sharedItems containsNonDate="0" containsString="0" containsBlank="1"/>
    </cacheField>
    <cacheField name="gobelet_acier_pays_fournisseur_autre" numFmtId="0">
      <sharedItems containsNonDate="0" containsString="0" containsBlank="1"/>
    </cacheField>
    <cacheField name="gobelet_acier_stock" numFmtId="0">
      <sharedItems containsString="0" containsBlank="1" containsNumber="1" containsInteger="1" minValue="2" maxValue="90"/>
    </cacheField>
    <cacheField name="gobelet_acier_reapprovissionnement" numFmtId="0">
      <sharedItems containsString="0" containsBlank="1" containsNumber="1" containsInteger="1" minValue="1" maxValue="6"/>
    </cacheField>
    <cacheField name="gobelet_acier_stock_warning" numFmtId="0">
      <sharedItems containsString="0" containsBlank="1" containsNumber="1" containsInteger="1" minValue="0" maxValue="1"/>
    </cacheField>
    <cacheField name="note_a_2_bassine" numFmtId="0">
      <sharedItems containsNonDate="0" containsString="0" containsBlank="1"/>
    </cacheField>
    <cacheField name="bassine_disponibilite" numFmtId="0">
      <sharedItems containsBlank="1"/>
    </cacheField>
    <cacheField name="bassine_prix_unite" numFmtId="0">
      <sharedItems containsString="0" containsBlank="1" containsNumber="1" containsInteger="1" minValue="800" maxValue="3500"/>
    </cacheField>
    <cacheField name="bassine_localisation_fournisseur" numFmtId="0">
      <sharedItems containsBlank="1"/>
    </cacheField>
    <cacheField name="bassine_pays_fournisseur" numFmtId="0">
      <sharedItems containsNonDate="0" containsString="0" containsBlank="1"/>
    </cacheField>
    <cacheField name="bassine_pays_fournisseur_autre" numFmtId="0">
      <sharedItems containsNonDate="0" containsString="0" containsBlank="1"/>
    </cacheField>
    <cacheField name="bassine_stock" numFmtId="0">
      <sharedItems containsString="0" containsBlank="1" containsNumber="1" containsInteger="1" minValue="7" maxValue="90"/>
    </cacheField>
    <cacheField name="bassine_reapprovissionnement" numFmtId="0">
      <sharedItems containsString="0" containsBlank="1" containsNumber="1" containsInteger="1" minValue="1" maxValue="5"/>
    </cacheField>
    <cacheField name="bassine_stock_warning" numFmtId="0">
      <sharedItems containsString="0" containsBlank="1" containsNumber="1" containsInteger="1" minValue="0" maxValue="0"/>
    </cacheField>
    <cacheField name="note_a_2_natte" numFmtId="0">
      <sharedItems containsNonDate="0" containsString="0" containsBlank="1"/>
    </cacheField>
    <cacheField name="natte_disponibilite" numFmtId="0">
      <sharedItems containsBlank="1"/>
    </cacheField>
    <cacheField name="natte_prix_unite" numFmtId="0">
      <sharedItems containsString="0" containsBlank="1" containsNumber="1" containsInteger="1" minValue="2000" maxValue="3750"/>
    </cacheField>
    <cacheField name="natte_localisation_fournisseur" numFmtId="0">
      <sharedItems containsBlank="1"/>
    </cacheField>
    <cacheField name="natte_pays_fournisseur" numFmtId="0">
      <sharedItems containsNonDate="0" containsString="0" containsBlank="1"/>
    </cacheField>
    <cacheField name="natte_pays_fournisseur_autre" numFmtId="0">
      <sharedItems containsNonDate="0" containsString="0" containsBlank="1"/>
    </cacheField>
    <cacheField name="natte_stock" numFmtId="0">
      <sharedItems containsString="0" containsBlank="1" containsNumber="1" containsInteger="1" minValue="7" maxValue="90"/>
    </cacheField>
    <cacheField name="natte_reapprovissionnement" numFmtId="0">
      <sharedItems containsString="0" containsBlank="1" containsNumber="1" containsInteger="1" minValue="1" maxValue="14"/>
    </cacheField>
    <cacheField name="natte_stock_warning" numFmtId="0">
      <sharedItems containsString="0" containsBlank="1" containsNumber="1" containsInteger="1" minValue="0" maxValue="1"/>
    </cacheField>
    <cacheField name="note_a_2_couverture" numFmtId="0">
      <sharedItems containsNonDate="0" containsString="0" containsBlank="1"/>
    </cacheField>
    <cacheField name="couverture_disponibilite" numFmtId="0">
      <sharedItems containsBlank="1"/>
    </cacheField>
    <cacheField name="couverture_prix_unite" numFmtId="0">
      <sharedItems containsString="0" containsBlank="1" containsNumber="1" containsInteger="1" minValue="1750" maxValue="6000"/>
    </cacheField>
    <cacheField name="couverture_localisation_fournisseur" numFmtId="0">
      <sharedItems containsBlank="1"/>
    </cacheField>
    <cacheField name="couverture_pays_fournisseur" numFmtId="0">
      <sharedItems containsNonDate="0" containsString="0" containsBlank="1"/>
    </cacheField>
    <cacheField name="couverture_pays_fournisseur_autre" numFmtId="0">
      <sharedItems containsNonDate="0" containsString="0" containsBlank="1"/>
    </cacheField>
    <cacheField name="couverture_stock" numFmtId="0">
      <sharedItems containsString="0" containsBlank="1" containsNumber="1" containsInteger="1" minValue="7" maxValue="120"/>
    </cacheField>
    <cacheField name="couverture_reapprovissionnement" numFmtId="0">
      <sharedItems containsString="0" containsBlank="1" containsNumber="1" containsInteger="1" minValue="1" maxValue="7"/>
    </cacheField>
    <cacheField name="couverture_stock_warning" numFmtId="0">
      <sharedItems containsString="0" containsBlank="1" containsNumber="1" containsInteger="1" minValue="0" maxValue="0"/>
    </cacheField>
    <cacheField name="note_a_2_moustiquaire" numFmtId="0">
      <sharedItems containsNonDate="0" containsString="0" containsBlank="1"/>
    </cacheField>
    <cacheField name="moustiquaire_disponibilite" numFmtId="0">
      <sharedItems containsBlank="1"/>
    </cacheField>
    <cacheField name="moustiquaire_prix_unite" numFmtId="0">
      <sharedItems containsString="0" containsBlank="1" containsNumber="1" containsInteger="1" minValue="1500" maxValue="2000"/>
    </cacheField>
    <cacheField name="moustiquaire_localisation_fournisseur" numFmtId="0">
      <sharedItems containsBlank="1"/>
    </cacheField>
    <cacheField name="moustiquaire_pays_fournisseur" numFmtId="0">
      <sharedItems containsNonDate="0" containsString="0" containsBlank="1"/>
    </cacheField>
    <cacheField name="moustiquaire_pays_fournisseur_autre" numFmtId="0">
      <sharedItems containsNonDate="0" containsString="0" containsBlank="1"/>
    </cacheField>
    <cacheField name="moustiquaire_stock" numFmtId="0">
      <sharedItems containsString="0" containsBlank="1" containsNumber="1" containsInteger="1" minValue="7" maxValue="150"/>
    </cacheField>
    <cacheField name="moustiquaire_reapprovissionnement" numFmtId="0">
      <sharedItems containsString="0" containsBlank="1" containsNumber="1" containsInteger="1" minValue="1" maxValue="3"/>
    </cacheField>
    <cacheField name="moustiquaire_stock_warning" numFmtId="0">
      <sharedItems containsString="0" containsBlank="1" containsNumber="1" containsInteger="1" minValue="0" maxValue="0"/>
    </cacheField>
    <cacheField name="note_a_2_lampe" numFmtId="0">
      <sharedItems containsNonDate="0" containsString="0" containsBlank="1"/>
    </cacheField>
    <cacheField name="lampe_disponibilite" numFmtId="0">
      <sharedItems containsBlank="1"/>
    </cacheField>
    <cacheField name="lampe_prix_unite" numFmtId="0">
      <sharedItems containsString="0" containsBlank="1" containsNumber="1" containsInteger="1" minValue="400" maxValue="2500"/>
    </cacheField>
    <cacheField name="lampe_localisation_fournisseur" numFmtId="0">
      <sharedItems containsBlank="1"/>
    </cacheField>
    <cacheField name="lampe_pays_fournisseur" numFmtId="0">
      <sharedItems containsNonDate="0" containsString="0" containsBlank="1"/>
    </cacheField>
    <cacheField name="lampe_pays_fournisseur_autre" numFmtId="0">
      <sharedItems containsNonDate="0" containsString="0" containsBlank="1"/>
    </cacheField>
    <cacheField name="lampe_stock" numFmtId="0">
      <sharedItems containsString="0" containsBlank="1" containsNumber="1" containsInteger="1" minValue="7" maxValue="60"/>
    </cacheField>
    <cacheField name="lampe_reapprovissionnement" numFmtId="0">
      <sharedItems containsString="0" containsBlank="1" containsNumber="1" containsInteger="1" minValue="1" maxValue="10"/>
    </cacheField>
    <cacheField name="lampe_stock_warning" numFmtId="0">
      <sharedItems containsString="0" containsBlank="1" containsNumber="1" containsInteger="1" minValue="0" maxValue="0"/>
    </cacheField>
    <cacheField name="note_a_2_pagne" numFmtId="0">
      <sharedItems containsNonDate="0" containsString="0" containsBlank="1"/>
    </cacheField>
    <cacheField name="a_2_pagne_disponibilite" numFmtId="0">
      <sharedItems containsBlank="1"/>
    </cacheField>
    <cacheField name="a_2_pagne_unite_oui_non" numFmtId="0">
      <sharedItems containsBlank="1"/>
    </cacheField>
    <cacheField name="a_2_pagne_unite_nombre_morceaux" numFmtId="0">
      <sharedItems containsNonDate="0" containsString="0" containsBlank="1"/>
    </cacheField>
    <cacheField name="a_2_pagne_prix_unite" numFmtId="0">
      <sharedItems containsString="0" containsBlank="1" containsNumber="1" containsInteger="1" minValue="2000" maxValue="7000"/>
    </cacheField>
    <cacheField name="a_2_pagne_localisation_fournisseur" numFmtId="0">
      <sharedItems containsBlank="1"/>
    </cacheField>
    <cacheField name="a_2_pagne_pays_fournisseur" numFmtId="0">
      <sharedItems containsBlank="1"/>
    </cacheField>
    <cacheField name="a_2_pagne_pays_fournisseur_autre" numFmtId="0">
      <sharedItems containsNonDate="0" containsString="0" containsBlank="1"/>
    </cacheField>
    <cacheField name="a_2_pagne_stock" numFmtId="0">
      <sharedItems containsString="0" containsBlank="1" containsNumber="1" containsInteger="1" minValue="7" maxValue="120"/>
    </cacheField>
    <cacheField name="a_2_pagne_reapprovissionnement" numFmtId="0">
      <sharedItems containsString="0" containsBlank="1" containsNumber="1" containsInteger="1" minValue="1" maxValue="14"/>
    </cacheField>
    <cacheField name="a_2_pagne_stock_warning" numFmtId="0">
      <sharedItems containsString="0" containsBlank="1" containsNumber="1" containsInteger="1" minValue="0" maxValue="0"/>
    </cacheField>
    <cacheField name="note_a_2_sac_boro" numFmtId="0">
      <sharedItems containsNonDate="0" containsString="0" containsBlank="1"/>
    </cacheField>
    <cacheField name="sac_boro_disponibilite" numFmtId="0">
      <sharedItems containsBlank="1"/>
    </cacheField>
    <cacheField name="sac_boro_prix_unite" numFmtId="0">
      <sharedItems containsString="0" containsBlank="1" containsNumber="1" containsInteger="1" minValue="175" maxValue="700"/>
    </cacheField>
    <cacheField name="sac_boro_localisation_fournisseur" numFmtId="0">
      <sharedItems containsBlank="1"/>
    </cacheField>
    <cacheField name="sac_boro_pays_fournisseur" numFmtId="0">
      <sharedItems containsNonDate="0" containsString="0" containsBlank="1"/>
    </cacheField>
    <cacheField name="sac_boro_pays_fournisseur_autre" numFmtId="0">
      <sharedItems containsNonDate="0" containsString="0" containsBlank="1"/>
    </cacheField>
    <cacheField name="sac_boro_stock" numFmtId="0">
      <sharedItems containsString="0" containsBlank="1" containsNumber="1" containsInteger="1" minValue="7" maxValue="90"/>
    </cacheField>
    <cacheField name="sac_boro_reapprovissionnement" numFmtId="0">
      <sharedItems containsString="0" containsBlank="1" containsNumber="1" containsInteger="1" minValue="1" maxValue="10"/>
    </cacheField>
    <cacheField name="sac_boro_stock_warning" numFmtId="0">
      <sharedItems containsString="0" containsBlank="1" containsNumber="1" containsInteger="1" minValue="0" maxValue="1"/>
    </cacheField>
    <cacheField name="note_a_2_reapprov" numFmtId="0">
      <sharedItems containsNonDate="0" containsString="0" containsBlank="1"/>
    </cacheField>
    <cacheField name="a_2_difficultes_reapprov_ouinon" numFmtId="0">
      <sharedItems containsBlank="1"/>
    </cacheField>
    <cacheField name="a_2_incoherence1_note" numFmtId="0">
      <sharedItems containsNonDate="0" containsString="0" containsBlank="1"/>
    </cacheField>
    <cacheField name="a_2_difficultes_reapprov_articles" numFmtId="0">
      <sharedItems containsBlank="1"/>
    </cacheField>
    <cacheField name="a_2_difficultes_reapprov_articles_combustible_bois" numFmtId="0">
      <sharedItems containsString="0" containsBlank="1" containsNumber="1" containsInteger="1" minValue="0" maxValue="1"/>
    </cacheField>
    <cacheField name="a_2_difficultes_reapprov_articles_combustible_charbon" numFmtId="0">
      <sharedItems containsString="0" containsBlank="1" containsNumber="1" containsInteger="1" minValue="0" maxValue="1"/>
    </cacheField>
    <cacheField name="a_2_difficultes_reapprov_articles_combustible_gaz" numFmtId="0">
      <sharedItems containsString="0" containsBlank="1" containsNumber="1" containsInteger="1" minValue="0" maxValue="1"/>
    </cacheField>
    <cacheField name="a_2_difficultes_reapprov_articles_marmite7" numFmtId="0">
      <sharedItems containsString="0" containsBlank="1" containsNumber="1" containsInteger="1" minValue="0" maxValue="1"/>
    </cacheField>
    <cacheField name="a_2_difficultes_reapprov_articles_marmite5" numFmtId="0">
      <sharedItems containsString="0" containsBlank="1" containsNumber="1" containsInteger="1" minValue="0" maxValue="1"/>
    </cacheField>
    <cacheField name="a_2_difficultes_reapprov_articles_assiette" numFmtId="0">
      <sharedItems containsString="0" containsBlank="1" containsNumber="1" containsInteger="1" minValue="0" maxValue="1"/>
    </cacheField>
    <cacheField name="a_2_difficultes_reapprov_articles_gobelet_plastique" numFmtId="0">
      <sharedItems containsString="0" containsBlank="1" containsNumber="1" containsInteger="1" minValue="0" maxValue="1"/>
    </cacheField>
    <cacheField name="a_2_difficultes_reapprov_articles_gobelet_acier" numFmtId="0">
      <sharedItems containsString="0" containsBlank="1" containsNumber="1" containsInteger="1" minValue="0" maxValue="1"/>
    </cacheField>
    <cacheField name="a_2_difficultes_reapprov_articles_bassine" numFmtId="0">
      <sharedItems containsString="0" containsBlank="1" containsNumber="1" containsInteger="1" minValue="0" maxValue="1"/>
    </cacheField>
    <cacheField name="a_2_difficultes_reapprov_articles_natte" numFmtId="0">
      <sharedItems containsString="0" containsBlank="1" containsNumber="1" containsInteger="1" minValue="0" maxValue="1"/>
    </cacheField>
    <cacheField name="a_2_difficultes_reapprov_articles_couverture" numFmtId="0">
      <sharedItems containsString="0" containsBlank="1" containsNumber="1" containsInteger="1" minValue="0" maxValue="1"/>
    </cacheField>
    <cacheField name="a_2_difficultes_reapprov_articles_moustiquaire" numFmtId="0">
      <sharedItems containsString="0" containsBlank="1" containsNumber="1" containsInteger="1" minValue="0" maxValue="1"/>
    </cacheField>
    <cacheField name="a_2_difficultes_reapprov_articles_lampe" numFmtId="0">
      <sharedItems containsString="0" containsBlank="1" containsNumber="1" containsInteger="1" minValue="0" maxValue="1"/>
    </cacheField>
    <cacheField name="a_2_difficultes_reapprov_articles_pagne" numFmtId="0">
      <sharedItems containsString="0" containsBlank="1" containsNumber="1" containsInteger="1" minValue="0" maxValue="1"/>
    </cacheField>
    <cacheField name="a_2_difficultes_reapprov_articles_sac_boro" numFmtId="0">
      <sharedItems containsString="0" containsBlank="1" containsNumber="1" containsInteger="1" minValue="0" maxValue="1"/>
    </cacheField>
    <cacheField name="a_2_difficultes_reapprov_articles_aucun" numFmtId="0">
      <sharedItems containsString="0" containsBlank="1" containsNumber="1" containsInteger="1" minValue="0" maxValue="0"/>
    </cacheField>
    <cacheField name="a_2_incoherence2_note" numFmtId="0">
      <sharedItems containsNonDate="0" containsString="0" containsBlank="1"/>
    </cacheField>
    <cacheField name="a_2_difficultes_reapprov_raisons" numFmtId="0">
      <sharedItems containsBlank="1"/>
    </cacheField>
    <cacheField name="a_2_difficultes_reapprov_raisons_securite" numFmtId="0">
      <sharedItems containsString="0" containsBlank="1" containsNumber="1" containsInteger="1" minValue="0" maxValue="1"/>
    </cacheField>
    <cacheField name="a_2_difficultes_reapprov_raisons_vols" numFmtId="0">
      <sharedItems containsString="0" containsBlank="1" containsNumber="1" containsInteger="1" minValue="0" maxValue="0"/>
    </cacheField>
    <cacheField name="a_2_difficultes_reapprov_raisons_degradation_perte" numFmtId="0">
      <sharedItems containsString="0" containsBlank="1" containsNumber="1" containsInteger="1" minValue="0" maxValue="1"/>
    </cacheField>
    <cacheField name="a_2_difficultes_reapprov_raisons_route_etat" numFmtId="0">
      <sharedItems containsString="0" containsBlank="1" containsNumber="1" containsInteger="1" minValue="0" maxValue="1"/>
    </cacheField>
    <cacheField name="a_2_difficultes_reapprov_raisons_article_indisponible_saison" numFmtId="0">
      <sharedItems containsString="0" containsBlank="1" containsNumber="1" containsInteger="1" minValue="0" maxValue="1"/>
    </cacheField>
    <cacheField name="a_2_difficultes_reapprov_raisons_prix_fournisseurs" numFmtId="0">
      <sharedItems containsString="0" containsBlank="1" containsNumber="1" containsInteger="1" minValue="0" maxValue="1"/>
    </cacheField>
    <cacheField name="a_2_difficultes_reapprov_raisons_rarete_transport" numFmtId="0">
      <sharedItems containsString="0" containsBlank="1" containsNumber="1" containsInteger="1" minValue="0" maxValue="1"/>
    </cacheField>
    <cacheField name="a_2_difficultes_reapprov_raisons_cout_transport" numFmtId="0">
      <sharedItems containsString="0" containsBlank="1" containsNumber="1" containsInteger="1" minValue="0" maxValue="1"/>
    </cacheField>
    <cacheField name="a_2_difficultes_reapprov_raisons_taxes" numFmtId="0">
      <sharedItems containsString="0" containsBlank="1" containsNumber="1" containsInteger="1" minValue="0" maxValue="1"/>
    </cacheField>
    <cacheField name="a_2_difficultes_reapprov_raisons_tracasseries" numFmtId="0">
      <sharedItems containsString="0" containsBlank="1" containsNumber="1" containsInteger="1" minValue="0" maxValue="1"/>
    </cacheField>
    <cacheField name="a_2_difficultes_reapprov_raisons_autre" numFmtId="0">
      <sharedItems containsString="0" containsBlank="1" containsNumber="1" containsInteger="1" minValue="0" maxValue="0"/>
    </cacheField>
    <cacheField name="a_2_difficultes_reapprov_raisons_nsp" numFmtId="0">
      <sharedItems containsString="0" containsBlank="1" containsNumber="1" containsInteger="1" minValue="0" maxValue="0"/>
    </cacheField>
    <cacheField name="a_2_difficultes_reapprov_raisons_autre_2" numFmtId="0">
      <sharedItems containsNonDate="0" containsString="0" containsBlank="1"/>
    </cacheField>
    <cacheField name="note_a_2_variations" numFmtId="0">
      <sharedItems containsNonDate="0" containsString="0" containsBlank="1"/>
    </cacheField>
    <cacheField name="a_2_variations_prix" numFmtId="0">
      <sharedItems containsBlank="1"/>
    </cacheField>
    <cacheField name="a_2_variations_prix_prix_constants" numFmtId="0">
      <sharedItems containsString="0" containsBlank="1" containsNumber="1" containsInteger="1" minValue="0" maxValue="1"/>
    </cacheField>
    <cacheField name="a_2_variations_prix_prix_hausse" numFmtId="0">
      <sharedItems containsString="0" containsBlank="1" containsNumber="1" containsInteger="1" minValue="0" maxValue="1"/>
    </cacheField>
    <cacheField name="a_2_variations_prix_prix_baisse" numFmtId="0">
      <sharedItems containsString="0" containsBlank="1" containsNumber="1" containsInteger="1" minValue="0" maxValue="0"/>
    </cacheField>
    <cacheField name="a_2_variations_prix_nsp" numFmtId="0">
      <sharedItems containsString="0" containsBlank="1" containsNumber="1" containsInteger="1" minValue="0" maxValue="1"/>
    </cacheField>
    <cacheField name="a_2_variations_hausse_articles" numFmtId="0">
      <sharedItems containsBlank="1"/>
    </cacheField>
    <cacheField name="a_2_variations_hausse_articles_combustible_bois" numFmtId="0">
      <sharedItems containsString="0" containsBlank="1" containsNumber="1" containsInteger="1" minValue="0" maxValue="1"/>
    </cacheField>
    <cacheField name="a_2_variations_hausse_articles_combustible_charbon" numFmtId="0">
      <sharedItems containsString="0" containsBlank="1" containsNumber="1" containsInteger="1" minValue="0" maxValue="1"/>
    </cacheField>
    <cacheField name="a_2_variations_hausse_articles_combustible_gaz" numFmtId="0">
      <sharedItems containsString="0" containsBlank="1" containsNumber="1" containsInteger="1" minValue="0" maxValue="1"/>
    </cacheField>
    <cacheField name="a_2_variations_hausse_articles_marmite7" numFmtId="0">
      <sharedItems containsString="0" containsBlank="1" containsNumber="1" containsInteger="1" minValue="0" maxValue="1"/>
    </cacheField>
    <cacheField name="a_2_variations_hausse_articles_marmite5" numFmtId="0">
      <sharedItems containsString="0" containsBlank="1" containsNumber="1" containsInteger="1" minValue="0" maxValue="1"/>
    </cacheField>
    <cacheField name="a_2_variations_hausse_articles_assiette" numFmtId="0">
      <sharedItems containsString="0" containsBlank="1" containsNumber="1" containsInteger="1" minValue="0" maxValue="1"/>
    </cacheField>
    <cacheField name="a_2_variations_hausse_articles_gobelet_plastique" numFmtId="0">
      <sharedItems containsString="0" containsBlank="1" containsNumber="1" containsInteger="1" minValue="0" maxValue="1"/>
    </cacheField>
    <cacheField name="a_2_variations_hausse_articles_gobelet_acier" numFmtId="0">
      <sharedItems containsString="0" containsBlank="1" containsNumber="1" containsInteger="1" minValue="0" maxValue="1"/>
    </cacheField>
    <cacheField name="a_2_variations_hausse_articles_bassine" numFmtId="0">
      <sharedItems containsString="0" containsBlank="1" containsNumber="1" containsInteger="1" minValue="0" maxValue="1"/>
    </cacheField>
    <cacheField name="a_2_variations_hausse_articles_natte" numFmtId="0">
      <sharedItems containsString="0" containsBlank="1" containsNumber="1" containsInteger="1" minValue="0" maxValue="1"/>
    </cacheField>
    <cacheField name="a_2_variations_hausse_articles_couverture" numFmtId="0">
      <sharedItems containsString="0" containsBlank="1" containsNumber="1" containsInteger="1" minValue="0" maxValue="1"/>
    </cacheField>
    <cacheField name="a_2_variations_hausse_articles_moustiquaire" numFmtId="0">
      <sharedItems containsString="0" containsBlank="1" containsNumber="1" containsInteger="1" minValue="0" maxValue="1"/>
    </cacheField>
    <cacheField name="a_2_variations_hausse_articles_lampe" numFmtId="0">
      <sharedItems containsString="0" containsBlank="1" containsNumber="1" containsInteger="1" minValue="0" maxValue="1"/>
    </cacheField>
    <cacheField name="a_2_variations_hausse_articles_pagne" numFmtId="0">
      <sharedItems containsString="0" containsBlank="1" containsNumber="1" containsInteger="1" minValue="0" maxValue="1"/>
    </cacheField>
    <cacheField name="a_2_variations_hausse_articles_sac_boro" numFmtId="0">
      <sharedItems containsString="0" containsBlank="1" containsNumber="1" containsInteger="1" minValue="0" maxValue="1"/>
    </cacheField>
    <cacheField name="a_2_variations_hausse_articles_aucun" numFmtId="0">
      <sharedItems containsString="0" containsBlank="1" containsNumber="1" containsInteger="1" minValue="0" maxValue="0"/>
    </cacheField>
    <cacheField name="a_2_variations_hausse_raisons" numFmtId="0">
      <sharedItems containsBlank="1"/>
    </cacheField>
    <cacheField name="a_2_variations_hausse_raisons_hausse_couts" numFmtId="0">
      <sharedItems containsString="0" containsBlank="1" containsNumber="1" containsInteger="1" minValue="0" maxValue="1"/>
    </cacheField>
    <cacheField name="a_2_variations_hausse_raisons_hausse_demande_distribution" numFmtId="0">
      <sharedItems containsString="0" containsBlank="1" containsNumber="1" containsInteger="1" minValue="0" maxValue="1"/>
    </cacheField>
    <cacheField name="a_2_variations_hausse_raisons_hausse_change" numFmtId="0">
      <sharedItems containsString="0" containsBlank="1" containsNumber="1" containsInteger="1" minValue="0" maxValue="1"/>
    </cacheField>
    <cacheField name="a_2_variations_hausse_raisons_hausse_demande_clients" numFmtId="0">
      <sharedItems containsString="0" containsBlank="1" containsNumber="1" containsInteger="1" minValue="0" maxValue="1"/>
    </cacheField>
    <cacheField name="a_2_variations_hausse_raisons_hausse_demande_arrivees" numFmtId="0">
      <sharedItems containsString="0" containsBlank="1" containsNumber="1" containsInteger="1" minValue="0" maxValue="0"/>
    </cacheField>
    <cacheField name="a_2_variations_hausse_raisons_hausse_prix_fournisseurs" numFmtId="0">
      <sharedItems containsString="0" containsBlank="1" containsNumber="1" containsInteger="1" minValue="0" maxValue="1"/>
    </cacheField>
    <cacheField name="a_2_variations_hausse_raisons_baisse_offre_rupturestocks" numFmtId="0">
      <sharedItems containsString="0" containsBlank="1" containsNumber="1" containsInteger="1" minValue="0" maxValue="1"/>
    </cacheField>
    <cacheField name="a_2_variations_hausse_raisons_baisse_offre_saison_circulation" numFmtId="0">
      <sharedItems containsString="0" containsBlank="1" containsNumber="1" containsInteger="1" minValue="0" maxValue="0"/>
    </cacheField>
    <cacheField name="a_2_variations_hausse_raisons_baisse_offre_securite" numFmtId="0">
      <sharedItems containsString="0" containsBlank="1" containsNumber="1" containsInteger="1" minValue="0" maxValue="1"/>
    </cacheField>
    <cacheField name="a_2_variations_hausse_raisons_baisse_offre_production_saison" numFmtId="0">
      <sharedItems containsString="0" containsBlank="1" containsNumber="1" containsInteger="1" minValue="0" maxValue="0"/>
    </cacheField>
    <cacheField name="a_2_variations_hausse_raisons_autre" numFmtId="0">
      <sharedItems containsString="0" containsBlank="1" containsNumber="1" containsInteger="1" minValue="0" maxValue="1"/>
    </cacheField>
    <cacheField name="a_2_variations_hausse_raisons_nsp" numFmtId="0">
      <sharedItems containsString="0" containsBlank="1" containsNumber="1" containsInteger="1" minValue="0" maxValue="0"/>
    </cacheField>
    <cacheField name="a_2_variations_hausse_raisons_autre_2" numFmtId="0">
      <sharedItems containsBlank="1"/>
    </cacheField>
    <cacheField name="a_2_variations_baisse_articles" numFmtId="0">
      <sharedItems containsNonDate="0" containsString="0" containsBlank="1"/>
    </cacheField>
    <cacheField name="a_2_variations_baisse_articles_combustible_bois" numFmtId="0">
      <sharedItems containsNonDate="0" containsString="0" containsBlank="1"/>
    </cacheField>
    <cacheField name="a_2_variations_baisse_articles_combustible_charbon" numFmtId="0">
      <sharedItems containsNonDate="0" containsString="0" containsBlank="1"/>
    </cacheField>
    <cacheField name="a_2_variations_baisse_articles_combustible_gaz" numFmtId="0">
      <sharedItems containsNonDate="0" containsString="0" containsBlank="1"/>
    </cacheField>
    <cacheField name="a_2_variations_baisse_articles_marmite7" numFmtId="0">
      <sharedItems containsNonDate="0" containsString="0" containsBlank="1"/>
    </cacheField>
    <cacheField name="a_2_variations_baisse_articles_marmite5" numFmtId="0">
      <sharedItems containsNonDate="0" containsString="0" containsBlank="1"/>
    </cacheField>
    <cacheField name="a_2_variations_baisse_articles_assiette" numFmtId="0">
      <sharedItems containsNonDate="0" containsString="0" containsBlank="1"/>
    </cacheField>
    <cacheField name="a_2_variations_baisse_articles_gobelet_plastique" numFmtId="0">
      <sharedItems containsNonDate="0" containsString="0" containsBlank="1"/>
    </cacheField>
    <cacheField name="a_2_variations_baisse_articles_gobelet_acier" numFmtId="0">
      <sharedItems containsNonDate="0" containsString="0" containsBlank="1"/>
    </cacheField>
    <cacheField name="a_2_variations_baisse_articles_bassine" numFmtId="0">
      <sharedItems containsNonDate="0" containsString="0" containsBlank="1"/>
    </cacheField>
    <cacheField name="a_2_variations_baisse_articles_natte" numFmtId="0">
      <sharedItems containsNonDate="0" containsString="0" containsBlank="1"/>
    </cacheField>
    <cacheField name="a_2_variations_baisse_articles_couverture" numFmtId="0">
      <sharedItems containsNonDate="0" containsString="0" containsBlank="1"/>
    </cacheField>
    <cacheField name="a_2_variations_baisse_articles_moustiquaire" numFmtId="0">
      <sharedItems containsNonDate="0" containsString="0" containsBlank="1"/>
    </cacheField>
    <cacheField name="a_2_variations_baisse_articles_lampe" numFmtId="0">
      <sharedItems containsNonDate="0" containsString="0" containsBlank="1"/>
    </cacheField>
    <cacheField name="a_2_variations_baisse_articles_pagne" numFmtId="0">
      <sharedItems containsNonDate="0" containsString="0" containsBlank="1"/>
    </cacheField>
    <cacheField name="a_2_variations_baisse_articles_sac_boro" numFmtId="0">
      <sharedItems containsNonDate="0" containsString="0" containsBlank="1"/>
    </cacheField>
    <cacheField name="a_2_variations_baisse_articles_aucun" numFmtId="0">
      <sharedItems containsNonDate="0" containsString="0" containsBlank="1"/>
    </cacheField>
    <cacheField name="a_2_variations_baisse_raisons" numFmtId="0">
      <sharedItems containsNonDate="0" containsString="0" containsBlank="1"/>
    </cacheField>
    <cacheField name="a_2_variations_baisse_raisons_baisse_couts" numFmtId="0">
      <sharedItems containsNonDate="0" containsString="0" containsBlank="1"/>
    </cacheField>
    <cacheField name="a_2_variations_baisse_raisons_baisse_demande_distribution" numFmtId="0">
      <sharedItems containsNonDate="0" containsString="0" containsBlank="1"/>
    </cacheField>
    <cacheField name="a_2_variations_baisse_raisons_baisse_change" numFmtId="0">
      <sharedItems containsNonDate="0" containsString="0" containsBlank="1"/>
    </cacheField>
    <cacheField name="a_2_variations_baisse_raisons_baisse_demande_autoproduction" numFmtId="0">
      <sharedItems containsNonDate="0" containsString="0" containsBlank="1"/>
    </cacheField>
    <cacheField name="a_2_variations_baisse_raisons_baisse_demande_departs" numFmtId="0">
      <sharedItems containsNonDate="0" containsString="0" containsBlank="1"/>
    </cacheField>
    <cacheField name="a_2_variations_baisse_raisons_baisse_prix_fournisseurs" numFmtId="0">
      <sharedItems containsNonDate="0" containsString="0" containsBlank="1"/>
    </cacheField>
    <cacheField name="a_2_variations_baisse_raisons_hausse_offre_quantites" numFmtId="0">
      <sharedItems containsNonDate="0" containsString="0" containsBlank="1"/>
    </cacheField>
    <cacheField name="a_2_variations_baisse_raisons_hausse_offre_circulation_routes" numFmtId="0">
      <sharedItems containsNonDate="0" containsString="0" containsBlank="1"/>
    </cacheField>
    <cacheField name="a_2_variations_baisse_raisons_hausse_offre_routes_surete" numFmtId="0">
      <sharedItems containsNonDate="0" containsString="0" containsBlank="1"/>
    </cacheField>
    <cacheField name="a_2_variations_baisse_raisons_hausse_offre_production_saison" numFmtId="0">
      <sharedItems containsNonDate="0" containsString="0" containsBlank="1"/>
    </cacheField>
    <cacheField name="a_2_variations_baisse_raisons_autre" numFmtId="0">
      <sharedItems containsNonDate="0" containsString="0" containsBlank="1"/>
    </cacheField>
    <cacheField name="a_2_variations_baisse_raisons_nsp" numFmtId="0">
      <sharedItems containsNonDate="0" containsString="0" containsBlank="1"/>
    </cacheField>
    <cacheField name="a_2_variations_baisse_raisons_autre_2" numFmtId="0">
      <sharedItems containsNonDate="0" containsString="0" containsBlank="1"/>
    </cacheField>
    <cacheField name="note_grp_ba" numFmtId="0">
      <sharedItems containsNonDate="0" containsString="0" containsBlank="1"/>
    </cacheField>
    <cacheField name="note_articles_alimentaires" numFmtId="0">
      <sharedItems containsNonDate="0" containsString="0" containsBlank="1"/>
    </cacheField>
    <cacheField name="alimentaire_vendus" numFmtId="0">
      <sharedItems containsBlank="1"/>
    </cacheField>
    <cacheField name="alimentaire_vendus_mais" numFmtId="0">
      <sharedItems containsString="0" containsBlank="1" containsNumber="1" containsInteger="1" minValue="0" maxValue="1"/>
    </cacheField>
    <cacheField name="alimentaire_vendus_sorgho_rouge" numFmtId="0">
      <sharedItems containsString="0" containsBlank="1" containsNumber="1" containsInteger="1" minValue="0" maxValue="1"/>
    </cacheField>
    <cacheField name="alimentaire_vendus_sorgho_blanc" numFmtId="0">
      <sharedItems containsString="0" containsBlank="1" containsNumber="1" containsInteger="1" minValue="0" maxValue="1"/>
    </cacheField>
    <cacheField name="alimentaire_vendus_mil" numFmtId="0">
      <sharedItems containsString="0" containsBlank="1" containsNumber="1" containsInteger="1" minValue="0" maxValue="1"/>
    </cacheField>
    <cacheField name="alimentaire_vendus_riz_local" numFmtId="0">
      <sharedItems containsString="0" containsBlank="1" containsNumber="1" containsInteger="1" minValue="0" maxValue="1"/>
    </cacheField>
    <cacheField name="alimentaire_vendus_riz_importe" numFmtId="0">
      <sharedItems containsString="0" containsBlank="1" containsNumber="1" containsInteger="1" minValue="0" maxValue="1"/>
    </cacheField>
    <cacheField name="alimentaire_vendus_fonio" numFmtId="0">
      <sharedItems containsString="0" containsBlank="1" containsNumber="1" containsInteger="1" minValue="0" maxValue="1"/>
    </cacheField>
    <cacheField name="alimentaire_vendus_manioc" numFmtId="0">
      <sharedItems containsString="0" containsBlank="1" containsNumber="1" containsInteger="1" minValue="0" maxValue="1"/>
    </cacheField>
    <cacheField name="alimentaire_vendus_igname" numFmtId="0">
      <sharedItems containsString="0" containsBlank="1" containsNumber="1" containsInteger="1" minValue="0" maxValue="1"/>
    </cacheField>
    <cacheField name="alimentaire_vendus_patate" numFmtId="0">
      <sharedItems containsString="0" containsBlank="1" containsNumber="1" containsInteger="1" minValue="0" maxValue="1"/>
    </cacheField>
    <cacheField name="alimentaire_vendus_pomme_de_terre" numFmtId="0">
      <sharedItems containsString="0" containsBlank="1" containsNumber="1" containsInteger="1" minValue="0" maxValue="1"/>
    </cacheField>
    <cacheField name="alimentaire_vendus_viande_beuf" numFmtId="0">
      <sharedItems containsString="0" containsBlank="1" containsNumber="1" containsInteger="1" minValue="0" maxValue="1"/>
    </cacheField>
    <cacheField name="alimentaire_vendus_viande_mouton" numFmtId="0">
      <sharedItems containsString="0" containsBlank="1" containsNumber="1" containsInteger="1" minValue="0" maxValue="1"/>
    </cacheField>
    <cacheField name="alimentaire_vendus_poisson" numFmtId="0">
      <sharedItems containsString="0" containsBlank="1" containsNumber="1" containsInteger="1" minValue="0" maxValue="1"/>
    </cacheField>
    <cacheField name="alimentaire_vendus_lait_en_poudre" numFmtId="0">
      <sharedItems containsString="0" containsBlank="1" containsNumber="1" containsInteger="1" minValue="0" maxValue="1"/>
    </cacheField>
    <cacheField name="alimentaire_vendus_lait_frais" numFmtId="0">
      <sharedItems containsString="0" containsBlank="1" containsNumber="1" containsInteger="1" minValue="0" maxValue="1"/>
    </cacheField>
    <cacheField name="alimentaire_vendus_niebe" numFmtId="0">
      <sharedItems containsString="0" containsBlank="1" containsNumber="1" containsInteger="1" minValue="0" maxValue="1"/>
    </cacheField>
    <cacheField name="alimentaire_vendus_arachide_coque" numFmtId="0">
      <sharedItems containsString="0" containsBlank="1" containsNumber="1" containsInteger="1" minValue="0" maxValue="1"/>
    </cacheField>
    <cacheField name="alimentaire_vendus_arachide_graine" numFmtId="0">
      <sharedItems containsString="0" containsBlank="1" containsNumber="1" containsInteger="1" minValue="0" maxValue="1"/>
    </cacheField>
    <cacheField name="alimentaire_vendus_voandzou" numFmtId="0">
      <sharedItems containsString="0" containsBlank="1" containsNumber="1" containsInteger="1" minValue="0" maxValue="1"/>
    </cacheField>
    <cacheField name="alimentaire_vendus_oignon" numFmtId="0">
      <sharedItems containsString="0" containsBlank="1" containsNumber="1" containsInteger="1" minValue="0" maxValue="1"/>
    </cacheField>
    <cacheField name="alimentaire_vendus_tomate" numFmtId="0">
      <sharedItems containsString="0" containsBlank="1" containsNumber="1" containsInteger="1" minValue="0" maxValue="1"/>
    </cacheField>
    <cacheField name="alimentaire_vendus_feuille" numFmtId="0">
      <sharedItems containsString="0" containsBlank="1" containsNumber="1" containsInteger="1" minValue="0" maxValue="1"/>
    </cacheField>
    <cacheField name="alimentaire_vendus_huile" numFmtId="0">
      <sharedItems containsString="0" containsBlank="1" containsNumber="1" containsInteger="1" minValue="0" maxValue="1"/>
    </cacheField>
    <cacheField name="alimentaire_vendus_beurre" numFmtId="0">
      <sharedItems containsString="0" containsBlank="1" containsNumber="1" containsInteger="1" minValue="0" maxValue="1"/>
    </cacheField>
    <cacheField name="alimentaire_vendus_sucre" numFmtId="0">
      <sharedItems containsString="0" containsBlank="1" containsNumber="1" containsInteger="1" minValue="0" maxValue="1"/>
    </cacheField>
    <cacheField name="alimentaire_vendus_sel" numFmtId="0">
      <sharedItems containsString="0" containsBlank="1" containsNumber="1" containsInteger="1" minValue="0" maxValue="1"/>
    </cacheField>
    <cacheField name="alimentaire_vendus_aucun" numFmtId="0">
      <sharedItems containsString="0" containsBlank="1" containsNumber="1" containsInteger="1" minValue="0" maxValue="1"/>
    </cacheField>
    <cacheField name="calc_selected_alimentaire" numFmtId="0">
      <sharedItems containsString="0" containsBlank="1" containsNumber="1" containsInteger="1" minValue="1" maxValue="11"/>
    </cacheField>
    <cacheField name="note_alimentaire_mais" numFmtId="0">
      <sharedItems containsNonDate="0" containsString="0" containsBlank="1"/>
    </cacheField>
    <cacheField name="mais_disponibilite" numFmtId="0">
      <sharedItems containsBlank="1"/>
    </cacheField>
    <cacheField name="mais_unite" numFmtId="0">
      <sharedItems containsBlank="1"/>
    </cacheField>
    <cacheField name="mais_unite_kg" numFmtId="0">
      <sharedItems containsString="0" containsBlank="1" containsNumber="1" containsInteger="1" minValue="0" maxValue="1"/>
    </cacheField>
    <cacheField name="mais_unite_yorouba" numFmtId="0">
      <sharedItems containsString="0" containsBlank="1" containsNumber="1" containsInteger="1" minValue="1" maxValue="1"/>
    </cacheField>
    <cacheField name="mais_unite_tine" numFmtId="0">
      <sharedItems containsString="0" containsBlank="1" containsNumber="1" containsInteger="1" minValue="0" maxValue="1"/>
    </cacheField>
    <cacheField name="mais_prix_kg" numFmtId="0">
      <sharedItems containsString="0" containsBlank="1" containsNumber="1" containsInteger="1" minValue="250" maxValue="250"/>
    </cacheField>
    <cacheField name="mais_prix_yorouba" numFmtId="0">
      <sharedItems containsString="0" containsBlank="1" containsNumber="1" containsInteger="1" minValue="600" maxValue="750"/>
    </cacheField>
    <cacheField name="mais_prix_tine" numFmtId="0">
      <sharedItems containsString="0" containsBlank="1" containsNumber="1" containsInteger="1" minValue="4900" maxValue="5250"/>
    </cacheField>
    <cacheField name="mais_localisation_fournisseur" numFmtId="0">
      <sharedItems containsBlank="1"/>
    </cacheField>
    <cacheField name="mais_pays_fournisseur" numFmtId="0">
      <sharedItems containsNonDate="0" containsString="0" containsBlank="1"/>
    </cacheField>
    <cacheField name="mais_pays_fournisseur_autre" numFmtId="0">
      <sharedItems containsNonDate="0" containsString="0" containsBlank="1"/>
    </cacheField>
    <cacheField name="mais_stock" numFmtId="0">
      <sharedItems containsString="0" containsBlank="1" containsNumber="1" containsInteger="1" minValue="7" maxValue="45"/>
    </cacheField>
    <cacheField name="mais_reapprovissionnement" numFmtId="0">
      <sharedItems containsString="0" containsBlank="1" containsNumber="1" containsInteger="1" minValue="2" maxValue="6"/>
    </cacheField>
    <cacheField name="mais_stock_warning" numFmtId="0">
      <sharedItems containsString="0" containsBlank="1" containsNumber="1" containsInteger="1" minValue="0" maxValue="0"/>
    </cacheField>
    <cacheField name="note_alimentaire_sorgho_blanc" numFmtId="0">
      <sharedItems containsNonDate="0" containsString="0" containsBlank="1"/>
    </cacheField>
    <cacheField name="sorgho_blanc_disponibilite" numFmtId="0">
      <sharedItems containsBlank="1"/>
    </cacheField>
    <cacheField name="sorgho_blanc_unite" numFmtId="0">
      <sharedItems containsBlank="1"/>
    </cacheField>
    <cacheField name="sorgho_blanc_unite_kg" numFmtId="0">
      <sharedItems containsString="0" containsBlank="1" containsNumber="1" containsInteger="1" minValue="0" maxValue="1"/>
    </cacheField>
    <cacheField name="sorgho_blanc_unite_yorouba" numFmtId="0">
      <sharedItems containsString="0" containsBlank="1" containsNumber="1" containsInteger="1" minValue="1" maxValue="1"/>
    </cacheField>
    <cacheField name="sorgho_blanc_unite_tine" numFmtId="0">
      <sharedItems containsString="0" containsBlank="1" containsNumber="1" containsInteger="1" minValue="0" maxValue="1"/>
    </cacheField>
    <cacheField name="sorgho_blanc_prix_kg" numFmtId="0">
      <sharedItems containsString="0" containsBlank="1" containsNumber="1" containsInteger="1" minValue="225" maxValue="225"/>
    </cacheField>
    <cacheField name="sorgho_blanc_prix_yorouba" numFmtId="0">
      <sharedItems containsString="0" containsBlank="1" containsNumber="1" containsInteger="1" minValue="500" maxValue="850"/>
    </cacheField>
    <cacheField name="sorgho_blanc_prix_tine" numFmtId="0">
      <sharedItems containsString="0" containsBlank="1" containsNumber="1" containsInteger="1" minValue="4200" maxValue="5950"/>
    </cacheField>
    <cacheField name="sorgho_blanc_localisation_fournisseur" numFmtId="0">
      <sharedItems containsBlank="1"/>
    </cacheField>
    <cacheField name="sorgho_blanc_pays_fournisseur" numFmtId="0">
      <sharedItems containsNonDate="0" containsString="0" containsBlank="1"/>
    </cacheField>
    <cacheField name="sorgho_blanc_pays_fournisseur_autre" numFmtId="0">
      <sharedItems containsNonDate="0" containsString="0" containsBlank="1"/>
    </cacheField>
    <cacheField name="sorgho_blanc_stock" numFmtId="0">
      <sharedItems containsString="0" containsBlank="1" containsNumber="1" containsInteger="1" minValue="6" maxValue="33"/>
    </cacheField>
    <cacheField name="sorgho_blanc_reapprovissionnement" numFmtId="0">
      <sharedItems containsString="0" containsBlank="1" containsNumber="1" containsInteger="1" minValue="2" maxValue="6"/>
    </cacheField>
    <cacheField name="sorgho_blanc_stock_warning" numFmtId="0">
      <sharedItems containsString="0" containsBlank="1" containsNumber="1" containsInteger="1" minValue="0" maxValue="0"/>
    </cacheField>
    <cacheField name="note_alimentaire_sorgho_rouge" numFmtId="0">
      <sharedItems containsNonDate="0" containsString="0" containsBlank="1"/>
    </cacheField>
    <cacheField name="sorgho_rouge_disponibilite" numFmtId="0">
      <sharedItems containsBlank="1"/>
    </cacheField>
    <cacheField name="sorgho_rouge_unite" numFmtId="0">
      <sharedItems containsBlank="1"/>
    </cacheField>
    <cacheField name="sorgho_rouge_unite_kg" numFmtId="0">
      <sharedItems containsString="0" containsBlank="1" containsNumber="1" containsInteger="1" minValue="0" maxValue="1"/>
    </cacheField>
    <cacheField name="sorgho_rouge_unite_yorouba" numFmtId="0">
      <sharedItems containsString="0" containsBlank="1" containsNumber="1" containsInteger="1" minValue="0" maxValue="1"/>
    </cacheField>
    <cacheField name="sorgho_rouge_unite_tine" numFmtId="0">
      <sharedItems containsString="0" containsBlank="1" containsNumber="1" containsInteger="1" minValue="0" maxValue="1"/>
    </cacheField>
    <cacheField name="sorgho_rouge_prix_kg" numFmtId="0">
      <sharedItems containsString="0" containsBlank="1" containsNumber="1" containsInteger="1" minValue="300" maxValue="300"/>
    </cacheField>
    <cacheField name="sorgho_rouge_prix_yorouba" numFmtId="0">
      <sharedItems containsString="0" containsBlank="1" containsNumber="1" containsInteger="1" minValue="650" maxValue="900"/>
    </cacheField>
    <cacheField name="sorgho_rouge_prix_tine" numFmtId="0">
      <sharedItems containsString="0" containsBlank="1" containsNumber="1" containsInteger="1" minValue="3500" maxValue="6300"/>
    </cacheField>
    <cacheField name="sorgho_rouge_localisation_fournisseur" numFmtId="0">
      <sharedItems containsBlank="1"/>
    </cacheField>
    <cacheField name="sorgho_rouge_pays_fournisseur" numFmtId="0">
      <sharedItems containsNonDate="0" containsString="0" containsBlank="1"/>
    </cacheField>
    <cacheField name="sorgho_rouge_pays_fournisseur_autre" numFmtId="0">
      <sharedItems containsNonDate="0" containsString="0" containsBlank="1"/>
    </cacheField>
    <cacheField name="sorgho_rouge_stock" numFmtId="0">
      <sharedItems containsString="0" containsBlank="1" containsNumber="1" containsInteger="1" minValue="4" maxValue="40"/>
    </cacheField>
    <cacheField name="sorgho_rouge_reapprovissionnement" numFmtId="0">
      <sharedItems containsString="0" containsBlank="1" containsNumber="1" containsInteger="1" minValue="2" maxValue="6"/>
    </cacheField>
    <cacheField name="sorgho_rouge_stock_warning" numFmtId="0">
      <sharedItems containsString="0" containsBlank="1" containsNumber="1" containsInteger="1" minValue="0" maxValue="0"/>
    </cacheField>
    <cacheField name="note_alimentaire_mil" numFmtId="0">
      <sharedItems containsNonDate="0" containsString="0" containsBlank="1"/>
    </cacheField>
    <cacheField name="mil_disponibilite" numFmtId="0">
      <sharedItems containsBlank="1"/>
    </cacheField>
    <cacheField name="mil_local_unite" numFmtId="0">
      <sharedItems containsBlank="1"/>
    </cacheField>
    <cacheField name="mil_local_unite_kg" numFmtId="0">
      <sharedItems containsString="0" containsBlank="1" containsNumber="1" containsInteger="1" minValue="0" maxValue="1"/>
    </cacheField>
    <cacheField name="mil_local_unite_yorouba" numFmtId="0">
      <sharedItems containsString="0" containsBlank="1" containsNumber="1" containsInteger="1" minValue="1" maxValue="1"/>
    </cacheField>
    <cacheField name="mil_local_unite_tine" numFmtId="0">
      <sharedItems containsString="0" containsBlank="1" containsNumber="1" containsInteger="1" minValue="0" maxValue="1"/>
    </cacheField>
    <cacheField name="mil_local_prix_kg" numFmtId="0">
      <sharedItems containsString="0" containsBlank="1" containsNumber="1" containsInteger="1" minValue="225" maxValue="225"/>
    </cacheField>
    <cacheField name="mil_local_prix_yorouba" numFmtId="0">
      <sharedItems containsString="0" containsBlank="1" containsNumber="1" containsInteger="1" minValue="650" maxValue="800"/>
    </cacheField>
    <cacheField name="mil_local_prix_tine" numFmtId="0">
      <sharedItems containsString="0" containsBlank="1" containsNumber="1" containsInteger="1" minValue="4550" maxValue="5600"/>
    </cacheField>
    <cacheField name="mil_local_localisation_fournisseur" numFmtId="0">
      <sharedItems containsBlank="1"/>
    </cacheField>
    <cacheField name="mil_local_pays_fournisseur" numFmtId="0">
      <sharedItems containsNonDate="0" containsString="0" containsBlank="1"/>
    </cacheField>
    <cacheField name="mil_local_pays_fournisseur_autre" numFmtId="0">
      <sharedItems containsNonDate="0" containsString="0" containsBlank="1"/>
    </cacheField>
    <cacheField name="mil_local_stock" numFmtId="0">
      <sharedItems containsString="0" containsBlank="1" containsNumber="1" containsInteger="1" minValue="20" maxValue="35"/>
    </cacheField>
    <cacheField name="mil_local_reapprovissionnement" numFmtId="0">
      <sharedItems containsString="0" containsBlank="1" containsNumber="1" containsInteger="1" minValue="1" maxValue="6"/>
    </cacheField>
    <cacheField name="mil_local_stock_warning" numFmtId="0">
      <sharedItems containsString="0" containsBlank="1" containsNumber="1" containsInteger="1" minValue="0" maxValue="0"/>
    </cacheField>
    <cacheField name="note_alimentaire_riz" numFmtId="0">
      <sharedItems containsNonDate="0" containsString="0" containsBlank="1"/>
    </cacheField>
    <cacheField name="riz_local_disponibilite" numFmtId="0">
      <sharedItems containsBlank="1"/>
    </cacheField>
    <cacheField name="riz_local_unite" numFmtId="0">
      <sharedItems containsBlank="1"/>
    </cacheField>
    <cacheField name="riz_local_unite_kg" numFmtId="0">
      <sharedItems containsString="0" containsBlank="1" containsNumber="1" containsInteger="1" minValue="0" maxValue="1"/>
    </cacheField>
    <cacheField name="riz_local_unite_yorouba" numFmtId="0">
      <sharedItems containsString="0" containsBlank="1" containsNumber="1" containsInteger="1" minValue="0" maxValue="1"/>
    </cacheField>
    <cacheField name="riz_local_unite_tine" numFmtId="0">
      <sharedItems containsString="0" containsBlank="1" containsNumber="1" containsInteger="1" minValue="0" maxValue="1"/>
    </cacheField>
    <cacheField name="riz_local_prix_kg" numFmtId="0">
      <sharedItems containsString="0" containsBlank="1" containsNumber="1" containsInteger="1" minValue="425" maxValue="450"/>
    </cacheField>
    <cacheField name="riz_local_prix_yorouba" numFmtId="0">
      <sharedItems containsString="0" containsBlank="1" containsNumber="1" containsInteger="1" minValue="1350" maxValue="1400"/>
    </cacheField>
    <cacheField name="riz_local_prix_tine" numFmtId="0">
      <sharedItems containsString="0" containsBlank="1" containsNumber="1" containsInteger="1" minValue="3150" maxValue="5600"/>
    </cacheField>
    <cacheField name="riz_local_localisation_fournisseur" numFmtId="0">
      <sharedItems containsBlank="1"/>
    </cacheField>
    <cacheField name="riz_local_pays_fournisseur" numFmtId="0">
      <sharedItems containsNonDate="0" containsString="0" containsBlank="1"/>
    </cacheField>
    <cacheField name="riz_local_pays_fournisseur_autre" numFmtId="0">
      <sharedItems containsNonDate="0" containsString="0" containsBlank="1"/>
    </cacheField>
    <cacheField name="riz_local_stock" numFmtId="0">
      <sharedItems containsString="0" containsBlank="1" containsNumber="1" containsInteger="1" minValue="5" maxValue="35"/>
    </cacheField>
    <cacheField name="riz_local_reapprovissionnement" numFmtId="0">
      <sharedItems containsString="0" containsBlank="1" containsNumber="1" containsInteger="1" minValue="1" maxValue="6"/>
    </cacheField>
    <cacheField name="riz_local_stock_warning" numFmtId="0">
      <sharedItems containsString="0" containsBlank="1" containsNumber="1" containsInteger="1" minValue="0" maxValue="0"/>
    </cacheField>
    <cacheField name="note_alimentaire_riz_001" numFmtId="0">
      <sharedItems containsNonDate="0" containsString="0" containsBlank="1"/>
    </cacheField>
    <cacheField name="riz_importe_disponibilite" numFmtId="0">
      <sharedItems containsBlank="1"/>
    </cacheField>
    <cacheField name="riz_importe_unite" numFmtId="0">
      <sharedItems containsBlank="1"/>
    </cacheField>
    <cacheField name="riz_importe_unite_kg" numFmtId="0">
      <sharedItems containsString="0" containsBlank="1" containsNumber="1" containsInteger="1" minValue="0" maxValue="1"/>
    </cacheField>
    <cacheField name="riz_importe_unite_yorouba" numFmtId="0">
      <sharedItems containsString="0" containsBlank="1" containsNumber="1" containsInteger="1" minValue="0" maxValue="1"/>
    </cacheField>
    <cacheField name="riz_importe_unite_tine" numFmtId="0">
      <sharedItems containsString="0" containsBlank="1" containsNumber="1" containsInteger="1" minValue="0" maxValue="1"/>
    </cacheField>
    <cacheField name="riz_importe_prix_kg" numFmtId="0">
      <sharedItems containsString="0" containsBlank="1" containsNumber="1" containsInteger="1" minValue="400" maxValue="550"/>
    </cacheField>
    <cacheField name="riz_importe_prix_yorouba" numFmtId="0">
      <sharedItems containsString="0" containsBlank="1" containsNumber="1" containsInteger="1" minValue="1200" maxValue="1650"/>
    </cacheField>
    <cacheField name="riz_importe_prix_tine" numFmtId="0">
      <sharedItems containsString="0" containsBlank="1" containsNumber="1" containsInteger="1" minValue="1650" maxValue="11550"/>
    </cacheField>
    <cacheField name="riz_importe_localisation_fournisseur" numFmtId="0">
      <sharedItems containsBlank="1"/>
    </cacheField>
    <cacheField name="riz_importe_pays_fournisseur" numFmtId="0">
      <sharedItems containsNonDate="0" containsString="0" containsBlank="1"/>
    </cacheField>
    <cacheField name="riz_importe_pays_fournisseur_autre" numFmtId="0">
      <sharedItems containsNonDate="0" containsString="0" containsBlank="1"/>
    </cacheField>
    <cacheField name="riz_importe_stock" numFmtId="0">
      <sharedItems containsString="0" containsBlank="1" containsNumber="1" containsInteger="1" minValue="3" maxValue="30"/>
    </cacheField>
    <cacheField name="riz_importe_reapprovissionnement" numFmtId="0">
      <sharedItems containsString="0" containsBlank="1" containsNumber="1" containsInteger="1" minValue="1" maxValue="3"/>
    </cacheField>
    <cacheField name="riz_importe_stock_warning" numFmtId="0">
      <sharedItems containsString="0" containsBlank="1" containsNumber="1" containsInteger="1" minValue="0" maxValue="0"/>
    </cacheField>
    <cacheField name="note_alimentaire_fonios" numFmtId="0">
      <sharedItems containsNonDate="0" containsString="0" containsBlank="1"/>
    </cacheField>
    <cacheField name="fonio_disponibilite" numFmtId="0">
      <sharedItems containsBlank="1"/>
    </cacheField>
    <cacheField name="fonio_unite" numFmtId="0">
      <sharedItems containsBlank="1"/>
    </cacheField>
    <cacheField name="fonio_unite_kg" numFmtId="0">
      <sharedItems containsString="0" containsBlank="1" containsNumber="1" containsInteger="1" minValue="0" maxValue="1"/>
    </cacheField>
    <cacheField name="fonio_unite_yorouba" numFmtId="0">
      <sharedItems containsString="0" containsBlank="1" containsNumber="1" containsInteger="1" minValue="1" maxValue="1"/>
    </cacheField>
    <cacheField name="fonio_unite_tine" numFmtId="0">
      <sharedItems containsString="0" containsBlank="1" containsNumber="1" containsInteger="1" minValue="0" maxValue="1"/>
    </cacheField>
    <cacheField name="fonio_prix_kg" numFmtId="0">
      <sharedItems containsString="0" containsBlank="1" containsNumber="1" containsInteger="1" minValue="425" maxValue="425"/>
    </cacheField>
    <cacheField name="fonio_prix_yorouba" numFmtId="0">
      <sharedItems containsString="0" containsBlank="1" containsNumber="1" containsInteger="1" minValue="1250" maxValue="1500"/>
    </cacheField>
    <cacheField name="fonio_prix_tine" numFmtId="0">
      <sharedItems containsString="0" containsBlank="1" containsNumber="1" containsInteger="1" minValue="8750" maxValue="8750"/>
    </cacheField>
    <cacheField name="fonios_localisation_fournisseur" numFmtId="0">
      <sharedItems containsBlank="1"/>
    </cacheField>
    <cacheField name="fonios_pays_fournisseur" numFmtId="0">
      <sharedItems containsNonDate="0" containsString="0" containsBlank="1"/>
    </cacheField>
    <cacheField name="fonios_pays_fournisseur_autre" numFmtId="0">
      <sharedItems containsNonDate="0" containsString="0" containsBlank="1"/>
    </cacheField>
    <cacheField name="fonio_stock" numFmtId="0">
      <sharedItems containsString="0" containsBlank="1" containsNumber="1" containsInteger="1" minValue="7" maxValue="35"/>
    </cacheField>
    <cacheField name="fonio_reapprovissionnement" numFmtId="0">
      <sharedItems containsString="0" containsBlank="1" containsNumber="1" containsInteger="1" minValue="2" maxValue="6"/>
    </cacheField>
    <cacheField name="fonio_stock_warning" numFmtId="0">
      <sharedItems containsString="0" containsBlank="1" containsNumber="1" containsInteger="1" minValue="0" maxValue="0"/>
    </cacheField>
    <cacheField name="note_alimentaire_manioc" numFmtId="0">
      <sharedItems containsNonDate="0" containsString="0" containsBlank="1"/>
    </cacheField>
    <cacheField name="manioc_disponibilite" numFmtId="0">
      <sharedItems containsBlank="1"/>
    </cacheField>
    <cacheField name="manioc_prix_unite" numFmtId="0">
      <sharedItems containsString="0" containsBlank="1" containsNumber="1" containsInteger="1" minValue="500" maxValue="600"/>
    </cacheField>
    <cacheField name="manioc_localisation_fournisseur" numFmtId="0">
      <sharedItems containsBlank="1"/>
    </cacheField>
    <cacheField name="manioc_pays_fournisseur" numFmtId="0">
      <sharedItems containsNonDate="0" containsString="0" containsBlank="1"/>
    </cacheField>
    <cacheField name="manioc_pays_fournisseur_autre" numFmtId="0">
      <sharedItems containsNonDate="0" containsString="0" containsBlank="1"/>
    </cacheField>
    <cacheField name="manioc_stock" numFmtId="0">
      <sharedItems containsString="0" containsBlank="1" containsNumber="1" containsInteger="1" minValue="3" maxValue="7"/>
    </cacheField>
    <cacheField name="manioc_reapprovissionnement" numFmtId="0">
      <sharedItems containsString="0" containsBlank="1" containsNumber="1" containsInteger="1" minValue="1" maxValue="2"/>
    </cacheField>
    <cacheField name="manioc_stock_warning" numFmtId="0">
      <sharedItems containsString="0" containsBlank="1" containsNumber="1" containsInteger="1" minValue="0" maxValue="0"/>
    </cacheField>
    <cacheField name="note_alimentaire_igname" numFmtId="0">
      <sharedItems containsNonDate="0" containsString="0" containsBlank="1"/>
    </cacheField>
    <cacheField name="igname_disponibilite" numFmtId="0">
      <sharedItems containsBlank="1"/>
    </cacheField>
    <cacheField name="igname_prix_unite" numFmtId="0">
      <sharedItems containsString="0" containsBlank="1" containsNumber="1" containsInteger="1" minValue="1200" maxValue="1300"/>
    </cacheField>
    <cacheField name="igname_localisation_fournisseur" numFmtId="0">
      <sharedItems containsBlank="1"/>
    </cacheField>
    <cacheField name="igname_pays_fournisseur" numFmtId="0">
      <sharedItems containsNonDate="0" containsString="0" containsBlank="1"/>
    </cacheField>
    <cacheField name="igname_pays_fournisseur_autre" numFmtId="0">
      <sharedItems containsNonDate="0" containsString="0" containsBlank="1"/>
    </cacheField>
    <cacheField name="igname_stock" numFmtId="0">
      <sharedItems containsString="0" containsBlank="1" containsNumber="1" containsInteger="1" minValue="10" maxValue="21"/>
    </cacheField>
    <cacheField name="igname_reapprovissionnement" numFmtId="0">
      <sharedItems containsString="0" containsBlank="1" containsNumber="1" containsInteger="1" minValue="2" maxValue="2"/>
    </cacheField>
    <cacheField name="igname_stock_warning" numFmtId="0">
      <sharedItems containsString="0" containsBlank="1" containsNumber="1" containsInteger="1" minValue="0" maxValue="0"/>
    </cacheField>
    <cacheField name="note_alimentaire_patate" numFmtId="0">
      <sharedItems containsNonDate="0" containsString="0" containsBlank="1"/>
    </cacheField>
    <cacheField name="patate_disponibilite" numFmtId="0">
      <sharedItems containsBlank="1"/>
    </cacheField>
    <cacheField name="patate_prix_unite" numFmtId="0">
      <sharedItems containsString="0" containsBlank="1" containsNumber="1" containsInteger="1" minValue="250" maxValue="300"/>
    </cacheField>
    <cacheField name="patate_localisation_fournisseur" numFmtId="0">
      <sharedItems containsBlank="1"/>
    </cacheField>
    <cacheField name="patate_pays_fournisseur" numFmtId="0">
      <sharedItems containsNonDate="0" containsString="0" containsBlank="1"/>
    </cacheField>
    <cacheField name="patate_pays_fournisseur_autre" numFmtId="0">
      <sharedItems containsNonDate="0" containsString="0" containsBlank="1"/>
    </cacheField>
    <cacheField name="patate_stock" numFmtId="0">
      <sharedItems containsString="0" containsBlank="1" containsNumber="1" containsInteger="1" minValue="5" maxValue="10"/>
    </cacheField>
    <cacheField name="patate_reapprovissionnement" numFmtId="0">
      <sharedItems containsString="0" containsBlank="1" containsNumber="1" containsInteger="1" minValue="1" maxValue="2"/>
    </cacheField>
    <cacheField name="patate_stock_warning" numFmtId="0">
      <sharedItems containsString="0" containsBlank="1" containsNumber="1" containsInteger="1" minValue="0" maxValue="0"/>
    </cacheField>
    <cacheField name="note_alimentaire_pomme_de_terre" numFmtId="0">
      <sharedItems containsNonDate="0" containsString="0" containsBlank="1"/>
    </cacheField>
    <cacheField name="pomme_de_terre_disponibilite" numFmtId="0">
      <sharedItems containsBlank="1"/>
    </cacheField>
    <cacheField name="pomme_de_terre_prix_unite" numFmtId="0">
      <sharedItems containsString="0" containsBlank="1" containsNumber="1" containsInteger="1" minValue="350" maxValue="400"/>
    </cacheField>
    <cacheField name="pomme_de_terre_localisation_fournisseur" numFmtId="0">
      <sharedItems containsBlank="1"/>
    </cacheField>
    <cacheField name="pomme_de_terre_pays_fournisseur" numFmtId="0">
      <sharedItems containsNonDate="0" containsString="0" containsBlank="1"/>
    </cacheField>
    <cacheField name="pomme_de_terre_pays_fournisseur_autre" numFmtId="0">
      <sharedItems containsNonDate="0" containsString="0" containsBlank="1"/>
    </cacheField>
    <cacheField name="pomme_de_terre_stock" numFmtId="0">
      <sharedItems containsString="0" containsBlank="1" containsNumber="1" containsInteger="1" minValue="6" maxValue="10"/>
    </cacheField>
    <cacheField name="pomme_de_terre_reapprovissionnement" numFmtId="0">
      <sharedItems containsString="0" containsBlank="1" containsNumber="1" containsInteger="1" minValue="1" maxValue="3"/>
    </cacheField>
    <cacheField name="pomme_de_terre_stock_warning" numFmtId="0">
      <sharedItems containsString="0" containsBlank="1" containsNumber="1" containsInteger="1" minValue="0" maxValue="0"/>
    </cacheField>
    <cacheField name="note_alimentaire_viandes" numFmtId="0">
      <sharedItems containsNonDate="0" containsString="0" containsBlank="1"/>
    </cacheField>
    <cacheField name="viande_beuf_disponibilite" numFmtId="0">
      <sharedItems containsBlank="1"/>
    </cacheField>
    <cacheField name="viande_beuf_prix_unite" numFmtId="0">
      <sharedItems containsString="0" containsBlank="1" containsNumber="1" containsInteger="1" minValue="3000" maxValue="3000"/>
    </cacheField>
    <cacheField name="viandes_beuf_localisation_fournisseur" numFmtId="0">
      <sharedItems containsBlank="1"/>
    </cacheField>
    <cacheField name="viandes_beuf_pays_fournisseur" numFmtId="0">
      <sharedItems containsNonDate="0" containsString="0" containsBlank="1"/>
    </cacheField>
    <cacheField name="viandes_beuf_pays_fournisseur_autre" numFmtId="0">
      <sharedItems containsNonDate="0" containsString="0" containsBlank="1"/>
    </cacheField>
    <cacheField name="viande_beuf_stock" numFmtId="0">
      <sharedItems containsString="0" containsBlank="1" containsNumber="1" containsInteger="1" minValue="1" maxValue="2"/>
    </cacheField>
    <cacheField name="viande_beuf_reapprovissionnement" numFmtId="0">
      <sharedItems containsString="0" containsBlank="1" containsNumber="1" containsInteger="1" minValue="1" maxValue="2"/>
    </cacheField>
    <cacheField name="viande_beuf_stock_warning" numFmtId="0">
      <sharedItems containsString="0" containsBlank="1" containsNumber="1" containsInteger="1" minValue="0" maxValue="1"/>
    </cacheField>
    <cacheField name="note_alimentaire_viandes_001" numFmtId="0">
      <sharedItems containsNonDate="0" containsString="0" containsBlank="1"/>
    </cacheField>
    <cacheField name="viande_mouton_disponibilite" numFmtId="0">
      <sharedItems containsBlank="1"/>
    </cacheField>
    <cacheField name="viande_mouton_prix_unite" numFmtId="0">
      <sharedItems containsString="0" containsBlank="1" containsNumber="1" containsInteger="1" minValue="2000" maxValue="2000"/>
    </cacheField>
    <cacheField name="viandes_mouton_localisation_fournisseur" numFmtId="0">
      <sharedItems containsBlank="1"/>
    </cacheField>
    <cacheField name="viandes_mouton_pays_fournisseur" numFmtId="0">
      <sharedItems containsNonDate="0" containsString="0" containsBlank="1"/>
    </cacheField>
    <cacheField name="viandes_mouton_pays_fournisseur_autre" numFmtId="0">
      <sharedItems containsNonDate="0" containsString="0" containsBlank="1"/>
    </cacheField>
    <cacheField name="viande_mouton_stock" numFmtId="0">
      <sharedItems containsString="0" containsBlank="1" containsNumber="1" containsInteger="1" minValue="1" maxValue="2"/>
    </cacheField>
    <cacheField name="viande_mouton_reapprovissionnement" numFmtId="0">
      <sharedItems containsString="0" containsBlank="1" containsNumber="1" containsInteger="1" minValue="1" maxValue="2"/>
    </cacheField>
    <cacheField name="viande_mouton_stock_warning" numFmtId="0">
      <sharedItems containsString="0" containsBlank="1" containsNumber="1" containsInteger="1" minValue="0" maxValue="1"/>
    </cacheField>
    <cacheField name="note_alimentaire_poissons" numFmtId="0">
      <sharedItems containsNonDate="0" containsString="0" containsBlank="1"/>
    </cacheField>
    <cacheField name="poisson_disponibilite" numFmtId="0">
      <sharedItems containsBlank="1"/>
    </cacheField>
    <cacheField name="poisson_prix_unite" numFmtId="0">
      <sharedItems containsString="0" containsBlank="1" containsNumber="1" containsInteger="1" minValue="1300" maxValue="1300"/>
    </cacheField>
    <cacheField name="poissons_localisation_fournisseur" numFmtId="0">
      <sharedItems containsBlank="1"/>
    </cacheField>
    <cacheField name="poissons_pays_fournisseur" numFmtId="0">
      <sharedItems containsNonDate="0" containsString="0" containsBlank="1"/>
    </cacheField>
    <cacheField name="poissons_pays_fournisseur_autre" numFmtId="0">
      <sharedItems containsNonDate="0" containsString="0" containsBlank="1"/>
    </cacheField>
    <cacheField name="poisson_stock" numFmtId="0">
      <sharedItems containsString="0" containsBlank="1" containsNumber="1" containsInteger="1" minValue="3" maxValue="8"/>
    </cacheField>
    <cacheField name="poisson_reapprovissionnement" numFmtId="0">
      <sharedItems containsString="0" containsBlank="1" containsNumber="1" containsInteger="1" minValue="1" maxValue="2"/>
    </cacheField>
    <cacheField name="poisson_stock_warning" numFmtId="0">
      <sharedItems containsString="0" containsBlank="1" containsNumber="1" containsInteger="1" minValue="0" maxValue="0"/>
    </cacheField>
    <cacheField name="note_alimentaire_lait_en_poudres" numFmtId="0">
      <sharedItems containsNonDate="0" containsString="0" containsBlank="1"/>
    </cacheField>
    <cacheField name="lait_en_poudre_disponibilite" numFmtId="0">
      <sharedItems containsBlank="1"/>
    </cacheField>
    <cacheField name="lait_en_poudre_prix_unite" numFmtId="0">
      <sharedItems containsString="0" containsBlank="1" containsNumber="1" containsInteger="1" minValue="1500" maxValue="3500"/>
    </cacheField>
    <cacheField name="lait_en_poudres_localisation_fournisseur" numFmtId="0">
      <sharedItems containsBlank="1"/>
    </cacheField>
    <cacheField name="lait_en_poudres_pays_fournisseur" numFmtId="0">
      <sharedItems containsNonDate="0" containsString="0" containsBlank="1"/>
    </cacheField>
    <cacheField name="lait_en_poudres_pays_fournisseur_autre" numFmtId="0">
      <sharedItems containsNonDate="0" containsString="0" containsBlank="1"/>
    </cacheField>
    <cacheField name="lait_en_poudre_stock" numFmtId="0">
      <sharedItems containsString="0" containsBlank="1" containsNumber="1" containsInteger="1" minValue="14" maxValue="60"/>
    </cacheField>
    <cacheField name="lait_en_poudre_reapprovissionnement" numFmtId="0">
      <sharedItems containsString="0" containsBlank="1" containsNumber="1" containsInteger="1" minValue="1" maxValue="2"/>
    </cacheField>
    <cacheField name="lait_en_poudre_stock_warning" numFmtId="0">
      <sharedItems containsString="0" containsBlank="1" containsNumber="1" containsInteger="1" minValue="0" maxValue="0"/>
    </cacheField>
    <cacheField name="note_alimentaire_lait_fraiss" numFmtId="0">
      <sharedItems containsNonDate="0" containsString="0" containsBlank="1"/>
    </cacheField>
    <cacheField name="lait_frais_disponibilite" numFmtId="0">
      <sharedItems containsBlank="1"/>
    </cacheField>
    <cacheField name="lait_frais_prix_unite" numFmtId="0">
      <sharedItems containsString="0" containsBlank="1" containsNumber="1" containsInteger="1" minValue="600" maxValue="1250"/>
    </cacheField>
    <cacheField name="lait_fraiss_localisation_fournisseur" numFmtId="0">
      <sharedItems containsBlank="1"/>
    </cacheField>
    <cacheField name="lait_fraiss_pays_fournisseur" numFmtId="0">
      <sharedItems containsNonDate="0" containsString="0" containsBlank="1"/>
    </cacheField>
    <cacheField name="lait_fraiss_pays_fournisseur_autre" numFmtId="0">
      <sharedItems containsNonDate="0" containsString="0" containsBlank="1"/>
    </cacheField>
    <cacheField name="lait_frais_stock" numFmtId="0">
      <sharedItems containsString="0" containsBlank="1" containsNumber="1" containsInteger="1" minValue="1" maxValue="10"/>
    </cacheField>
    <cacheField name="lait_frais_reapprovissionnement" numFmtId="0">
      <sharedItems containsString="0" containsBlank="1" containsNumber="1" containsInteger="1" minValue="1" maxValue="2"/>
    </cacheField>
    <cacheField name="lait_frais_stock_warning" numFmtId="0">
      <sharedItems containsString="0" containsBlank="1" containsNumber="1" containsInteger="1" minValue="0" maxValue="1"/>
    </cacheField>
    <cacheField name="note_alimentaire_haricots" numFmtId="0">
      <sharedItems containsNonDate="0" containsString="0" containsBlank="1"/>
    </cacheField>
    <cacheField name="haricot_disponibilite" numFmtId="0">
      <sharedItems containsNonDate="0" containsString="0" containsBlank="1"/>
    </cacheField>
    <cacheField name="haricot_unite" numFmtId="0">
      <sharedItems containsNonDate="0" containsString="0" containsBlank="1"/>
    </cacheField>
    <cacheField name="haricot_unite_kg" numFmtId="0">
      <sharedItems containsNonDate="0" containsString="0" containsBlank="1"/>
    </cacheField>
    <cacheField name="haricot_unite_yorouba" numFmtId="0">
      <sharedItems containsNonDate="0" containsString="0" containsBlank="1"/>
    </cacheField>
    <cacheField name="haricot_unite_tine" numFmtId="0">
      <sharedItems containsNonDate="0" containsString="0" containsBlank="1"/>
    </cacheField>
    <cacheField name="haricot_prix_kg" numFmtId="0">
      <sharedItems containsNonDate="0" containsString="0" containsBlank="1"/>
    </cacheField>
    <cacheField name="haricot_prix_yorouba" numFmtId="0">
      <sharedItems containsNonDate="0" containsString="0" containsBlank="1"/>
    </cacheField>
    <cacheField name="haricot_prix_tine" numFmtId="0">
      <sharedItems containsNonDate="0" containsString="0" containsBlank="1"/>
    </cacheField>
    <cacheField name="haricots_localisation_fournisseur" numFmtId="0">
      <sharedItems containsNonDate="0" containsString="0" containsBlank="1"/>
    </cacheField>
    <cacheField name="haricots_pays_fournisseur" numFmtId="0">
      <sharedItems containsNonDate="0" containsString="0" containsBlank="1"/>
    </cacheField>
    <cacheField name="haricots_pays_fournisseur_autre" numFmtId="0">
      <sharedItems containsNonDate="0" containsString="0" containsBlank="1"/>
    </cacheField>
    <cacheField name="haricot_stock" numFmtId="0">
      <sharedItems containsNonDate="0" containsString="0" containsBlank="1"/>
    </cacheField>
    <cacheField name="haricot_reapprovissionnement" numFmtId="0">
      <sharedItems containsNonDate="0" containsString="0" containsBlank="1"/>
    </cacheField>
    <cacheField name="haricot_stock_warning" numFmtId="0">
      <sharedItems containsNonDate="0" containsString="0" containsBlank="1"/>
    </cacheField>
    <cacheField name="note_alimentaire_arachide_coque" numFmtId="0">
      <sharedItems containsNonDate="0" containsString="0" containsBlank="1"/>
    </cacheField>
    <cacheField name="arachide_coque_disponibilite" numFmtId="0">
      <sharedItems containsBlank="1"/>
    </cacheField>
    <cacheField name="arachide_coque_unite" numFmtId="0">
      <sharedItems containsBlank="1"/>
    </cacheField>
    <cacheField name="arachide_coque_unite_kg" numFmtId="0">
      <sharedItems containsString="0" containsBlank="1" containsNumber="1" containsInteger="1" minValue="0" maxValue="1"/>
    </cacheField>
    <cacheField name="arachide_coque_unite_yorouba" numFmtId="0">
      <sharedItems containsString="0" containsBlank="1" containsNumber="1" containsInteger="1" minValue="1" maxValue="1"/>
    </cacheField>
    <cacheField name="arachide_coque_unite_tine" numFmtId="0">
      <sharedItems containsString="0" containsBlank="1" containsNumber="1" containsInteger="1" minValue="0" maxValue="1"/>
    </cacheField>
    <cacheField name="arachide_coque_coque_prix_kg" numFmtId="0">
      <sharedItems containsString="0" containsBlank="1" containsNumber="1" containsInteger="1" minValue="175" maxValue="175"/>
    </cacheField>
    <cacheField name="arachide_coque_prix_yorouba" numFmtId="0">
      <sharedItems containsString="0" containsBlank="1" containsNumber="1" containsInteger="1" minValue="500" maxValue="600"/>
    </cacheField>
    <cacheField name="arachide_coque_prix_tine" numFmtId="0">
      <sharedItems containsString="0" containsBlank="1" containsNumber="1" containsInteger="1" minValue="3500" maxValue="3500"/>
    </cacheField>
    <cacheField name="arachides_coque_localisation_fournisseur" numFmtId="0">
      <sharedItems containsBlank="1"/>
    </cacheField>
    <cacheField name="arachides_coque_pays_fournisseur" numFmtId="0">
      <sharedItems containsNonDate="0" containsString="0" containsBlank="1"/>
    </cacheField>
    <cacheField name="arachides_coque_pays_fournisseur_autre" numFmtId="0">
      <sharedItems containsNonDate="0" containsString="0" containsBlank="1"/>
    </cacheField>
    <cacheField name="arachide_coque_stock" numFmtId="0">
      <sharedItems containsString="0" containsBlank="1" containsNumber="1" containsInteger="1" minValue="12" maxValue="30"/>
    </cacheField>
    <cacheField name="arachide_coque_reapprovissionnement" numFmtId="0">
      <sharedItems containsString="0" containsBlank="1" containsNumber="1" containsInteger="1" minValue="1" maxValue="6"/>
    </cacheField>
    <cacheField name="arachide_coque_stock_warning" numFmtId="0">
      <sharedItems containsString="0" containsBlank="1" containsNumber="1" containsInteger="1" minValue="0" maxValue="0"/>
    </cacheField>
    <cacheField name="note_alimentaire_arachide_graine" numFmtId="0">
      <sharedItems containsNonDate="0" containsString="0" containsBlank="1"/>
    </cacheField>
    <cacheField name="arachide_graine_disponibilite" numFmtId="0">
      <sharedItems containsBlank="1"/>
    </cacheField>
    <cacheField name="arachide_graine_unite" numFmtId="0">
      <sharedItems containsBlank="1"/>
    </cacheField>
    <cacheField name="arachide_graine_unite_kg" numFmtId="0">
      <sharedItems containsString="0" containsBlank="1" containsNumber="1" containsInteger="1" minValue="1" maxValue="1"/>
    </cacheField>
    <cacheField name="arachide_graine_unite_yorouba" numFmtId="0">
      <sharedItems containsString="0" containsBlank="1" containsNumber="1" containsInteger="1" minValue="1" maxValue="1"/>
    </cacheField>
    <cacheField name="arachide_graine_unite_tine" numFmtId="0">
      <sharedItems containsString="0" containsBlank="1" containsNumber="1" containsInteger="1" minValue="1" maxValue="1"/>
    </cacheField>
    <cacheField name="arachide_graine_graine_prix_kg" numFmtId="0">
      <sharedItems containsString="0" containsBlank="1" containsNumber="1" containsInteger="1" minValue="500" maxValue="500"/>
    </cacheField>
    <cacheField name="arachide_graine_prix_yorouba" numFmtId="0">
      <sharedItems containsString="0" containsBlank="1" containsNumber="1" containsInteger="1" minValue="1500" maxValue="1500"/>
    </cacheField>
    <cacheField name="arachide_graine_prix_tine" numFmtId="0">
      <sharedItems containsString="0" containsBlank="1" containsNumber="1" containsInteger="1" minValue="10500" maxValue="10500"/>
    </cacheField>
    <cacheField name="arachides_graine_localisation_fournisseur" numFmtId="0">
      <sharedItems containsBlank="1"/>
    </cacheField>
    <cacheField name="arachides_graine_pays_fournisseur" numFmtId="0">
      <sharedItems containsNonDate="0" containsString="0" containsBlank="1"/>
    </cacheField>
    <cacheField name="arachides_graine_pays_fournisseur_autre" numFmtId="0">
      <sharedItems containsNonDate="0" containsString="0" containsBlank="1"/>
    </cacheField>
    <cacheField name="arachide_graine_stock" numFmtId="0">
      <sharedItems containsString="0" containsBlank="1" containsNumber="1" containsInteger="1" minValue="15" maxValue="30"/>
    </cacheField>
    <cacheField name="arachide_graine_reapprovissionnement" numFmtId="0">
      <sharedItems containsString="0" containsBlank="1" containsNumber="1" containsInteger="1" minValue="1" maxValue="3"/>
    </cacheField>
    <cacheField name="arachide_graine_stock_warning" numFmtId="0">
      <sharedItems containsString="0" containsBlank="1" containsNumber="1" containsInteger="1" minValue="0" maxValue="0"/>
    </cacheField>
    <cacheField name="note_alimentaire_voandzous" numFmtId="0">
      <sharedItems containsNonDate="0" containsString="0" containsBlank="1"/>
    </cacheField>
    <cacheField name="voandzou_disponibilite" numFmtId="0">
      <sharedItems containsBlank="1"/>
    </cacheField>
    <cacheField name="voandzou_unite" numFmtId="0">
      <sharedItems containsBlank="1"/>
    </cacheField>
    <cacheField name="voandzou_unite_kg" numFmtId="0">
      <sharedItems containsString="0" containsBlank="1" containsNumber="1" containsInteger="1" minValue="0" maxValue="1"/>
    </cacheField>
    <cacheField name="voandzou_unite_yorouba" numFmtId="0">
      <sharedItems containsString="0" containsBlank="1" containsNumber="1" containsInteger="1" minValue="1" maxValue="1"/>
    </cacheField>
    <cacheField name="voandzou_unite_tine" numFmtId="0">
      <sharedItems containsString="0" containsBlank="1" containsNumber="1" containsInteger="1" minValue="0" maxValue="1"/>
    </cacheField>
    <cacheField name="voandzou_prix_unite_kg" numFmtId="0">
      <sharedItems containsString="0" containsBlank="1" containsNumber="1" containsInteger="1" minValue="425" maxValue="500"/>
    </cacheField>
    <cacheField name="voandzou_prix_unite_yorouba" numFmtId="0">
      <sharedItems containsString="0" containsBlank="1" containsNumber="1" containsInteger="1" minValue="1200" maxValue="1600"/>
    </cacheField>
    <cacheField name="voandzou_prix_unite_tine" numFmtId="0">
      <sharedItems containsString="0" containsBlank="1" containsNumber="1" containsInteger="1" minValue="8750" maxValue="9800"/>
    </cacheField>
    <cacheField name="voandzous_localisation_fournisseur" numFmtId="0">
      <sharedItems containsBlank="1"/>
    </cacheField>
    <cacheField name="voandzous_pays_fournisseur" numFmtId="0">
      <sharedItems containsNonDate="0" containsString="0" containsBlank="1"/>
    </cacheField>
    <cacheField name="voandzous_pays_fournisseur_autre" numFmtId="0">
      <sharedItems containsNonDate="0" containsString="0" containsBlank="1"/>
    </cacheField>
    <cacheField name="voandzou_stock" numFmtId="0">
      <sharedItems containsString="0" containsBlank="1" containsNumber="1" containsInteger="1" minValue="15" maxValue="21"/>
    </cacheField>
    <cacheField name="voandzou_reapprovissionnement" numFmtId="0">
      <sharedItems containsString="0" containsBlank="1" containsNumber="1" containsInteger="1" minValue="1" maxValue="30"/>
    </cacheField>
    <cacheField name="voandzou_stock_warning" numFmtId="0">
      <sharedItems containsString="0" containsBlank="1" containsNumber="1" containsInteger="1" minValue="0" maxValue="1"/>
    </cacheField>
    <cacheField name="note_alimentaire_oignons" numFmtId="0">
      <sharedItems containsNonDate="0" containsString="0" containsBlank="1"/>
    </cacheField>
    <cacheField name="oignon_disponibilite" numFmtId="0">
      <sharedItems containsBlank="1"/>
    </cacheField>
    <cacheField name="oignon_unite" numFmtId="0">
      <sharedItems containsBlank="1"/>
    </cacheField>
    <cacheField name="oignon_unite_kg" numFmtId="0">
      <sharedItems containsString="0" containsBlank="1" containsNumber="1" containsInteger="1" minValue="1" maxValue="1"/>
    </cacheField>
    <cacheField name="oignon_unite_yorouba" numFmtId="0">
      <sharedItems containsString="0" containsBlank="1" containsNumber="1" containsInteger="1" minValue="1" maxValue="1"/>
    </cacheField>
    <cacheField name="oignon_unite_tas" numFmtId="0">
      <sharedItems containsString="0" containsBlank="1" containsNumber="1" containsInteger="1" minValue="1" maxValue="1"/>
    </cacheField>
    <cacheField name="oignon_prix_unite_kg" numFmtId="0">
      <sharedItems containsString="0" containsBlank="1" containsNumber="1" containsInteger="1" minValue="250" maxValue="500"/>
    </cacheField>
    <cacheField name="oignon_prix_unite_yorouba" numFmtId="0">
      <sharedItems containsString="0" containsBlank="1" containsNumber="1" containsInteger="1" minValue="750" maxValue="1000"/>
    </cacheField>
    <cacheField name="oignon_prix_unite_tas" numFmtId="0">
      <sharedItems containsString="0" containsBlank="1" containsNumber="1" containsInteger="1" minValue="200" maxValue="200"/>
    </cacheField>
    <cacheField name="oignons_localisation_fournisseur" numFmtId="0">
      <sharedItems containsBlank="1"/>
    </cacheField>
    <cacheField name="oignons_pays_fournisseur" numFmtId="0">
      <sharedItems containsNonDate="0" containsString="0" containsBlank="1"/>
    </cacheField>
    <cacheField name="oignons_pays_fournisseur_autre" numFmtId="0">
      <sharedItems containsNonDate="0" containsString="0" containsBlank="1"/>
    </cacheField>
    <cacheField name="oignon_stock" numFmtId="0">
      <sharedItems containsString="0" containsBlank="1" containsNumber="1" containsInteger="1" minValue="3" maxValue="35"/>
    </cacheField>
    <cacheField name="oignon_reapprovissionnement" numFmtId="0">
      <sharedItems containsString="0" containsBlank="1" containsNumber="1" containsInteger="1" minValue="1" maxValue="6"/>
    </cacheField>
    <cacheField name="oignon_stock_warning" numFmtId="0">
      <sharedItems containsString="0" containsBlank="1" containsNumber="1" containsInteger="1" minValue="0" maxValue="0"/>
    </cacheField>
    <cacheField name="note_alimentaire_tomates" numFmtId="0">
      <sharedItems containsNonDate="0" containsString="0" containsBlank="1"/>
    </cacheField>
    <cacheField name="tomate_disponibilite" numFmtId="0">
      <sharedItems containsBlank="1"/>
    </cacheField>
    <cacheField name="tomate_unite" numFmtId="0">
      <sharedItems containsBlank="1"/>
    </cacheField>
    <cacheField name="tomate_unite_kg" numFmtId="0">
      <sharedItems containsString="0" containsBlank="1" containsNumber="1" containsInteger="1" minValue="1" maxValue="1"/>
    </cacheField>
    <cacheField name="tomate_unite_tas" numFmtId="0">
      <sharedItems containsString="0" containsBlank="1" containsNumber="1" containsInteger="1" minValue="0" maxValue="1"/>
    </cacheField>
    <cacheField name="tomate_prix_unite_kg" numFmtId="0">
      <sharedItems containsString="0" containsBlank="1" containsNumber="1" containsInteger="1" minValue="300" maxValue="600"/>
    </cacheField>
    <cacheField name="tomate_prix_unite_tas" numFmtId="0">
      <sharedItems containsString="0" containsBlank="1" containsNumber="1" containsInteger="1" minValue="100" maxValue="200"/>
    </cacheField>
    <cacheField name="tomates_localisation_fournisseur" numFmtId="0">
      <sharedItems containsBlank="1"/>
    </cacheField>
    <cacheField name="tomates_pays_fournisseur" numFmtId="0">
      <sharedItems containsNonDate="0" containsString="0" containsBlank="1"/>
    </cacheField>
    <cacheField name="tomates_pays_fournisseur_autre" numFmtId="0">
      <sharedItems containsNonDate="0" containsString="0" containsBlank="1"/>
    </cacheField>
    <cacheField name="tomate_stock" numFmtId="0">
      <sharedItems containsString="0" containsBlank="1" containsNumber="1" containsInteger="1" minValue="3" maxValue="7"/>
    </cacheField>
    <cacheField name="tomate_reapprovissionnement" numFmtId="0">
      <sharedItems containsString="0" containsBlank="1" containsNumber="1" containsInteger="1" minValue="1" maxValue="2"/>
    </cacheField>
    <cacheField name="tomate_stock_warning" numFmtId="0">
      <sharedItems containsString="0" containsBlank="1" containsNumber="1" containsInteger="1" minValue="0" maxValue="0"/>
    </cacheField>
    <cacheField name="note_alimentaire_feuilles" numFmtId="0">
      <sharedItems containsNonDate="0" containsString="0" containsBlank="1"/>
    </cacheField>
    <cacheField name="feuille_disponibilite" numFmtId="0">
      <sharedItems containsBlank="1"/>
    </cacheField>
    <cacheField name="feuille_unite" numFmtId="0">
      <sharedItems containsBlank="1"/>
    </cacheField>
    <cacheField name="feuille_unite_kg" numFmtId="0">
      <sharedItems containsString="0" containsBlank="1" containsNumber="1" containsInteger="1" minValue="0" maxValue="0"/>
    </cacheField>
    <cacheField name="feuille_unite_tas" numFmtId="0">
      <sharedItems containsString="0" containsBlank="1" containsNumber="1" containsInteger="1" minValue="1" maxValue="1"/>
    </cacheField>
    <cacheField name="feuille_prix_unite_kg" numFmtId="0">
      <sharedItems containsNonDate="0" containsString="0" containsBlank="1"/>
    </cacheField>
    <cacheField name="feuille_prix_unite_tas" numFmtId="0">
      <sharedItems containsString="0" containsBlank="1" containsNumber="1" containsInteger="1" minValue="100" maxValue="300"/>
    </cacheField>
    <cacheField name="feuilles_localisation_fournisseur" numFmtId="0">
      <sharedItems containsBlank="1"/>
    </cacheField>
    <cacheField name="feuilles_pays_fournisseur" numFmtId="0">
      <sharedItems containsNonDate="0" containsString="0" containsBlank="1"/>
    </cacheField>
    <cacheField name="feuilles_pays_fournisseur_autre" numFmtId="0">
      <sharedItems containsNonDate="0" containsString="0" containsBlank="1"/>
    </cacheField>
    <cacheField name="feuille_stock" numFmtId="0">
      <sharedItems containsString="0" containsBlank="1" containsNumber="1" containsInteger="1" minValue="2" maxValue="7"/>
    </cacheField>
    <cacheField name="feuille_reapprovissionnement" numFmtId="0">
      <sharedItems containsString="0" containsBlank="1" containsNumber="1" containsInteger="1" minValue="1" maxValue="3"/>
    </cacheField>
    <cacheField name="feuille_stock_warning" numFmtId="0">
      <sharedItems containsString="0" containsBlank="1" containsNumber="1" containsInteger="1" minValue="0" maxValue="0"/>
    </cacheField>
    <cacheField name="note_alimentaire_huile" numFmtId="0">
      <sharedItems containsNonDate="0" containsString="0" containsBlank="1"/>
    </cacheField>
    <cacheField name="huile_disponibilite" numFmtId="0">
      <sharedItems containsBlank="1"/>
    </cacheField>
    <cacheField name="huile_prix_unite" numFmtId="0">
      <sharedItems containsString="0" containsBlank="1" containsNumber="1" containsInteger="1" minValue="1000" maxValue="1200"/>
    </cacheField>
    <cacheField name="huile_localisation_fournisseur" numFmtId="0">
      <sharedItems containsBlank="1"/>
    </cacheField>
    <cacheField name="huile_pays_fournisseur" numFmtId="0">
      <sharedItems containsNonDate="0" containsString="0" containsBlank="1"/>
    </cacheField>
    <cacheField name="huile_pays_fournisseur_autre" numFmtId="0">
      <sharedItems containsNonDate="0" containsString="0" containsBlank="1"/>
    </cacheField>
    <cacheField name="huile_stock" numFmtId="0">
      <sharedItems containsString="0" containsBlank="1" containsNumber="1" containsInteger="1" minValue="7" maxValue="17"/>
    </cacheField>
    <cacheField name="huile_reapprovissionnement" numFmtId="0">
      <sharedItems containsString="0" containsBlank="1" containsNumber="1" containsInteger="1" minValue="1" maxValue="3"/>
    </cacheField>
    <cacheField name="huile_stock_warning" numFmtId="0">
      <sharedItems containsString="0" containsBlank="1" containsNumber="1" containsInteger="1" minValue="0" maxValue="0"/>
    </cacheField>
    <cacheField name="note_alimentaire_beurre" numFmtId="0">
      <sharedItems containsNonDate="0" containsString="0" containsBlank="1"/>
    </cacheField>
    <cacheField name="beurre_disponibilite" numFmtId="0">
      <sharedItems containsBlank="1"/>
    </cacheField>
    <cacheField name="beurre_unite" numFmtId="0">
      <sharedItems containsBlank="1"/>
    </cacheField>
    <cacheField name="beurre_unite_litre" numFmtId="0">
      <sharedItems containsString="0" containsBlank="1" containsNumber="1" containsInteger="1" minValue="1" maxValue="1"/>
    </cacheField>
    <cacheField name="beurre_unite_kg" numFmtId="0">
      <sharedItems containsString="0" containsBlank="1" containsNumber="1" containsInteger="1" minValue="1" maxValue="1"/>
    </cacheField>
    <cacheField name="beurre_unite_boule" numFmtId="0">
      <sharedItems containsString="0" containsBlank="1" containsNumber="1" containsInteger="1" minValue="1" maxValue="1"/>
    </cacheField>
    <cacheField name="beurre_prix_unite_litre" numFmtId="0">
      <sharedItems containsString="0" containsBlank="1" containsNumber="1" containsInteger="1" minValue="2000" maxValue="2000"/>
    </cacheField>
    <cacheField name="beurre_prix_unite_kg" numFmtId="0">
      <sharedItems containsString="0" containsBlank="1" containsNumber="1" containsInteger="1" minValue="2000" maxValue="2000"/>
    </cacheField>
    <cacheField name="beurre_prix_unite_boule" numFmtId="0">
      <sharedItems containsString="0" containsBlank="1" containsNumber="1" containsInteger="1" minValue="100" maxValue="100"/>
    </cacheField>
    <cacheField name="beurre_localisation_fournisseur" numFmtId="0">
      <sharedItems containsBlank="1"/>
    </cacheField>
    <cacheField name="beurre_pays_fournisseur" numFmtId="0">
      <sharedItems containsNonDate="0" containsString="0" containsBlank="1"/>
    </cacheField>
    <cacheField name="beurre_pays_fournisseur_autre" numFmtId="0">
      <sharedItems containsNonDate="0" containsString="0" containsBlank="1"/>
    </cacheField>
    <cacheField name="beurre_stock" numFmtId="0">
      <sharedItems containsString="0" containsBlank="1" containsNumber="1" containsInteger="1" minValue="10" maxValue="30"/>
    </cacheField>
    <cacheField name="beurre_reapprovissionnement" numFmtId="0">
      <sharedItems containsString="0" containsBlank="1" containsNumber="1" containsInteger="1" minValue="1" maxValue="3"/>
    </cacheField>
    <cacheField name="beurre_stock_warning" numFmtId="0">
      <sharedItems containsString="0" containsBlank="1" containsNumber="1" containsInteger="1" minValue="0" maxValue="0"/>
    </cacheField>
    <cacheField name="note_alimentaire_sucre" numFmtId="0">
      <sharedItems containsNonDate="0" containsString="0" containsBlank="1"/>
    </cacheField>
    <cacheField name="sucre_disponibilite" numFmtId="0">
      <sharedItems containsBlank="1"/>
    </cacheField>
    <cacheField name="sucre_unite" numFmtId="0">
      <sharedItems containsBlank="1"/>
    </cacheField>
    <cacheField name="sucre_unite_poudre" numFmtId="0">
      <sharedItems containsString="0" containsBlank="1" containsNumber="1" containsInteger="1" minValue="1" maxValue="1"/>
    </cacheField>
    <cacheField name="sucre_unite_morceaux" numFmtId="0">
      <sharedItems containsString="0" containsBlank="1" containsNumber="1" containsInteger="1" minValue="1" maxValue="1"/>
    </cacheField>
    <cacheField name="sucre_prix_unite_poudre" numFmtId="0">
      <sharedItems containsString="0" containsBlank="1" containsNumber="1" containsInteger="1" minValue="650" maxValue="750"/>
    </cacheField>
    <cacheField name="sucre_prix_unite_morceaux" numFmtId="0">
      <sharedItems containsString="0" containsBlank="1" containsNumber="1" containsInteger="1" minValue="750" maxValue="850"/>
    </cacheField>
    <cacheField name="sucre_localisation_fournisseur" numFmtId="0">
      <sharedItems containsBlank="1"/>
    </cacheField>
    <cacheField name="sucre_pays_fournisseur" numFmtId="0">
      <sharedItems containsNonDate="0" containsString="0" containsBlank="1"/>
    </cacheField>
    <cacheField name="sucre_pays_fournisseur_autre" numFmtId="0">
      <sharedItems containsNonDate="0" containsString="0" containsBlank="1"/>
    </cacheField>
    <cacheField name="sucre_stock" numFmtId="0">
      <sharedItems containsString="0" containsBlank="1" containsNumber="1" containsInteger="1" minValue="7" maxValue="30"/>
    </cacheField>
    <cacheField name="sucre_reapprovissionnement" numFmtId="0">
      <sharedItems containsString="0" containsBlank="1" containsNumber="1" containsInteger="1" minValue="1" maxValue="2"/>
    </cacheField>
    <cacheField name="sucre_stock_warning" numFmtId="0">
      <sharedItems containsString="0" containsBlank="1" containsNumber="1" containsInteger="1" minValue="0" maxValue="0"/>
    </cacheField>
    <cacheField name="note_alimentaire_sel" numFmtId="0">
      <sharedItems containsNonDate="0" containsString="0" containsBlank="1"/>
    </cacheField>
    <cacheField name="sel_disponibilite" numFmtId="0">
      <sharedItems containsBlank="1"/>
    </cacheField>
    <cacheField name="sel_prix_unite" numFmtId="0">
      <sharedItems containsString="0" containsBlank="1" containsNumber="1" containsInteger="1" minValue="200" maxValue="950"/>
    </cacheField>
    <cacheField name="sel_localisation_fournisseur" numFmtId="0">
      <sharedItems containsBlank="1"/>
    </cacheField>
    <cacheField name="sel_pays_fournisseur" numFmtId="0">
      <sharedItems containsNonDate="0" containsString="0" containsBlank="1"/>
    </cacheField>
    <cacheField name="sel_pays_fournisseur_autre" numFmtId="0">
      <sharedItems containsNonDate="0" containsString="0" containsBlank="1"/>
    </cacheField>
    <cacheField name="sel_stock" numFmtId="0">
      <sharedItems containsString="0" containsBlank="1" containsNumber="1" containsInteger="1" minValue="10" maxValue="35"/>
    </cacheField>
    <cacheField name="sel_reapprovissionnement" numFmtId="0">
      <sharedItems containsString="0" containsBlank="1" containsNumber="1" containsInteger="1" minValue="1" maxValue="3"/>
    </cacheField>
    <cacheField name="sel_stock_warning" numFmtId="0">
      <sharedItems containsString="0" containsBlank="1" containsNumber="1" containsInteger="1" minValue="0" maxValue="0"/>
    </cacheField>
    <cacheField name="note_alimentaire_reapprov" numFmtId="0">
      <sharedItems containsNonDate="0" containsString="0" containsBlank="1"/>
    </cacheField>
    <cacheField name="alimentaire_difficultes_reapprov_ouinon" numFmtId="0">
      <sharedItems containsBlank="1"/>
    </cacheField>
    <cacheField name="ba_incoherence1_note" numFmtId="0">
      <sharedItems containsNonDate="0" containsString="0" containsBlank="1"/>
    </cacheField>
    <cacheField name="alimentaire_difficultes_reapprov_articles" numFmtId="0">
      <sharedItems containsBlank="1"/>
    </cacheField>
    <cacheField name="alimentaire_difficultes_reapprov_articles_mais" numFmtId="0">
      <sharedItems containsString="0" containsBlank="1" containsNumber="1" containsInteger="1" minValue="0" maxValue="1"/>
    </cacheField>
    <cacheField name="alimentaire_difficultes_reapprov_articles_sorgho_rouge" numFmtId="0">
      <sharedItems containsString="0" containsBlank="1" containsNumber="1" containsInteger="1" minValue="0" maxValue="1"/>
    </cacheField>
    <cacheField name="alimentaire_difficultes_reapprov_articles_sorgho_blanc" numFmtId="0">
      <sharedItems containsString="0" containsBlank="1" containsNumber="1" containsInteger="1" minValue="0" maxValue="1"/>
    </cacheField>
    <cacheField name="alimentaire_difficultes_reapprov_articles_mil" numFmtId="0">
      <sharedItems containsString="0" containsBlank="1" containsNumber="1" containsInteger="1" minValue="0" maxValue="1"/>
    </cacheField>
    <cacheField name="alimentaire_difficultes_reapprov_articles_riz_local" numFmtId="0">
      <sharedItems containsString="0" containsBlank="1" containsNumber="1" containsInteger="1" minValue="0" maxValue="1"/>
    </cacheField>
    <cacheField name="alimentaire_difficultes_reapprov_articles_riz_importe" numFmtId="0">
      <sharedItems containsString="0" containsBlank="1" containsNumber="1" containsInteger="1" minValue="0" maxValue="1"/>
    </cacheField>
    <cacheField name="alimentaire_difficultes_reapprov_articles_fonio" numFmtId="0">
      <sharedItems containsString="0" containsBlank="1" containsNumber="1" containsInteger="1" minValue="0" maxValue="0"/>
    </cacheField>
    <cacheField name="alimentaire_difficultes_reapprov_articles_manioc" numFmtId="0">
      <sharedItems containsString="0" containsBlank="1" containsNumber="1" containsInteger="1" minValue="0" maxValue="1"/>
    </cacheField>
    <cacheField name="alimentaire_difficultes_reapprov_articles_igname" numFmtId="0">
      <sharedItems containsString="0" containsBlank="1" containsNumber="1" containsInteger="1" minValue="0" maxValue="1"/>
    </cacheField>
    <cacheField name="alimentaire_difficultes_reapprov_articles_patate" numFmtId="0">
      <sharedItems containsString="0" containsBlank="1" containsNumber="1" containsInteger="1" minValue="0" maxValue="1"/>
    </cacheField>
    <cacheField name="alimentaire_difficultes_reapprov_articles_pomme_de_terre" numFmtId="0">
      <sharedItems containsString="0" containsBlank="1" containsNumber="1" containsInteger="1" minValue="0" maxValue="1"/>
    </cacheField>
    <cacheField name="alimentaire_difficultes_reapprov_articles_viande_beuf" numFmtId="0">
      <sharedItems containsString="0" containsBlank="1" containsNumber="1" containsInteger="1" minValue="0" maxValue="1"/>
    </cacheField>
    <cacheField name="alimentaire_difficultes_reapprov_articles_viande_mouton" numFmtId="0">
      <sharedItems containsString="0" containsBlank="1" containsNumber="1" containsInteger="1" minValue="0" maxValue="1"/>
    </cacheField>
    <cacheField name="alimentaire_difficultes_reapprov_articles_poisson" numFmtId="0">
      <sharedItems containsString="0" containsBlank="1" containsNumber="1" containsInteger="1" minValue="0" maxValue="1"/>
    </cacheField>
    <cacheField name="alimentaire_difficultes_reapprov_articles_lait_en_poudre" numFmtId="0">
      <sharedItems containsString="0" containsBlank="1" containsNumber="1" containsInteger="1" minValue="0" maxValue="0"/>
    </cacheField>
    <cacheField name="alimentaire_difficultes_reapprov_articles_lait_frais" numFmtId="0">
      <sharedItems containsString="0" containsBlank="1" containsNumber="1" containsInteger="1" minValue="0" maxValue="0"/>
    </cacheField>
    <cacheField name="alimentaire_difficultes_reapprov_articles_niebe" numFmtId="0">
      <sharedItems containsString="0" containsBlank="1" containsNumber="1" containsInteger="1" minValue="0" maxValue="0"/>
    </cacheField>
    <cacheField name="alimentaire_difficultes_reapprov_articles_arachide_coque" numFmtId="0">
      <sharedItems containsString="0" containsBlank="1" containsNumber="1" containsInteger="1" minValue="0" maxValue="0"/>
    </cacheField>
    <cacheField name="alimentaire_difficultes_reapprov_articles_arachide_graine" numFmtId="0">
      <sharedItems containsString="0" containsBlank="1" containsNumber="1" containsInteger="1" minValue="0" maxValue="0"/>
    </cacheField>
    <cacheField name="alimentaire_difficultes_reapprov_articles_voandzou" numFmtId="0">
      <sharedItems containsString="0" containsBlank="1" containsNumber="1" containsInteger="1" minValue="0" maxValue="0"/>
    </cacheField>
    <cacheField name="alimentaire_difficultes_reapprov_articles_oignon" numFmtId="0">
      <sharedItems containsString="0" containsBlank="1" containsNumber="1" containsInteger="1" minValue="0" maxValue="0"/>
    </cacheField>
    <cacheField name="alimentaire_difficultes_reapprov_articles_tomate" numFmtId="0">
      <sharedItems containsString="0" containsBlank="1" containsNumber="1" containsInteger="1" minValue="0" maxValue="0"/>
    </cacheField>
    <cacheField name="alimentaire_difficultes_reapprov_articles_feuille" numFmtId="0">
      <sharedItems containsString="0" containsBlank="1" containsNumber="1" containsInteger="1" minValue="0" maxValue="0"/>
    </cacheField>
    <cacheField name="alimentaire_difficultes_reapprov_articles_huile" numFmtId="0">
      <sharedItems containsString="0" containsBlank="1" containsNumber="1" containsInteger="1" minValue="0" maxValue="1"/>
    </cacheField>
    <cacheField name="alimentaire_difficultes_reapprov_articles_beurre" numFmtId="0">
      <sharedItems containsString="0" containsBlank="1" containsNumber="1" containsInteger="1" minValue="0" maxValue="0"/>
    </cacheField>
    <cacheField name="alimentaire_difficultes_reapprov_articles_sucre" numFmtId="0">
      <sharedItems containsString="0" containsBlank="1" containsNumber="1" containsInteger="1" minValue="0" maxValue="1"/>
    </cacheField>
    <cacheField name="alimentaire_difficultes_reapprov_articles_sel" numFmtId="0">
      <sharedItems containsString="0" containsBlank="1" containsNumber="1" containsInteger="1" minValue="0" maxValue="1"/>
    </cacheField>
    <cacheField name="alimentaire_difficultes_reapprov_articles_aucun" numFmtId="0">
      <sharedItems containsString="0" containsBlank="1" containsNumber="1" containsInteger="1" minValue="0" maxValue="0"/>
    </cacheField>
    <cacheField name="ba_incoherence2_note" numFmtId="0">
      <sharedItems containsNonDate="0" containsString="0" containsBlank="1"/>
    </cacheField>
    <cacheField name="alimentaire_difficultes_reapprov_raisons" numFmtId="0">
      <sharedItems containsBlank="1"/>
    </cacheField>
    <cacheField name="alimentaire_difficultes_reapprov_raisons_securite" numFmtId="0">
      <sharedItems containsString="0" containsBlank="1" containsNumber="1" containsInteger="1" minValue="0" maxValue="0"/>
    </cacheField>
    <cacheField name="alimentaire_difficultes_reapprov_raisons_vols" numFmtId="0">
      <sharedItems containsString="0" containsBlank="1" containsNumber="1" containsInteger="1" minValue="0" maxValue="1"/>
    </cacheField>
    <cacheField name="alimentaire_difficultes_reapprov_raisons_degradation_perte" numFmtId="0">
      <sharedItems containsString="0" containsBlank="1" containsNumber="1" containsInteger="1" minValue="0" maxValue="1"/>
    </cacheField>
    <cacheField name="alimentaire_difficultes_reapprov_raisons_route_etat" numFmtId="0">
      <sharedItems containsString="0" containsBlank="1" containsNumber="1" containsInteger="1" minValue="0" maxValue="0"/>
    </cacheField>
    <cacheField name="alimentaire_difficultes_reapprov_raisons_article_indisponible_saison" numFmtId="0">
      <sharedItems containsString="0" containsBlank="1" containsNumber="1" containsInteger="1" minValue="0" maxValue="1"/>
    </cacheField>
    <cacheField name="alimentaire_difficultes_reapprov_raisons_prix_fournisseurs" numFmtId="0">
      <sharedItems containsString="0" containsBlank="1" containsNumber="1" containsInteger="1" minValue="0" maxValue="1"/>
    </cacheField>
    <cacheField name="alimentaire_difficultes_reapprov_raisons_rarete_transport" numFmtId="0">
      <sharedItems containsString="0" containsBlank="1" containsNumber="1" containsInteger="1" minValue="0" maxValue="0"/>
    </cacheField>
    <cacheField name="alimentaire_difficultes_reapprov_raisons_cout_transport" numFmtId="0">
      <sharedItems containsString="0" containsBlank="1" containsNumber="1" containsInteger="1" minValue="0" maxValue="1"/>
    </cacheField>
    <cacheField name="alimentaire_difficultes_reapprov_raisons_taxes" numFmtId="0">
      <sharedItems containsString="0" containsBlank="1" containsNumber="1" containsInteger="1" minValue="0" maxValue="1"/>
    </cacheField>
    <cacheField name="alimentaire_difficultes_reapprov_raisons_tracasseries" numFmtId="0">
      <sharedItems containsString="0" containsBlank="1" containsNumber="1" containsInteger="1" minValue="0" maxValue="1"/>
    </cacheField>
    <cacheField name="alimentaire_difficultes_reapprov_raisons_autre" numFmtId="0">
      <sharedItems containsString="0" containsBlank="1" containsNumber="1" containsInteger="1" minValue="0" maxValue="0"/>
    </cacheField>
    <cacheField name="alimentaire_difficultes_reapprov_raisons_nsp" numFmtId="0">
      <sharedItems containsString="0" containsBlank="1" containsNumber="1" containsInteger="1" minValue="0" maxValue="0"/>
    </cacheField>
    <cacheField name="alimentaire_difficultes_reapprov_raisons_autre_2" numFmtId="0">
      <sharedItems containsNonDate="0" containsString="0" containsBlank="1"/>
    </cacheField>
    <cacheField name="note_alimentaire_variations" numFmtId="0">
      <sharedItems containsNonDate="0" containsString="0" containsBlank="1"/>
    </cacheField>
    <cacheField name="variations_alimentaire_prix" numFmtId="0">
      <sharedItems containsBlank="1"/>
    </cacheField>
    <cacheField name="variations_alimentaire_prix_prix_constants" numFmtId="0">
      <sharedItems containsString="0" containsBlank="1" containsNumber="1" containsInteger="1" minValue="0" maxValue="1"/>
    </cacheField>
    <cacheField name="variations_alimentaire_prix_prix_hausse" numFmtId="0">
      <sharedItems containsString="0" containsBlank="1" containsNumber="1" containsInteger="1" minValue="0" maxValue="1"/>
    </cacheField>
    <cacheField name="variations_alimentaire_prix_prix_baisse" numFmtId="0">
      <sharedItems containsString="0" containsBlank="1" containsNumber="1" containsInteger="1" minValue="0" maxValue="1"/>
    </cacheField>
    <cacheField name="variations_alimentaire_prix_nsp" numFmtId="0">
      <sharedItems containsString="0" containsBlank="1" containsNumber="1" containsInteger="1" minValue="0" maxValue="0"/>
    </cacheField>
    <cacheField name="variations_alimentaire_hausse_articles" numFmtId="0">
      <sharedItems containsBlank="1"/>
    </cacheField>
    <cacheField name="variations_alimentaire_hausse_articles_mais" numFmtId="0">
      <sharedItems containsString="0" containsBlank="1" containsNumber="1" containsInteger="1" minValue="0" maxValue="1"/>
    </cacheField>
    <cacheField name="variations_alimentaire_hausse_articles_sorgho_rouge" numFmtId="0">
      <sharedItems containsString="0" containsBlank="1" containsNumber="1" containsInteger="1" minValue="0" maxValue="1"/>
    </cacheField>
    <cacheField name="variations_alimentaire_hausse_articles_sorgho_blanc" numFmtId="0">
      <sharedItems containsString="0" containsBlank="1" containsNumber="1" containsInteger="1" minValue="0" maxValue="1"/>
    </cacheField>
    <cacheField name="variations_alimentaire_hausse_articles_mil" numFmtId="0">
      <sharedItems containsString="0" containsBlank="1" containsNumber="1" containsInteger="1" minValue="0" maxValue="1"/>
    </cacheField>
    <cacheField name="variations_alimentaire_hausse_articles_riz_local" numFmtId="0">
      <sharedItems containsString="0" containsBlank="1" containsNumber="1" containsInteger="1" minValue="0" maxValue="1"/>
    </cacheField>
    <cacheField name="variations_alimentaire_hausse_articles_riz_importe" numFmtId="0">
      <sharedItems containsString="0" containsBlank="1" containsNumber="1" containsInteger="1" minValue="0" maxValue="1"/>
    </cacheField>
    <cacheField name="variations_alimentaire_hausse_articles_fonio" numFmtId="0">
      <sharedItems containsString="0" containsBlank="1" containsNumber="1" containsInteger="1" minValue="0" maxValue="0"/>
    </cacheField>
    <cacheField name="variations_alimentaire_hausse_articles_manioc" numFmtId="0">
      <sharedItems containsString="0" containsBlank="1" containsNumber="1" containsInteger="1" minValue="0" maxValue="0"/>
    </cacheField>
    <cacheField name="variations_alimentaire_hausse_articles_igname" numFmtId="0">
      <sharedItems containsString="0" containsBlank="1" containsNumber="1" containsInteger="1" minValue="0" maxValue="0"/>
    </cacheField>
    <cacheField name="variations_alimentaire_hausse_articles_patate" numFmtId="0">
      <sharedItems containsString="0" containsBlank="1" containsNumber="1" containsInteger="1" minValue="0" maxValue="0"/>
    </cacheField>
    <cacheField name="variations_alimentaire_hausse_articles_pomme_de_terre" numFmtId="0">
      <sharedItems containsString="0" containsBlank="1" containsNumber="1" containsInteger="1" minValue="0" maxValue="0"/>
    </cacheField>
    <cacheField name="variations_alimentaire_hausse_articles_viande_beuf" numFmtId="0">
      <sharedItems containsString="0" containsBlank="1" containsNumber="1" containsInteger="1" minValue="0" maxValue="1"/>
    </cacheField>
    <cacheField name="variations_alimentaire_hausse_articles_viande_mouton" numFmtId="0">
      <sharedItems containsString="0" containsBlank="1" containsNumber="1" containsInteger="1" minValue="0" maxValue="1"/>
    </cacheField>
    <cacheField name="variations_alimentaire_hausse_articles_poisson" numFmtId="0">
      <sharedItems containsString="0" containsBlank="1" containsNumber="1" containsInteger="1" minValue="0" maxValue="1"/>
    </cacheField>
    <cacheField name="variations_alimentaire_hausse_articles_lait_en_poudre" numFmtId="0">
      <sharedItems containsString="0" containsBlank="1" containsNumber="1" containsInteger="1" minValue="0" maxValue="1"/>
    </cacheField>
    <cacheField name="variations_alimentaire_hausse_articles_lait_frais" numFmtId="0">
      <sharedItems containsString="0" containsBlank="1" containsNumber="1" containsInteger="1" minValue="0" maxValue="0"/>
    </cacheField>
    <cacheField name="variations_alimentaire_hausse_articles_niebe" numFmtId="0">
      <sharedItems containsString="0" containsBlank="1" containsNumber="1" containsInteger="1" minValue="0" maxValue="0"/>
    </cacheField>
    <cacheField name="variations_alimentaire_hausse_articles_arachide_coque" numFmtId="0">
      <sharedItems containsString="0" containsBlank="1" containsNumber="1" containsInteger="1" minValue="0" maxValue="0"/>
    </cacheField>
    <cacheField name="variations_alimentaire_hausse_articles_arachide_graine" numFmtId="0">
      <sharedItems containsString="0" containsBlank="1" containsNumber="1" containsInteger="1" minValue="0" maxValue="0"/>
    </cacheField>
    <cacheField name="variations_alimentaire_hausse_articles_voandzou" numFmtId="0">
      <sharedItems containsString="0" containsBlank="1" containsNumber="1" containsInteger="1" minValue="0" maxValue="0"/>
    </cacheField>
    <cacheField name="variations_alimentaire_hausse_articles_oignon" numFmtId="0">
      <sharedItems containsString="0" containsBlank="1" containsNumber="1" containsInteger="1" minValue="0" maxValue="0"/>
    </cacheField>
    <cacheField name="variations_alimentaire_hausse_articles_tomate" numFmtId="0">
      <sharedItems containsString="0" containsBlank="1" containsNumber="1" containsInteger="1" minValue="0" maxValue="0"/>
    </cacheField>
    <cacheField name="variations_alimentaire_hausse_articles_feuille" numFmtId="0">
      <sharedItems containsString="0" containsBlank="1" containsNumber="1" containsInteger="1" minValue="0" maxValue="0"/>
    </cacheField>
    <cacheField name="variations_alimentaire_hausse_articles_huile" numFmtId="0">
      <sharedItems containsString="0" containsBlank="1" containsNumber="1" containsInteger="1" minValue="0" maxValue="1"/>
    </cacheField>
    <cacheField name="variations_alimentaire_hausse_articles_beurre" numFmtId="0">
      <sharedItems containsString="0" containsBlank="1" containsNumber="1" containsInteger="1" minValue="0" maxValue="0"/>
    </cacheField>
    <cacheField name="variations_alimentaire_hausse_articles_sucre" numFmtId="0">
      <sharedItems containsString="0" containsBlank="1" containsNumber="1" containsInteger="1" minValue="0" maxValue="1"/>
    </cacheField>
    <cacheField name="variations_alimentaire_hausse_articles_sel" numFmtId="0">
      <sharedItems containsString="0" containsBlank="1" containsNumber="1" containsInteger="1" minValue="0" maxValue="1"/>
    </cacheField>
    <cacheField name="variations_alimentaire_hausse_articles_aucun" numFmtId="0">
      <sharedItems containsString="0" containsBlank="1" containsNumber="1" containsInteger="1" minValue="0" maxValue="0"/>
    </cacheField>
    <cacheField name="variations_alimentaire_hausse_raisons" numFmtId="0">
      <sharedItems containsBlank="1"/>
    </cacheField>
    <cacheField name="variations_alimentaire_hausse_raisons_hausse_couts" numFmtId="0">
      <sharedItems containsString="0" containsBlank="1" containsNumber="1" containsInteger="1" minValue="0" maxValue="1"/>
    </cacheField>
    <cacheField name="variations_alimentaire_hausse_raisons_hausse_demande_distribution" numFmtId="0">
      <sharedItems containsString="0" containsBlank="1" containsNumber="1" containsInteger="1" minValue="0" maxValue="0"/>
    </cacheField>
    <cacheField name="variations_alimentaire_hausse_raisons_hausse_change" numFmtId="0">
      <sharedItems containsString="0" containsBlank="1" containsNumber="1" containsInteger="1" minValue="0" maxValue="0"/>
    </cacheField>
    <cacheField name="variations_alimentaire_hausse_raisons_hausse_demande_clients" numFmtId="0">
      <sharedItems containsString="0" containsBlank="1" containsNumber="1" containsInteger="1" minValue="0" maxValue="0"/>
    </cacheField>
    <cacheField name="variations_alimentaire_hausse_raisons_hausse_demande_arrivees" numFmtId="0">
      <sharedItems containsString="0" containsBlank="1" containsNumber="1" containsInteger="1" minValue="0" maxValue="0"/>
    </cacheField>
    <cacheField name="variations_alimentaire_hausse_raisons_hausse_prix_fournisseurs" numFmtId="0">
      <sharedItems containsString="0" containsBlank="1" containsNumber="1" containsInteger="1" minValue="0" maxValue="1"/>
    </cacheField>
    <cacheField name="variations_alimentaire_hausse_raisons_baisse_offre_rupturestocks" numFmtId="0">
      <sharedItems containsString="0" containsBlank="1" containsNumber="1" containsInteger="1" minValue="0" maxValue="0"/>
    </cacheField>
    <cacheField name="variations_alimentaire_hausse_raisons_baisse_offre_saison_circulation" numFmtId="0">
      <sharedItems containsString="0" containsBlank="1" containsNumber="1" containsInteger="1" minValue="0" maxValue="0"/>
    </cacheField>
    <cacheField name="variations_alimentaire_hausse_raisons_baisse_offre_securite" numFmtId="0">
      <sharedItems containsString="0" containsBlank="1" containsNumber="1" containsInteger="1" minValue="0" maxValue="1"/>
    </cacheField>
    <cacheField name="variations_alimentaire_hausse_raisons_baisse_offre_production_saison" numFmtId="0">
      <sharedItems containsString="0" containsBlank="1" containsNumber="1" containsInteger="1" minValue="0" maxValue="0"/>
    </cacheField>
    <cacheField name="variations_alimentaire_hausse_raisons_autre" numFmtId="0">
      <sharedItems containsString="0" containsBlank="1" containsNumber="1" containsInteger="1" minValue="0" maxValue="0"/>
    </cacheField>
    <cacheField name="variations_alimentaire_hausse_raisons_nsp" numFmtId="0">
      <sharedItems containsString="0" containsBlank="1" containsNumber="1" containsInteger="1" minValue="0" maxValue="0"/>
    </cacheField>
    <cacheField name="variations_alimentaire_hausse_raisons_autre_2" numFmtId="0">
      <sharedItems containsNonDate="0" containsString="0" containsBlank="1"/>
    </cacheField>
    <cacheField name="variations_alimentaire_baisse_articles" numFmtId="0">
      <sharedItems containsBlank="1"/>
    </cacheField>
    <cacheField name="variations_alimentaire_baisse_articles_mais" numFmtId="0">
      <sharedItems containsString="0" containsBlank="1" containsNumber="1" containsInteger="1" minValue="1" maxValue="1"/>
    </cacheField>
    <cacheField name="variations_alimentaire_baisse_articles_sorgho_rouge" numFmtId="0">
      <sharedItems containsString="0" containsBlank="1" containsNumber="1" containsInteger="1" minValue="1" maxValue="1"/>
    </cacheField>
    <cacheField name="variations_alimentaire_baisse_articles_sorgho_blanc" numFmtId="0">
      <sharedItems containsString="0" containsBlank="1" containsNumber="1" containsInteger="1" minValue="1" maxValue="1"/>
    </cacheField>
    <cacheField name="variations_alimentaire_baisse_articles_mil" numFmtId="0">
      <sharedItems containsString="0" containsBlank="1" containsNumber="1" containsInteger="1" minValue="0" maxValue="1"/>
    </cacheField>
    <cacheField name="variations_alimentaire_baisse_articles_riz_local" numFmtId="0">
      <sharedItems containsString="0" containsBlank="1" containsNumber="1" containsInteger="1" minValue="0" maxValue="1"/>
    </cacheField>
    <cacheField name="variations_alimentaire_baisse_articles_riz_importe" numFmtId="0">
      <sharedItems containsString="0" containsBlank="1" containsNumber="1" containsInteger="1" minValue="0" maxValue="1"/>
    </cacheField>
    <cacheField name="variations_alimentaire_baisse_articles_fonio" numFmtId="0">
      <sharedItems containsString="0" containsBlank="1" containsNumber="1" containsInteger="1" minValue="0" maxValue="1"/>
    </cacheField>
    <cacheField name="variations_alimentaire_baisse_articles_manioc" numFmtId="0">
      <sharedItems containsString="0" containsBlank="1" containsNumber="1" containsInteger="1" minValue="0" maxValue="0"/>
    </cacheField>
    <cacheField name="variations_alimentaire_baisse_articles_igname" numFmtId="0">
      <sharedItems containsString="0" containsBlank="1" containsNumber="1" containsInteger="1" minValue="0" maxValue="0"/>
    </cacheField>
    <cacheField name="variations_alimentaire_baisse_articles_patate" numFmtId="0">
      <sharedItems containsString="0" containsBlank="1" containsNumber="1" containsInteger="1" minValue="0" maxValue="0"/>
    </cacheField>
    <cacheField name="variations_alimentaire_baisse_articles_pomme_de_terre" numFmtId="0">
      <sharedItems containsString="0" containsBlank="1" containsNumber="1" containsInteger="1" minValue="0" maxValue="0"/>
    </cacheField>
    <cacheField name="variations_alimentaire_baisse_articles_viande_beuf" numFmtId="0">
      <sharedItems containsString="0" containsBlank="1" containsNumber="1" containsInteger="1" minValue="0" maxValue="0"/>
    </cacheField>
    <cacheField name="variations_alimentaire_baisse_articles_viande_mouton" numFmtId="0">
      <sharedItems containsString="0" containsBlank="1" containsNumber="1" containsInteger="1" minValue="0" maxValue="0"/>
    </cacheField>
    <cacheField name="variations_alimentaire_baisse_articles_poisson" numFmtId="0">
      <sharedItems containsString="0" containsBlank="1" containsNumber="1" containsInteger="1" minValue="0" maxValue="0"/>
    </cacheField>
    <cacheField name="variations_alimentaire_baisse_articles_lait_en_poudre" numFmtId="0">
      <sharedItems containsString="0" containsBlank="1" containsNumber="1" containsInteger="1" minValue="0" maxValue="0"/>
    </cacheField>
    <cacheField name="variations_alimentaire_baisse_articles_lait_frais" numFmtId="0">
      <sharedItems containsString="0" containsBlank="1" containsNumber="1" containsInteger="1" minValue="0" maxValue="0"/>
    </cacheField>
    <cacheField name="variations_alimentaire_baisse_articles_niebe" numFmtId="0">
      <sharedItems containsString="0" containsBlank="1" containsNumber="1" containsInteger="1" minValue="1" maxValue="1"/>
    </cacheField>
    <cacheField name="variations_alimentaire_baisse_articles_arachide_coque" numFmtId="0">
      <sharedItems containsString="0" containsBlank="1" containsNumber="1" containsInteger="1" minValue="0" maxValue="1"/>
    </cacheField>
    <cacheField name="variations_alimentaire_baisse_articles_arachide_graine" numFmtId="0">
      <sharedItems containsString="0" containsBlank="1" containsNumber="1" containsInteger="1" minValue="0" maxValue="1"/>
    </cacheField>
    <cacheField name="variations_alimentaire_baisse_articles_voandzou" numFmtId="0">
      <sharedItems containsString="0" containsBlank="1" containsNumber="1" containsInteger="1" minValue="0" maxValue="1"/>
    </cacheField>
    <cacheField name="variations_alimentaire_baisse_articles_oignon" numFmtId="0">
      <sharedItems containsString="0" containsBlank="1" containsNumber="1" containsInteger="1" minValue="0" maxValue="0"/>
    </cacheField>
    <cacheField name="variations_alimentaire_baisse_articles_tomate" numFmtId="0">
      <sharedItems containsString="0" containsBlank="1" containsNumber="1" containsInteger="1" minValue="0" maxValue="0"/>
    </cacheField>
    <cacheField name="variations_alimentaire_baisse_articles_feuille" numFmtId="0">
      <sharedItems containsString="0" containsBlank="1" containsNumber="1" containsInteger="1" minValue="0" maxValue="0"/>
    </cacheField>
    <cacheField name="variations_alimentaire_baisse_articles_huile" numFmtId="0">
      <sharedItems containsString="0" containsBlank="1" containsNumber="1" containsInteger="1" minValue="0" maxValue="0"/>
    </cacheField>
    <cacheField name="variations_alimentaire_baisse_articles_beurre" numFmtId="0">
      <sharedItems containsString="0" containsBlank="1" containsNumber="1" containsInteger="1" minValue="0" maxValue="0"/>
    </cacheField>
    <cacheField name="variations_alimentaire_baisse_articles_sucre" numFmtId="0">
      <sharedItems containsString="0" containsBlank="1" containsNumber="1" containsInteger="1" minValue="0" maxValue="0"/>
    </cacheField>
    <cacheField name="variations_alimentaire_baisse_articles_sel" numFmtId="0">
      <sharedItems containsString="0" containsBlank="1" containsNumber="1" containsInteger="1" minValue="0" maxValue="0"/>
    </cacheField>
    <cacheField name="variations_alimentaire_baisse_articles_aucun" numFmtId="0">
      <sharedItems containsString="0" containsBlank="1" containsNumber="1" containsInteger="1" minValue="0" maxValue="0"/>
    </cacheField>
    <cacheField name="variations_alimentaire_baisse_raisons" numFmtId="0">
      <sharedItems containsBlank="1"/>
    </cacheField>
    <cacheField name="variations_alimentaire_baisse_raisons_baisse_couts" numFmtId="0">
      <sharedItems containsString="0" containsBlank="1" containsNumber="1" containsInteger="1" minValue="0" maxValue="0"/>
    </cacheField>
    <cacheField name="variations_alimentaire_baisse_raisons_baisse_demande_distribution" numFmtId="0">
      <sharedItems containsString="0" containsBlank="1" containsNumber="1" containsInteger="1" minValue="0" maxValue="0"/>
    </cacheField>
    <cacheField name="variations_alimentaire_baisse_raisons_baisse_change" numFmtId="0">
      <sharedItems containsString="0" containsBlank="1" containsNumber="1" containsInteger="1" minValue="0" maxValue="0"/>
    </cacheField>
    <cacheField name="variations_alimentaire_baisse_raisons_baisse_demande_autoproduction" numFmtId="0">
      <sharedItems containsString="0" containsBlank="1" containsNumber="1" containsInteger="1" minValue="0" maxValue="0"/>
    </cacheField>
    <cacheField name="variations_alimentaire_baisse_raisons_baisse_demande_departs" numFmtId="0">
      <sharedItems containsString="0" containsBlank="1" containsNumber="1" containsInteger="1" minValue="0" maxValue="0"/>
    </cacheField>
    <cacheField name="variations_alimentaire_baisse_raisons_baisse_prix_fournisseurs" numFmtId="0">
      <sharedItems containsString="0" containsBlank="1" containsNumber="1" containsInteger="1" minValue="0" maxValue="1"/>
    </cacheField>
    <cacheField name="variations_alimentaire_baisse_raisons_hausse_offre_quantites" numFmtId="0">
      <sharedItems containsString="0" containsBlank="1" containsNumber="1" containsInteger="1" minValue="0" maxValue="0"/>
    </cacheField>
    <cacheField name="variations_alimentaire_baisse_raisons_hausse_offre_circulation_routes" numFmtId="0">
      <sharedItems containsString="0" containsBlank="1" containsNumber="1" containsInteger="1" minValue="0" maxValue="1"/>
    </cacheField>
    <cacheField name="variations_alimentaire_baisse_raisons_hausse_offre_routes_surete" numFmtId="0">
      <sharedItems containsString="0" containsBlank="1" containsNumber="1" containsInteger="1" minValue="0" maxValue="0"/>
    </cacheField>
    <cacheField name="variations_alimentaire_baisse_raisons_hausse_offre_production_saison" numFmtId="0">
      <sharedItems containsString="0" containsBlank="1" containsNumber="1" containsInteger="1" minValue="0" maxValue="1"/>
    </cacheField>
    <cacheField name="variations_alimentaire_baisse_raisons_autre" numFmtId="0">
      <sharedItems containsString="0" containsBlank="1" containsNumber="1" containsInteger="1" minValue="0" maxValue="0"/>
    </cacheField>
    <cacheField name="variations_alimentaire_baisse_raisons_nsp" numFmtId="0">
      <sharedItems containsString="0" containsBlank="1" containsNumber="1" containsInteger="1" minValue="0" maxValue="0"/>
    </cacheField>
    <cacheField name="variations_alimentaire_baisse_raisons_autre_2" numFmtId="0">
      <sharedItems containsNonDate="0" containsString="0" containsBlank="1"/>
    </cacheField>
    <cacheField name="note_fonctionnalite_accessibilite" numFmtId="0">
      <sharedItems containsNonDate="0" containsString="0" containsBlank="1"/>
    </cacheField>
    <cacheField name="modalites_acceptees" numFmtId="0">
      <sharedItems/>
    </cacheField>
    <cacheField name="modalites_acceptees_espece" numFmtId="0">
      <sharedItems containsSemiMixedTypes="0" containsString="0" containsNumber="1" containsInteger="1" minValue="0" maxValue="1"/>
    </cacheField>
    <cacheField name="modalites_acceptees_credit" numFmtId="0">
      <sharedItems containsSemiMixedTypes="0" containsString="0" containsNumber="1" containsInteger="1" minValue="0" maxValue="1"/>
    </cacheField>
    <cacheField name="modalites_acceptees_coupons" numFmtId="0">
      <sharedItems containsSemiMixedTypes="0" containsString="0" containsNumber="1" containsInteger="1" minValue="0" maxValue="1"/>
    </cacheField>
    <cacheField name="modalites_acceptees_paiementmob" numFmtId="0">
      <sharedItems containsSemiMixedTypes="0" containsString="0" containsNumber="1" containsInteger="1" minValue="0" maxValue="1"/>
    </cacheField>
    <cacheField name="modalites_acceptees_troc" numFmtId="0">
      <sharedItems containsSemiMixedTypes="0" containsString="0" containsNumber="1" containsInteger="1" minValue="0" maxValue="1"/>
    </cacheField>
    <cacheField name="modalites_acceptees_autre" numFmtId="0">
      <sharedItems containsSemiMixedTypes="0" containsString="0" containsNumber="1" containsInteger="1" minValue="0" maxValue="0"/>
    </cacheField>
    <cacheField name="modalites_acceptees_autre_2" numFmtId="0">
      <sharedItems containsNonDate="0" containsString="0" containsBlank="1"/>
    </cacheField>
    <cacheField name="frequentation_marche" numFmtId="0">
      <sharedItems/>
    </cacheField>
    <cacheField name="incidents_ouinon" numFmtId="0">
      <sharedItems/>
    </cacheField>
    <cacheField name="incidents_types" numFmtId="0">
      <sharedItems containsBlank="1"/>
    </cacheField>
    <cacheField name="incidents_types_agression_commercant" numFmtId="0">
      <sharedItems containsString="0" containsBlank="1" containsNumber="1" containsInteger="1" minValue="0" maxValue="0"/>
    </cacheField>
    <cacheField name="incidents_types_agression_clients" numFmtId="0">
      <sharedItems containsString="0" containsBlank="1" containsNumber="1" containsInteger="1" minValue="0" maxValue="0"/>
    </cacheField>
    <cacheField name="incidents_types_vols_biens" numFmtId="0">
      <sharedItems containsString="0" containsBlank="1" containsNumber="1" containsInteger="1" minValue="0" maxValue="0"/>
    </cacheField>
    <cacheField name="incidents_types_vols_argent" numFmtId="0">
      <sharedItems containsString="0" containsBlank="1" containsNumber="1" containsInteger="1" minValue="0" maxValue="0"/>
    </cacheField>
    <cacheField name="incidents_types_infrastructure" numFmtId="0">
      <sharedItems containsString="0" containsBlank="1" containsNumber="1" containsInteger="1" minValue="0" maxValue="0"/>
    </cacheField>
    <cacheField name="incidents_types_insecurite" numFmtId="0">
      <sharedItems containsString="0" containsBlank="1" containsNumber="1" containsInteger="1" minValue="1" maxValue="1"/>
    </cacheField>
    <cacheField name="incidents_types_autre" numFmtId="0">
      <sharedItems containsString="0" containsBlank="1" containsNumber="1" containsInteger="1" minValue="0" maxValue="0"/>
    </cacheField>
    <cacheField name="incidents_types_nsp" numFmtId="0">
      <sharedItems containsString="0" containsBlank="1" containsNumber="1" containsInteger="1" minValue="0" maxValue="0"/>
    </cacheField>
    <cacheField name="incidents_types_autre_2" numFmtId="0">
      <sharedItems containsNonDate="0" containsString="0" containsBlank="1"/>
    </cacheField>
    <cacheField name="accessibilite_vulnerables" numFmtId="0">
      <sharedItems/>
    </cacheField>
    <cacheField name="accessibilite_vulnerables_hommes" numFmtId="0">
      <sharedItems containsSemiMixedTypes="0" containsString="0" containsNumber="1" containsInteger="1" minValue="0" maxValue="1"/>
    </cacheField>
    <cacheField name="accessibilite_vulnerables_femmes" numFmtId="0">
      <sharedItems containsSemiMixedTypes="0" containsString="0" containsNumber="1" containsInteger="1" minValue="0" maxValue="1"/>
    </cacheField>
    <cacheField name="accessibilite_vulnerables_moins18" numFmtId="0">
      <sharedItems containsSemiMixedTypes="0" containsString="0" containsNumber="1" containsInteger="1" minValue="0" maxValue="0"/>
    </cacheField>
    <cacheField name="accessibilite_vulnerables_plus60" numFmtId="0">
      <sharedItems containsSemiMixedTypes="0" containsString="0" containsNumber="1" containsInteger="1" minValue="0" maxValue="1"/>
    </cacheField>
    <cacheField name="accessibilite_vulnerables_handicap" numFmtId="0">
      <sharedItems containsSemiMixedTypes="0" containsString="0" containsNumber="1" containsInteger="1" minValue="0" maxValue="1"/>
    </cacheField>
    <cacheField name="accessibilite_vulnerables_maladies" numFmtId="0">
      <sharedItems containsSemiMixedTypes="0" containsString="0" containsNumber="1" containsInteger="1" minValue="0" maxValue="1"/>
    </cacheField>
    <cacheField name="accessibilite_vulnerables_autre" numFmtId="0">
      <sharedItems containsSemiMixedTypes="0" containsString="0" containsNumber="1" containsInteger="1" minValue="0" maxValue="0"/>
    </cacheField>
    <cacheField name="accessibilite_vulnerables_personne" numFmtId="0">
      <sharedItems containsSemiMixedTypes="0" containsString="0" containsNumber="1" containsInteger="1" minValue="0" maxValue="1"/>
    </cacheField>
    <cacheField name="accessibilite_vulnerables_nsp" numFmtId="0">
      <sharedItems containsSemiMixedTypes="0" containsString="0" containsNumber="1" containsInteger="1" minValue="0" maxValue="1"/>
    </cacheField>
    <cacheField name="accessibilite_vulnerables_autre_2" numFmtId="0">
      <sharedItems containsNonDate="0" containsString="0" containsBlank="1"/>
    </cacheField>
    <cacheField name="comment" numFmtId="0">
      <sharedItems containsBlank="1"/>
    </cacheField>
    <cacheField name="end_note_1" numFmtId="0">
      <sharedItems containsNonDate="0" containsString="0" containsBlank="1"/>
    </cacheField>
    <cacheField name="end_note_2" numFmtId="0">
      <sharedItems containsNonDate="0" containsString="0" containsBlank="1"/>
    </cacheField>
    <cacheField name="id" numFmtId="0">
      <sharedItems containsSemiMixedTypes="0" containsString="0" containsNumber="1" containsInteger="1" minValue="361882806" maxValue="366148616"/>
    </cacheField>
    <cacheField name="submission_time" numFmtId="0">
      <sharedItems containsSemiMixedTypes="0" containsString="0" containsNumber="1" minValue="44880.684687499997" maxValue="44890.77"/>
    </cacheField>
    <cacheField name="validation_status" numFmtId="0">
      <sharedItems containsNonDate="0" containsString="0" containsBlank="1"/>
    </cacheField>
    <cacheField name="notes" numFmtId="0">
      <sharedItems containsNonDate="0" containsString="0" containsBlank="1"/>
    </cacheField>
    <cacheField name="status" numFmtId="0">
      <sharedItems/>
    </cacheField>
    <cacheField name="Minutes" numFmtId="0" databaseField="0">
      <fieldGroup base="5">
        <rangePr groupBy="minutes" startDate="2022-11-15T10:57:17" endDate="2022-11-24T14:25:15"/>
        <groupItems count="62">
          <s v="&lt;15/11/2022"/>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24/11/2022"/>
        </groupItems>
      </fieldGroup>
    </cacheField>
    <cacheField name="Heures" numFmtId="0" databaseField="0">
      <fieldGroup base="5">
        <rangePr groupBy="hours" startDate="2022-11-15T10:57:17" endDate="2022-11-24T14:25:15"/>
        <groupItems count="26">
          <s v="&lt;15/11/2022"/>
          <s v="00"/>
          <s v="01"/>
          <s v="02"/>
          <s v="03"/>
          <s v="04"/>
          <s v="05"/>
          <s v="06"/>
          <s v="07"/>
          <s v="08"/>
          <s v="09"/>
          <s v="10"/>
          <s v="11"/>
          <s v="12"/>
          <s v="13"/>
          <s v="14"/>
          <s v="15"/>
          <s v="16"/>
          <s v="17"/>
          <s v="18"/>
          <s v="19"/>
          <s v="20"/>
          <s v="21"/>
          <s v="22"/>
          <s v="23"/>
          <s v="&gt;24/11/2022"/>
        </groupItems>
      </fieldGroup>
    </cacheField>
    <cacheField name="Jours" numFmtId="0" databaseField="0">
      <fieldGroup base="5">
        <rangePr groupBy="days" startDate="2022-11-15T10:57:17" endDate="2022-11-24T14:25:15"/>
        <groupItems count="368">
          <s v="&lt;15/11/2022"/>
          <s v="01-janv"/>
          <s v="02-janv"/>
          <s v="03-janv"/>
          <s v="04-janv"/>
          <s v="05-janv"/>
          <s v="06-janv"/>
          <s v="07-janv"/>
          <s v="08-janv"/>
          <s v="09-janv"/>
          <s v="10-janv"/>
          <s v="11-janv"/>
          <s v="12-janv"/>
          <s v="13-janv"/>
          <s v="14-janv"/>
          <s v="15-janv"/>
          <s v="16-janv"/>
          <s v="17-janv"/>
          <s v="18-janv"/>
          <s v="19-janv"/>
          <s v="20-janv"/>
          <s v="21-janv"/>
          <s v="22-janv"/>
          <s v="23-janv"/>
          <s v="24-janv"/>
          <s v="25-janv"/>
          <s v="26-janv"/>
          <s v="27-janv"/>
          <s v="28-janv"/>
          <s v="29-janv"/>
          <s v="30-janv"/>
          <s v="31-janv"/>
          <s v="01-févr"/>
          <s v="02-févr"/>
          <s v="03-févr"/>
          <s v="04-févr"/>
          <s v="05-févr"/>
          <s v="06-févr"/>
          <s v="07-févr"/>
          <s v="08-févr"/>
          <s v="09-févr"/>
          <s v="10-févr"/>
          <s v="11-févr"/>
          <s v="12-févr"/>
          <s v="13-févr"/>
          <s v="14-févr"/>
          <s v="15-févr"/>
          <s v="16-févr"/>
          <s v="17-févr"/>
          <s v="18-févr"/>
          <s v="19-févr"/>
          <s v="20-févr"/>
          <s v="21-févr"/>
          <s v="22-févr"/>
          <s v="23-févr"/>
          <s v="24-févr"/>
          <s v="25-févr"/>
          <s v="26-févr"/>
          <s v="27-févr"/>
          <s v="28-févr"/>
          <s v="29-févr"/>
          <s v="01-mars"/>
          <s v="02-mars"/>
          <s v="03-mars"/>
          <s v="04-mars"/>
          <s v="05-mars"/>
          <s v="06-mars"/>
          <s v="07-mars"/>
          <s v="08-mars"/>
          <s v="09-mars"/>
          <s v="10-mars"/>
          <s v="11-mars"/>
          <s v="12-mars"/>
          <s v="13-mars"/>
          <s v="14-mars"/>
          <s v="15-mars"/>
          <s v="16-mars"/>
          <s v="17-mars"/>
          <s v="18-mars"/>
          <s v="19-mars"/>
          <s v="20-mars"/>
          <s v="21-mars"/>
          <s v="22-mars"/>
          <s v="23-mars"/>
          <s v="24-mars"/>
          <s v="25-mars"/>
          <s v="26-mars"/>
          <s v="27-mars"/>
          <s v="28-mars"/>
          <s v="29-mars"/>
          <s v="30-mars"/>
          <s v="31-mars"/>
          <s v="01-avr"/>
          <s v="02-avr"/>
          <s v="03-avr"/>
          <s v="04-avr"/>
          <s v="05-avr"/>
          <s v="06-avr"/>
          <s v="07-avr"/>
          <s v="08-avr"/>
          <s v="09-avr"/>
          <s v="10-avr"/>
          <s v="11-avr"/>
          <s v="12-avr"/>
          <s v="13-avr"/>
          <s v="14-avr"/>
          <s v="15-avr"/>
          <s v="16-avr"/>
          <s v="17-avr"/>
          <s v="18-avr"/>
          <s v="19-avr"/>
          <s v="20-avr"/>
          <s v="21-avr"/>
          <s v="22-avr"/>
          <s v="23-avr"/>
          <s v="24-avr"/>
          <s v="25-avr"/>
          <s v="26-avr"/>
          <s v="27-avr"/>
          <s v="28-avr"/>
          <s v="29-avr"/>
          <s v="30-avr"/>
          <s v="01-mai"/>
          <s v="02-mai"/>
          <s v="03-mai"/>
          <s v="04-mai"/>
          <s v="05-mai"/>
          <s v="06-mai"/>
          <s v="07-mai"/>
          <s v="08-mai"/>
          <s v="09-mai"/>
          <s v="10-mai"/>
          <s v="11-mai"/>
          <s v="12-mai"/>
          <s v="13-mai"/>
          <s v="14-mai"/>
          <s v="15-mai"/>
          <s v="16-mai"/>
          <s v="17-mai"/>
          <s v="18-mai"/>
          <s v="19-mai"/>
          <s v="20-mai"/>
          <s v="21-mai"/>
          <s v="22-mai"/>
          <s v="23-mai"/>
          <s v="24-mai"/>
          <s v="25-mai"/>
          <s v="26-mai"/>
          <s v="27-mai"/>
          <s v="28-mai"/>
          <s v="29-mai"/>
          <s v="30-mai"/>
          <s v="31-mai"/>
          <s v="01-juin"/>
          <s v="02-juin"/>
          <s v="03-juin"/>
          <s v="04-juin"/>
          <s v="05-juin"/>
          <s v="06-juin"/>
          <s v="07-juin"/>
          <s v="08-juin"/>
          <s v="09-juin"/>
          <s v="10-juin"/>
          <s v="11-juin"/>
          <s v="12-juin"/>
          <s v="13-juin"/>
          <s v="14-juin"/>
          <s v="15-juin"/>
          <s v="16-juin"/>
          <s v="17-juin"/>
          <s v="18-juin"/>
          <s v="19-juin"/>
          <s v="20-juin"/>
          <s v="21-juin"/>
          <s v="22-juin"/>
          <s v="23-juin"/>
          <s v="24-juin"/>
          <s v="25-juin"/>
          <s v="26-juin"/>
          <s v="27-juin"/>
          <s v="28-juin"/>
          <s v="29-juin"/>
          <s v="30-juin"/>
          <s v="01-juil"/>
          <s v="02-juil"/>
          <s v="03-juil"/>
          <s v="04-juil"/>
          <s v="05-juil"/>
          <s v="06-juil"/>
          <s v="07-juil"/>
          <s v="08-juil"/>
          <s v="09-juil"/>
          <s v="10-juil"/>
          <s v="11-juil"/>
          <s v="12-juil"/>
          <s v="13-juil"/>
          <s v="14-juil"/>
          <s v="15-juil"/>
          <s v="16-juil"/>
          <s v="17-juil"/>
          <s v="18-juil"/>
          <s v="19-juil"/>
          <s v="20-juil"/>
          <s v="21-juil"/>
          <s v="22-juil"/>
          <s v="23-juil"/>
          <s v="24-juil"/>
          <s v="25-juil"/>
          <s v="26-juil"/>
          <s v="27-juil"/>
          <s v="28-juil"/>
          <s v="29-juil"/>
          <s v="30-juil"/>
          <s v="31-juil"/>
          <s v="01-août"/>
          <s v="02-août"/>
          <s v="03-août"/>
          <s v="04-août"/>
          <s v="05-août"/>
          <s v="06-août"/>
          <s v="07-août"/>
          <s v="08-août"/>
          <s v="09-août"/>
          <s v="10-août"/>
          <s v="11-août"/>
          <s v="12-août"/>
          <s v="13-août"/>
          <s v="14-août"/>
          <s v="15-août"/>
          <s v="16-août"/>
          <s v="17-août"/>
          <s v="18-août"/>
          <s v="19-août"/>
          <s v="20-août"/>
          <s v="21-août"/>
          <s v="22-août"/>
          <s v="23-août"/>
          <s v="24-août"/>
          <s v="25-août"/>
          <s v="26-août"/>
          <s v="27-août"/>
          <s v="28-août"/>
          <s v="29-août"/>
          <s v="30-août"/>
          <s v="31-août"/>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éc"/>
          <s v="02-déc"/>
          <s v="03-déc"/>
          <s v="04-déc"/>
          <s v="05-déc"/>
          <s v="06-déc"/>
          <s v="07-déc"/>
          <s v="08-déc"/>
          <s v="09-déc"/>
          <s v="10-déc"/>
          <s v="11-déc"/>
          <s v="12-déc"/>
          <s v="13-déc"/>
          <s v="14-déc"/>
          <s v="15-déc"/>
          <s v="16-déc"/>
          <s v="17-déc"/>
          <s v="18-déc"/>
          <s v="19-déc"/>
          <s v="20-déc"/>
          <s v="21-déc"/>
          <s v="22-déc"/>
          <s v="23-déc"/>
          <s v="24-déc"/>
          <s v="25-déc"/>
          <s v="26-déc"/>
          <s v="27-déc"/>
          <s v="28-déc"/>
          <s v="29-déc"/>
          <s v="30-déc"/>
          <s v="31-déc"/>
          <s v="&gt;24/11/2022"/>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maila " refreshedDate="44936.536227083336" createdVersion="8" refreshedVersion="8" minRefreshableVersion="3" recordCount="118" xr:uid="{664C4447-CC13-40E6-93B2-79AA8B6A8830}">
  <cacheSource type="worksheet">
    <worksheetSource ref="A1:AOB119" sheet="Donnees " r:id="rId2"/>
  </cacheSource>
  <cacheFields count="1071">
    <cacheField name="index" numFmtId="0">
      <sharedItems containsSemiMixedTypes="0" containsString="0" containsNumber="1" containsInteger="1" minValue="1" maxValue="119"/>
    </cacheField>
    <cacheField name="uuid" numFmtId="0">
      <sharedItems/>
    </cacheField>
    <cacheField name="today" numFmtId="165">
      <sharedItems containsSemiMixedTypes="0" containsNonDate="0" containsDate="1" containsString="0" minDate="2022-11-15T00:00:00" maxDate="2022-11-25T00:00:00"/>
    </cacheField>
    <cacheField name="i_admin3" numFmtId="0">
      <sharedItems/>
    </cacheField>
    <cacheField name="i_enqueteur" numFmtId="165">
      <sharedItems/>
    </cacheField>
    <cacheField name="start" numFmtId="165">
      <sharedItems containsSemiMixedTypes="0" containsNonDate="0" containsDate="1" containsString="0" minDate="2022-11-15T10:57:17" maxDate="2022-11-24T14:25:15" count="117">
        <d v="2022-11-15T12:41:20"/>
        <d v="2022-11-15T10:57:17"/>
        <d v="2022-11-15T16:38:21"/>
        <d v="2022-11-15T16:37:50"/>
        <d v="2022-11-16T10:49:35"/>
        <d v="2022-11-16T10:34:59"/>
        <d v="2022-11-16T11:20:53"/>
        <d v="2022-11-16T11:24:43"/>
        <d v="2022-11-16T11:35:34"/>
        <d v="2022-11-16T11:56:58"/>
        <d v="2022-11-16T11:30:18"/>
        <d v="2022-11-16T12:30:30"/>
        <d v="2022-11-16T12:59:03"/>
        <d v="2022-11-16T11:49:37"/>
        <d v="2022-11-16T12:45:44"/>
        <d v="2022-11-16T13:08:08"/>
        <d v="2022-11-16T13:18:06"/>
        <d v="2022-11-16T13:14:04"/>
        <d v="2022-11-16T13:21:47"/>
        <d v="2022-11-16T13:58:46"/>
        <d v="2022-11-16T13:30:58"/>
        <d v="2022-11-16T13:44:10"/>
        <d v="2022-11-16T14:06:52"/>
        <d v="2022-11-16T14:59:34"/>
        <d v="2022-11-16T13:47:15"/>
        <d v="2022-11-16T15:04:55"/>
        <d v="2022-11-16T14:06:15"/>
        <d v="2022-11-16T14:46:36"/>
        <d v="2022-11-16T15:18:23"/>
        <d v="2022-11-16T15:55:32"/>
        <d v="2022-11-16T14:52:19"/>
        <d v="2022-11-16T14:58:14"/>
        <d v="2022-11-16T15:14:13"/>
        <d v="2022-11-17T10:16:43"/>
        <d v="2022-11-17T10:39:06"/>
        <d v="2022-11-17T11:43:50"/>
        <d v="2022-11-17T12:05:18"/>
        <d v="2022-11-17T12:15:20"/>
        <d v="2022-11-17T12:38:35"/>
        <d v="2022-11-17T13:02:53"/>
        <d v="2022-11-17T13:27:06"/>
        <d v="2022-11-17T10:32:20"/>
        <d v="2022-11-17T11:35:42"/>
        <d v="2022-11-17T10:34:24"/>
        <d v="2022-11-17T12:11:12"/>
        <d v="2022-11-17T11:16:20"/>
        <d v="2022-11-17T12:38:27"/>
        <d v="2022-11-17T11:59:52"/>
        <d v="2022-11-17T13:16:09"/>
        <d v="2022-11-17T13:26:47"/>
        <d v="2022-11-17T14:20:01"/>
        <d v="2022-11-17T14:19:41"/>
        <d v="2022-11-18T09:13:32"/>
        <d v="2022-11-18T10:15:49"/>
        <d v="2022-11-18T09:23:59"/>
        <d v="2022-11-18T11:11:10"/>
        <d v="2022-11-18T10:12:59"/>
        <d v="2022-11-18T11:45:17"/>
        <d v="2022-11-18T12:37:24"/>
        <d v="2022-11-18T11:07:45"/>
        <d v="2022-11-18T11:36:09"/>
        <d v="2022-11-18T09:22:06"/>
        <d v="2022-11-18T10:25:29"/>
        <d v="2022-11-18T11:10:42"/>
        <d v="2022-11-18T12:43:09"/>
        <d v="2022-11-18T11:37:28"/>
        <d v="2022-11-21T10:24:08"/>
        <d v="2022-11-21T10:45:03"/>
        <d v="2022-11-21T12:50:00"/>
        <d v="2022-11-21T13:59:05"/>
        <d v="2022-11-21T14:36:47"/>
        <d v="2022-11-21T10:24:42"/>
        <d v="2022-11-21T10:42:45"/>
        <d v="2022-11-21T11:12:46"/>
        <d v="2022-11-21T12:59:35"/>
        <d v="2022-11-21T14:08:19"/>
        <d v="2022-11-21T15:00:27"/>
        <d v="2022-11-22T12:04:32"/>
        <d v="2022-11-22T13:13:25"/>
        <d v="2022-11-22T13:27:16"/>
        <d v="2022-11-22T13:41:38"/>
        <d v="2022-11-22T14:13:33"/>
        <d v="2022-11-22T14:46:34"/>
        <d v="2022-11-22T15:14:20"/>
        <d v="2022-11-22T15:33:20"/>
        <d v="2022-11-22T12:04:42"/>
        <d v="2022-11-22T13:13:17"/>
        <d v="2022-11-22T13:25:00"/>
        <d v="2022-11-22T13:39:51"/>
        <d v="2022-11-22T14:16:34"/>
        <d v="2022-11-22T14:29:50"/>
        <d v="2022-11-22T14:49:30"/>
        <d v="2022-11-22T15:14:46"/>
        <d v="2022-11-22T15:32:32"/>
        <d v="2022-11-22T15:51:44"/>
        <d v="2022-11-22T12:04:33"/>
        <d v="2022-11-22T13:13:18"/>
        <d v="2022-11-22T13:27:00"/>
        <d v="2022-11-22T13:39:44"/>
        <d v="2022-11-22T14:12:52"/>
        <d v="2022-11-22T14:29:59"/>
        <d v="2022-11-22T14:54:41"/>
        <d v="2022-11-22T15:27:41"/>
        <d v="2022-11-22T15:52:06"/>
        <d v="2022-11-23T11:51:22"/>
        <d v="2022-11-17T11:18:09"/>
        <d v="2022-11-23T10:07:25"/>
        <d v="2022-11-23T10:44:29"/>
        <d v="2022-11-23T11:15:30"/>
        <d v="2022-11-23T15:44:57"/>
        <d v="2022-11-24T10:30:11"/>
        <d v="2022-11-24T11:11:48"/>
        <d v="2022-11-24T11:27:31"/>
        <d v="2022-11-24T13:04:49"/>
        <d v="2022-11-24T13:23:29"/>
        <d v="2022-11-24T13:39:51"/>
        <d v="2022-11-24T14:25:15"/>
      </sharedItems>
      <fieldGroup par="1070" base="5">
        <rangePr groupBy="seconds" startDate="2022-11-15T10:57:17" endDate="2022-11-24T14:25:15"/>
        <groupItems count="62">
          <s v="&lt;15/11/2022"/>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24/11/2022"/>
        </groupItems>
      </fieldGroup>
    </cacheField>
    <cacheField name="end" numFmtId="0">
      <sharedItems containsSemiMixedTypes="0" containsString="0" containsNumber="1" minValue="44880.495845567129" maxValue="44889.610795671288"/>
    </cacheField>
    <cacheField name="audit" numFmtId="0">
      <sharedItems/>
    </cacheField>
    <cacheField name="note_start" numFmtId="0">
      <sharedItems containsNonDate="0" containsString="0" containsBlank="1"/>
    </cacheField>
    <cacheField name="note_information_enquete" numFmtId="0">
      <sharedItems containsNonDate="0" containsString="0" containsBlank="1"/>
    </cacheField>
    <cacheField name="i_organisation" numFmtId="0">
      <sharedItems/>
    </cacheField>
    <cacheField name="i_date_enquete" numFmtId="0">
      <sharedItems containsSemiMixedTypes="0" containsString="0" containsNumber="1" containsInteger="1" minValue="44880" maxValue="44889"/>
    </cacheField>
    <cacheField name="i_admin1" numFmtId="0">
      <sharedItems/>
    </cacheField>
    <cacheField name="i_admin2" numFmtId="0">
      <sharedItems/>
    </cacheField>
    <cacheField name="i_marche" numFmtId="0">
      <sharedItems count="5">
        <s v="marche_ouahigouya"/>
        <s v="marche_fada"/>
        <s v="marche_tougan"/>
        <s v="marche_boussouma"/>
        <s v="marche_dedougou"/>
      </sharedItems>
    </cacheField>
    <cacheField name="i_type_marche" numFmtId="0">
      <sharedItems/>
    </cacheField>
    <cacheField name="note_bna_ba" numFmtId="0">
      <sharedItems containsNonDate="0" containsString="0" containsBlank="1"/>
    </cacheField>
    <cacheField name="note_bna" numFmtId="0">
      <sharedItems containsNonDate="0" containsString="0" containsBlank="1"/>
    </cacheField>
    <cacheField name="i_organisation1" numFmtId="0">
      <sharedItems/>
    </cacheField>
    <cacheField name="i_marche1" numFmtId="0">
      <sharedItems/>
    </cacheField>
    <cacheField name="note_presentation_enquete" numFmtId="0">
      <sharedItems containsNonDate="0" containsString="0" containsBlank="1"/>
    </cacheField>
    <cacheField name="consensus_note" numFmtId="0">
      <sharedItems/>
    </cacheField>
    <cacheField name="note_ic" numFmtId="0">
      <sharedItems containsNonDate="0" containsString="0" containsBlank="1"/>
    </cacheField>
    <cacheField name="i_taille_magasin" numFmtId="0">
      <sharedItems/>
    </cacheField>
    <cacheField name="note_grp_bna" numFmtId="0">
      <sharedItems containsNonDate="0" containsString="0" containsBlank="1"/>
    </cacheField>
    <cacheField name="note_h" numFmtId="0">
      <sharedItems containsNonDate="0" containsString="0" containsBlank="1"/>
    </cacheField>
    <cacheField name="h_vendus" numFmtId="0">
      <sharedItems/>
    </cacheField>
    <cacheField name="h_vendus_seau" numFmtId="0">
      <sharedItems containsSemiMixedTypes="0" containsString="0" containsNumber="1" containsInteger="1" minValue="0" maxValue="1"/>
    </cacheField>
    <cacheField name="h_vendus_bidon" numFmtId="0">
      <sharedItems containsSemiMixedTypes="0" containsString="0" containsNumber="1" containsInteger="1" minValue="0" maxValue="1"/>
    </cacheField>
    <cacheField name="h_vendus_savon400gr" numFmtId="0">
      <sharedItems containsSemiMixedTypes="0" containsString="0" containsNumber="1" containsInteger="1" minValue="0" maxValue="1"/>
    </cacheField>
    <cacheField name="h_vendus_aucun" numFmtId="0">
      <sharedItems containsSemiMixedTypes="0" containsString="0" containsNumber="1" containsInteger="1" minValue="0" maxValue="1"/>
    </cacheField>
    <cacheField name="calc_selected_h" numFmtId="0">
      <sharedItems containsSemiMixedTypes="0" containsString="0" containsNumber="1" containsInteger="1" minValue="1" maxValue="3"/>
    </cacheField>
    <cacheField name="note_h_seau" numFmtId="0">
      <sharedItems containsNonDate="0" containsString="0" containsBlank="1"/>
    </cacheField>
    <cacheField name="seau_disponibilite" numFmtId="0">
      <sharedItems containsBlank="1"/>
    </cacheField>
    <cacheField name="seau_prix_unite" numFmtId="0">
      <sharedItems containsString="0" containsBlank="1" containsNumber="1" containsInteger="1" minValue="500" maxValue="2000"/>
    </cacheField>
    <cacheField name="seau_localisation_fournisseur" numFmtId="0">
      <sharedItems containsBlank="1"/>
    </cacheField>
    <cacheField name="seau_pays_fournisseur" numFmtId="0">
      <sharedItems containsBlank="1"/>
    </cacheField>
    <cacheField name="seau_pays_fournisseur_autre" numFmtId="0">
      <sharedItems containsNonDate="0" containsString="0" containsBlank="1"/>
    </cacheField>
    <cacheField name="seau_stock" numFmtId="0">
      <sharedItems containsString="0" containsBlank="1" containsNumber="1" containsInteger="1" minValue="2" maxValue="90"/>
    </cacheField>
    <cacheField name="seau_reapprovissionnement" numFmtId="0">
      <sharedItems containsString="0" containsBlank="1" containsNumber="1" containsInteger="1" minValue="1" maxValue="30"/>
    </cacheField>
    <cacheField name="seau_stock_warning" numFmtId="0">
      <sharedItems containsString="0" containsBlank="1" containsNumber="1" containsInteger="1" minValue="0" maxValue="1"/>
    </cacheField>
    <cacheField name="note_h_bidon" numFmtId="0">
      <sharedItems containsNonDate="0" containsString="0" containsBlank="1"/>
    </cacheField>
    <cacheField name="bidon_disponibilite" numFmtId="0">
      <sharedItems containsBlank="1"/>
    </cacheField>
    <cacheField name="bidon_unite" numFmtId="0">
      <sharedItems containsBlank="1"/>
    </cacheField>
    <cacheField name="bidon_unite_20l" numFmtId="0">
      <sharedItems containsString="0" containsBlank="1" containsNumber="1" containsInteger="1" minValue="0" maxValue="1"/>
    </cacheField>
    <cacheField name="bidon_unite_25l" numFmtId="0">
      <sharedItems containsString="0" containsBlank="1" containsNumber="1" containsInteger="1" minValue="0" maxValue="1"/>
    </cacheField>
    <cacheField name="bidon_prix_20l" numFmtId="0">
      <sharedItems containsString="0" containsBlank="1" containsNumber="1" containsInteger="1" minValue="750" maxValue="5000"/>
    </cacheField>
    <cacheField name="bidon_prix_25l" numFmtId="0">
      <sharedItems containsString="0" containsBlank="1" containsNumber="1" containsInteger="1" minValue="1000" maxValue="5000"/>
    </cacheField>
    <cacheField name="bidon_localisation_fournisseur" numFmtId="0">
      <sharedItems containsBlank="1"/>
    </cacheField>
    <cacheField name="bidon_pays_fournisseur" numFmtId="0">
      <sharedItems containsBlank="1"/>
    </cacheField>
    <cacheField name="bidon_pays_fournisseur_autre" numFmtId="0">
      <sharedItems containsNonDate="0" containsString="0" containsBlank="1"/>
    </cacheField>
    <cacheField name="bidon_stock" numFmtId="0">
      <sharedItems containsString="0" containsBlank="1" containsNumber="1" containsInteger="1" minValue="1" maxValue="90"/>
    </cacheField>
    <cacheField name="bidon_reapprovissionnement" numFmtId="0">
      <sharedItems containsString="0" containsBlank="1" containsNumber="1" containsInteger="1" minValue="1" maxValue="30"/>
    </cacheField>
    <cacheField name="bidon_stock_warning" numFmtId="0">
      <sharedItems containsString="0" containsBlank="1" containsNumber="1" containsInteger="1" minValue="0" maxValue="1"/>
    </cacheField>
    <cacheField name="note_h_savon400gr" numFmtId="0">
      <sharedItems containsNonDate="0" containsString="0" containsBlank="1"/>
    </cacheField>
    <cacheField name="savon400gr_disponibilite" numFmtId="0">
      <sharedItems containsBlank="1"/>
    </cacheField>
    <cacheField name="savon400gr_unite" numFmtId="0">
      <sharedItems containsBlank="1"/>
    </cacheField>
    <cacheField name="savon400gr_unite_boule400g" numFmtId="0">
      <sharedItems containsString="0" containsBlank="1" containsNumber="1" containsInteger="1" minValue="1" maxValue="1"/>
    </cacheField>
    <cacheField name="savon400gr_unite_boule250g" numFmtId="0">
      <sharedItems containsString="0" containsBlank="1" containsNumber="1" containsInteger="1" minValue="0" maxValue="1"/>
    </cacheField>
    <cacheField name="savon400gr_prix_400gr" numFmtId="0">
      <sharedItems containsString="0" containsBlank="1" containsNumber="1" containsInteger="1" minValue="300" maxValue="500"/>
    </cacheField>
    <cacheField name="savon400gr_prix_250gr" numFmtId="0">
      <sharedItems containsString="0" containsBlank="1" containsNumber="1" containsInteger="1" minValue="200" maxValue="425"/>
    </cacheField>
    <cacheField name="savon400gr_localisation_fournisseur" numFmtId="0">
      <sharedItems containsBlank="1"/>
    </cacheField>
    <cacheField name="savon400gr_pays_fournisseur" numFmtId="0">
      <sharedItems containsBlank="1"/>
    </cacheField>
    <cacheField name="savon400gr_pays_fournisseur_autre" numFmtId="0">
      <sharedItems containsNonDate="0" containsString="0" containsBlank="1"/>
    </cacheField>
    <cacheField name="savon400gr_stock" numFmtId="0">
      <sharedItems containsString="0" containsBlank="1" containsNumber="1" containsInteger="1" minValue="5" maxValue="90"/>
    </cacheField>
    <cacheField name="savon400gr_reapprovissionnement" numFmtId="0">
      <sharedItems containsString="0" containsBlank="1" containsNumber="1" containsInteger="1" minValue="1" maxValue="30"/>
    </cacheField>
    <cacheField name="savon400gr_stock_warning" numFmtId="0">
      <sharedItems containsString="0" containsBlank="1" containsNumber="1" containsInteger="1" minValue="0" maxValue="1"/>
    </cacheField>
    <cacheField name="note_h_reapprov" numFmtId="0">
      <sharedItems containsNonDate="0" containsString="0" containsBlank="1"/>
    </cacheField>
    <cacheField name="h_difficultes_reapprov_ouinon" numFmtId="0">
      <sharedItems containsBlank="1"/>
    </cacheField>
    <cacheField name="h_incoherence1_note" numFmtId="0">
      <sharedItems containsNonDate="0" containsString="0" containsBlank="1"/>
    </cacheField>
    <cacheField name="h_difficultes_reapprov_articles" numFmtId="0">
      <sharedItems containsBlank="1"/>
    </cacheField>
    <cacheField name="h_difficultes_reapprov_articles_seau" numFmtId="0">
      <sharedItems containsString="0" containsBlank="1" containsNumber="1" containsInteger="1" minValue="0" maxValue="1"/>
    </cacheField>
    <cacheField name="h_difficultes_reapprov_articles_bidon" numFmtId="0">
      <sharedItems containsString="0" containsBlank="1" containsNumber="1" containsInteger="1" minValue="0" maxValue="1"/>
    </cacheField>
    <cacheField name="h_difficultes_reapprov_articles_savon400gr" numFmtId="0">
      <sharedItems containsString="0" containsBlank="1" containsNumber="1" containsInteger="1" minValue="0" maxValue="1"/>
    </cacheField>
    <cacheField name="h_difficultes_reapprov_articles_aucun" numFmtId="0">
      <sharedItems containsString="0" containsBlank="1" containsNumber="1" containsInteger="1" minValue="0" maxValue="0"/>
    </cacheField>
    <cacheField name="h_incoherence2_note" numFmtId="0">
      <sharedItems containsNonDate="0" containsString="0" containsBlank="1"/>
    </cacheField>
    <cacheField name="h_difficultes_reapprov_raisons" numFmtId="0">
      <sharedItems containsBlank="1"/>
    </cacheField>
    <cacheField name="h_difficultes_reapprov_raisons_securite" numFmtId="0">
      <sharedItems containsString="0" containsBlank="1" containsNumber="1" containsInteger="1" minValue="0" maxValue="1"/>
    </cacheField>
    <cacheField name="h_difficultes_reapprov_raisons_vols" numFmtId="0">
      <sharedItems containsString="0" containsBlank="1" containsNumber="1" containsInteger="1" minValue="0" maxValue="0"/>
    </cacheField>
    <cacheField name="h_difficultes_reapprov_raisons_degradation_perte" numFmtId="0">
      <sharedItems containsString="0" containsBlank="1" containsNumber="1" containsInteger="1" minValue="0" maxValue="0"/>
    </cacheField>
    <cacheField name="h_difficultes_reapprov_raisons_route_etat" numFmtId="0">
      <sharedItems containsString="0" containsBlank="1" containsNumber="1" containsInteger="1" minValue="0" maxValue="1"/>
    </cacheField>
    <cacheField name="h_difficultes_reapprov_raisons_article_indisponible_saison" numFmtId="0">
      <sharedItems containsString="0" containsBlank="1" containsNumber="1" containsInteger="1" minValue="0" maxValue="1"/>
    </cacheField>
    <cacheField name="h_difficultes_reapprov_raisons_prix_fournisseurs" numFmtId="0">
      <sharedItems containsString="0" containsBlank="1" containsNumber="1" containsInteger="1" minValue="0" maxValue="1"/>
    </cacheField>
    <cacheField name="h_difficultes_reapprov_raisons_rarete_transport" numFmtId="0">
      <sharedItems containsString="0" containsBlank="1" containsNumber="1" containsInteger="1" minValue="0" maxValue="0"/>
    </cacheField>
    <cacheField name="h_difficultes_reapprov_raisons_cout_transport" numFmtId="0">
      <sharedItems containsString="0" containsBlank="1" containsNumber="1" containsInteger="1" minValue="0" maxValue="1"/>
    </cacheField>
    <cacheField name="h_difficultes_reapprov_raisons_taxes" numFmtId="0">
      <sharedItems containsString="0" containsBlank="1" containsNumber="1" containsInteger="1" minValue="0" maxValue="1"/>
    </cacheField>
    <cacheField name="h_difficultes_reapprov_raisons_tracasseries" numFmtId="0">
      <sharedItems containsString="0" containsBlank="1" containsNumber="1" containsInteger="1" minValue="0" maxValue="1"/>
    </cacheField>
    <cacheField name="h_difficultes_reapprov_raisons_autre" numFmtId="0">
      <sharedItems containsString="0" containsBlank="1" containsNumber="1" containsInteger="1" minValue="0" maxValue="1"/>
    </cacheField>
    <cacheField name="h_difficultes_reapprov_raisons_nsp" numFmtId="0">
      <sharedItems containsString="0" containsBlank="1" containsNumber="1" containsInteger="1" minValue="0" maxValue="0"/>
    </cacheField>
    <cacheField name="h_difficultes_reapprov_raisons_autre_2" numFmtId="0">
      <sharedItems containsBlank="1"/>
    </cacheField>
    <cacheField name="note_h_variations" numFmtId="0">
      <sharedItems containsNonDate="0" containsString="0" containsBlank="1"/>
    </cacheField>
    <cacheField name="h_variations_prix" numFmtId="0">
      <sharedItems containsBlank="1"/>
    </cacheField>
    <cacheField name="h_variations_prix_prix_constants" numFmtId="0">
      <sharedItems containsString="0" containsBlank="1" containsNumber="1" containsInteger="1" minValue="0" maxValue="1"/>
    </cacheField>
    <cacheField name="h_variations_prix_prix_hausse" numFmtId="0">
      <sharedItems containsString="0" containsBlank="1" containsNumber="1" containsInteger="1" minValue="0" maxValue="1"/>
    </cacheField>
    <cacheField name="h_variations_prix_prix_baisse" numFmtId="0">
      <sharedItems containsString="0" containsBlank="1" containsNumber="1" containsInteger="1" minValue="0" maxValue="0"/>
    </cacheField>
    <cacheField name="h_variations_prix_nsp" numFmtId="0">
      <sharedItems containsString="0" containsBlank="1" containsNumber="1" containsInteger="1" minValue="0" maxValue="0"/>
    </cacheField>
    <cacheField name="h_variations_hausse_articles" numFmtId="0">
      <sharedItems containsBlank="1"/>
    </cacheField>
    <cacheField name="h_variations_hausse_articles_seau" numFmtId="0">
      <sharedItems containsString="0" containsBlank="1" containsNumber="1" containsInteger="1" minValue="0" maxValue="1"/>
    </cacheField>
    <cacheField name="h_variations_hausse_articles_bidon" numFmtId="0">
      <sharedItems containsString="0" containsBlank="1" containsNumber="1" containsInteger="1" minValue="0" maxValue="1"/>
    </cacheField>
    <cacheField name="h_variations_hausse_articles_savon400gr" numFmtId="0">
      <sharedItems containsString="0" containsBlank="1" containsNumber="1" containsInteger="1" minValue="0" maxValue="1"/>
    </cacheField>
    <cacheField name="h_variations_hausse_articles_aucun" numFmtId="0">
      <sharedItems containsString="0" containsBlank="1" containsNumber="1" containsInteger="1" minValue="0" maxValue="0"/>
    </cacheField>
    <cacheField name="h_variations_hausse_raisons" numFmtId="0">
      <sharedItems containsBlank="1"/>
    </cacheField>
    <cacheField name="h_variations_hausse_raisons_hausse_couts" numFmtId="0">
      <sharedItems containsString="0" containsBlank="1" containsNumber="1" containsInteger="1" minValue="0" maxValue="1"/>
    </cacheField>
    <cacheField name="h_variations_hausse_raisons_hausse_demande_distribution" numFmtId="0">
      <sharedItems containsString="0" containsBlank="1" containsNumber="1" containsInteger="1" minValue="0" maxValue="0"/>
    </cacheField>
    <cacheField name="h_variations_hausse_raisons_hausse_change" numFmtId="0">
      <sharedItems containsString="0" containsBlank="1" containsNumber="1" containsInteger="1" minValue="0" maxValue="1"/>
    </cacheField>
    <cacheField name="h_variations_hausse_raisons_hausse_demande_clients" numFmtId="0">
      <sharedItems containsString="0" containsBlank="1" containsNumber="1" containsInteger="1" minValue="0" maxValue="1"/>
    </cacheField>
    <cacheField name="h_variations_hausse_raisons_hausse_demande_arrivees" numFmtId="0">
      <sharedItems containsString="0" containsBlank="1" containsNumber="1" containsInteger="1" minValue="0" maxValue="0"/>
    </cacheField>
    <cacheField name="h_variations_hausse_raisons_hausse_prix_fournisseurs" numFmtId="0">
      <sharedItems containsString="0" containsBlank="1" containsNumber="1" containsInteger="1" minValue="0" maxValue="1"/>
    </cacheField>
    <cacheField name="h_variations_hausse_raisons_baisse_offre_rupturestocks" numFmtId="0">
      <sharedItems containsString="0" containsBlank="1" containsNumber="1" containsInteger="1" minValue="0" maxValue="0"/>
    </cacheField>
    <cacheField name="h_variations_hausse_raisons_baisse_offre_saison_circulation" numFmtId="0">
      <sharedItems containsString="0" containsBlank="1" containsNumber="1" containsInteger="1" minValue="0" maxValue="0"/>
    </cacheField>
    <cacheField name="h_variations_hausse_raisons_baisse_offre_securite" numFmtId="0">
      <sharedItems containsString="0" containsBlank="1" containsNumber="1" containsInteger="1" minValue="0" maxValue="1"/>
    </cacheField>
    <cacheField name="h_variations_hausse_raisons_baisse_offre_production_saison" numFmtId="0">
      <sharedItems containsString="0" containsBlank="1" containsNumber="1" containsInteger="1" minValue="0" maxValue="1"/>
    </cacheField>
    <cacheField name="h_variations_hausse_raisons_autre" numFmtId="0">
      <sharedItems containsString="0" containsBlank="1" containsNumber="1" containsInteger="1" minValue="0" maxValue="0"/>
    </cacheField>
    <cacheField name="h_variations_hausse_raisons_nsp" numFmtId="0">
      <sharedItems containsString="0" containsBlank="1" containsNumber="1" containsInteger="1" minValue="0" maxValue="0"/>
    </cacheField>
    <cacheField name="h_variations_hausse_raisons_autre_2" numFmtId="0">
      <sharedItems containsNonDate="0" containsString="0" containsBlank="1"/>
    </cacheField>
    <cacheField name="h_variations_baisse_articles" numFmtId="0">
      <sharedItems containsNonDate="0" containsString="0" containsBlank="1"/>
    </cacheField>
    <cacheField name="h_variations_baisse_articles_seau" numFmtId="0">
      <sharedItems containsNonDate="0" containsString="0" containsBlank="1"/>
    </cacheField>
    <cacheField name="h_variations_baisse_articles_bidon" numFmtId="0">
      <sharedItems containsNonDate="0" containsString="0" containsBlank="1"/>
    </cacheField>
    <cacheField name="h_variations_baisse_articles_savon400gr" numFmtId="0">
      <sharedItems containsNonDate="0" containsString="0" containsBlank="1"/>
    </cacheField>
    <cacheField name="h_variations_baisse_articles_aucun" numFmtId="0">
      <sharedItems containsNonDate="0" containsString="0" containsBlank="1"/>
    </cacheField>
    <cacheField name="h_variations_baisse_raisons" numFmtId="0">
      <sharedItems containsNonDate="0" containsString="0" containsBlank="1"/>
    </cacheField>
    <cacheField name="h_variations_baisse_raisons_baisse_couts" numFmtId="0">
      <sharedItems containsNonDate="0" containsString="0" containsBlank="1"/>
    </cacheField>
    <cacheField name="h_variations_baisse_raisons_baisse_demande_distribution" numFmtId="0">
      <sharedItems containsNonDate="0" containsString="0" containsBlank="1"/>
    </cacheField>
    <cacheField name="h_variations_baisse_raisons_baisse_change" numFmtId="0">
      <sharedItems containsNonDate="0" containsString="0" containsBlank="1"/>
    </cacheField>
    <cacheField name="h_variations_baisse_raisons_baisse_demande_autoproduction" numFmtId="0">
      <sharedItems containsNonDate="0" containsString="0" containsBlank="1"/>
    </cacheField>
    <cacheField name="h_variations_baisse_raisons_baisse_demande_departs" numFmtId="0">
      <sharedItems containsNonDate="0" containsString="0" containsBlank="1"/>
    </cacheField>
    <cacheField name="h_variations_baisse_raisons_baisse_prix_fournisseurs" numFmtId="0">
      <sharedItems containsNonDate="0" containsString="0" containsBlank="1"/>
    </cacheField>
    <cacheField name="h_variations_baisse_raisons_hausse_offre_quantites" numFmtId="0">
      <sharedItems containsNonDate="0" containsString="0" containsBlank="1"/>
    </cacheField>
    <cacheField name="h_variations_baisse_raisons_hausse_offre_circulation_routes" numFmtId="0">
      <sharedItems containsNonDate="0" containsString="0" containsBlank="1"/>
    </cacheField>
    <cacheField name="h_variations_baisse_raisons_hausse_offre_routes_surete" numFmtId="0">
      <sharedItems containsNonDate="0" containsString="0" containsBlank="1"/>
    </cacheField>
    <cacheField name="h_variations_baisse_raisons_hausse_offre_production_saison" numFmtId="0">
      <sharedItems containsNonDate="0" containsString="0" containsBlank="1"/>
    </cacheField>
    <cacheField name="h_variations_baisse_raisons_autre" numFmtId="0">
      <sharedItems containsNonDate="0" containsString="0" containsBlank="1"/>
    </cacheField>
    <cacheField name="h_variations_baisse_raisons_nsp" numFmtId="0">
      <sharedItems containsNonDate="0" containsString="0" containsBlank="1"/>
    </cacheField>
    <cacheField name="h_variations_baisse_raisons_autre_2" numFmtId="0">
      <sharedItems containsNonDate="0" containsString="0" containsBlank="1"/>
    </cacheField>
    <cacheField name="note_a_1" numFmtId="0">
      <sharedItems containsNonDate="0" containsString="0" containsBlank="1"/>
    </cacheField>
    <cacheField name="a_1_vendus" numFmtId="0">
      <sharedItems/>
    </cacheField>
    <cacheField name="a_1_vendus_bache" numFmtId="0">
      <sharedItems containsSemiMixedTypes="0" containsString="0" containsNumber="1" containsInteger="1" minValue="0" maxValue="1"/>
    </cacheField>
    <cacheField name="a_1_vendus_corde" numFmtId="0">
      <sharedItems containsSemiMixedTypes="0" containsString="0" containsNumber="1" containsInteger="1" minValue="0" maxValue="1"/>
    </cacheField>
    <cacheField name="a_1_vendus_tenaille" numFmtId="0">
      <sharedItems containsSemiMixedTypes="0" containsString="0" containsNumber="1" containsInteger="1" minValue="0" maxValue="1"/>
    </cacheField>
    <cacheField name="a_1_vendus_pelle" numFmtId="0">
      <sharedItems containsSemiMixedTypes="0" containsString="0" containsNumber="1" containsInteger="1" minValue="0" maxValue="1"/>
    </cacheField>
    <cacheField name="a_1_vendus_aucun" numFmtId="0">
      <sharedItems containsSemiMixedTypes="0" containsString="0" containsNumber="1" containsInteger="1" minValue="0" maxValue="1"/>
    </cacheField>
    <cacheField name="calc_selected_a_1" numFmtId="0">
      <sharedItems containsSemiMixedTypes="0" containsString="0" containsNumber="1" containsInteger="1" minValue="1" maxValue="4"/>
    </cacheField>
    <cacheField name="note_a_1_bache" numFmtId="0">
      <sharedItems containsNonDate="0" containsString="0" containsBlank="1"/>
    </cacheField>
    <cacheField name="bache_disponibilite" numFmtId="0">
      <sharedItems containsBlank="1"/>
    </cacheField>
    <cacheField name="bache_prix_unite" numFmtId="0">
      <sharedItems containsString="0" containsBlank="1" containsNumber="1" containsInteger="1" minValue="4000" maxValue="12500"/>
    </cacheField>
    <cacheField name="bache_localisation_fournisseur" numFmtId="0">
      <sharedItems containsBlank="1"/>
    </cacheField>
    <cacheField name="bache_pays_fournisseur" numFmtId="0">
      <sharedItems containsBlank="1"/>
    </cacheField>
    <cacheField name="bache_pays_fournisseur_autre" numFmtId="0">
      <sharedItems containsNonDate="0" containsString="0" containsBlank="1"/>
    </cacheField>
    <cacheField name="bache_stock" numFmtId="0">
      <sharedItems containsString="0" containsBlank="1" containsNumber="1" containsInteger="1" minValue="5" maxValue="180"/>
    </cacheField>
    <cacheField name="bache_reapprovissionnement" numFmtId="0">
      <sharedItems containsString="0" containsBlank="1" containsNumber="1" containsInteger="1" minValue="1" maxValue="30"/>
    </cacheField>
    <cacheField name="bache_stock_warning" numFmtId="0">
      <sharedItems containsString="0" containsBlank="1" containsNumber="1" containsInteger="1" minValue="0" maxValue="1"/>
    </cacheField>
    <cacheField name="note_a_1_corde" numFmtId="0">
      <sharedItems containsNonDate="0" containsString="0" containsBlank="1"/>
    </cacheField>
    <cacheField name="corde_disponibilite" numFmtId="0">
      <sharedItems containsBlank="1"/>
    </cacheField>
    <cacheField name="corde_prix_unite" numFmtId="0">
      <sharedItems containsString="0" containsBlank="1" containsNumber="1" containsInteger="1" minValue="2000" maxValue="20000"/>
    </cacheField>
    <cacheField name="corde_localisation_fournisseur" numFmtId="0">
      <sharedItems containsBlank="1"/>
    </cacheField>
    <cacheField name="corde_pays_fournisseur" numFmtId="0">
      <sharedItems containsBlank="1"/>
    </cacheField>
    <cacheField name="corde_pays_fournisseur_autre" numFmtId="0">
      <sharedItems containsNonDate="0" containsString="0" containsBlank="1"/>
    </cacheField>
    <cacheField name="corde_stock" numFmtId="0">
      <sharedItems containsString="0" containsBlank="1" containsNumber="1" containsInteger="1" minValue="5" maxValue="120"/>
    </cacheField>
    <cacheField name="corde_reapprovissionnement" numFmtId="0">
      <sharedItems containsString="0" containsBlank="1" containsNumber="1" containsInteger="1" minValue="1" maxValue="30"/>
    </cacheField>
    <cacheField name="corde_stock_warning" numFmtId="0">
      <sharedItems containsString="0" containsBlank="1" containsNumber="1" containsInteger="1" minValue="0" maxValue="0"/>
    </cacheField>
    <cacheField name="note_a_1_tenaille" numFmtId="0">
      <sharedItems containsNonDate="0" containsString="0" containsBlank="1"/>
    </cacheField>
    <cacheField name="tenaille_disponibilite" numFmtId="0">
      <sharedItems containsBlank="1"/>
    </cacheField>
    <cacheField name="tenaille_prix_unite" numFmtId="0">
      <sharedItems containsString="0" containsBlank="1" containsNumber="1" containsInteger="1" minValue="750" maxValue="2000"/>
    </cacheField>
    <cacheField name="tenaille_localisation_fournisseur" numFmtId="0">
      <sharedItems containsBlank="1"/>
    </cacheField>
    <cacheField name="tenaille_pays_fournisseur" numFmtId="0">
      <sharedItems containsNonDate="0" containsString="0" containsBlank="1"/>
    </cacheField>
    <cacheField name="tenaille_pays_fournisseur_autre" numFmtId="0">
      <sharedItems containsNonDate="0" containsString="0" containsBlank="1"/>
    </cacheField>
    <cacheField name="tenaille_stock" numFmtId="0">
      <sharedItems containsString="0" containsBlank="1" containsNumber="1" containsInteger="1" minValue="7" maxValue="120"/>
    </cacheField>
    <cacheField name="tenaille_reapprovissionnement" numFmtId="0">
      <sharedItems containsString="0" containsBlank="1" containsNumber="1" containsInteger="1" minValue="1" maxValue="6"/>
    </cacheField>
    <cacheField name="tenaille_stock_warning" numFmtId="0">
      <sharedItems containsString="0" containsBlank="1" containsNumber="1" containsInteger="1" minValue="0" maxValue="0"/>
    </cacheField>
    <cacheField name="note_a_1_pelle" numFmtId="0">
      <sharedItems containsNonDate="0" containsString="0" containsBlank="1"/>
    </cacheField>
    <cacheField name="pelle_disponibilite" numFmtId="0">
      <sharedItems containsBlank="1"/>
    </cacheField>
    <cacheField name="pelle_prix_unite" numFmtId="0">
      <sharedItems containsString="0" containsBlank="1" containsNumber="1" containsInteger="1" minValue="1250" maxValue="6000"/>
    </cacheField>
    <cacheField name="pelle_localisation_fournisseur" numFmtId="0">
      <sharedItems containsBlank="1"/>
    </cacheField>
    <cacheField name="pelle_pays_fournisseur" numFmtId="0">
      <sharedItems containsNonDate="0" containsString="0" containsBlank="1"/>
    </cacheField>
    <cacheField name="pelle_pays_fournisseur_autre" numFmtId="0">
      <sharedItems containsNonDate="0" containsString="0" containsBlank="1"/>
    </cacheField>
    <cacheField name="pelle_stock" numFmtId="0">
      <sharedItems containsString="0" containsBlank="1" containsNumber="1" containsInteger="1" minValue="7" maxValue="150"/>
    </cacheField>
    <cacheField name="pelle_reapprovissionnement" numFmtId="0">
      <sharedItems containsString="0" containsBlank="1" containsNumber="1" containsInteger="1" minValue="1" maxValue="7"/>
    </cacheField>
    <cacheField name="pelle_stock_warning" numFmtId="0">
      <sharedItems containsString="0" containsBlank="1" containsNumber="1" containsInteger="1" minValue="0" maxValue="0"/>
    </cacheField>
    <cacheField name="note_a_1_reapprov" numFmtId="0">
      <sharedItems containsNonDate="0" containsString="0" containsBlank="1"/>
    </cacheField>
    <cacheField name="a_1_difficultes_reapprov_ouinon" numFmtId="0">
      <sharedItems containsBlank="1"/>
    </cacheField>
    <cacheField name="a_1_incoherence1_note" numFmtId="0">
      <sharedItems containsNonDate="0" containsString="0" containsBlank="1"/>
    </cacheField>
    <cacheField name="a_1_difficultes_reapprov_articles" numFmtId="0">
      <sharedItems containsBlank="1"/>
    </cacheField>
    <cacheField name="a_1_difficultes_reapprov_articles_bache" numFmtId="0">
      <sharedItems containsString="0" containsBlank="1" containsNumber="1" containsInteger="1" minValue="0" maxValue="1"/>
    </cacheField>
    <cacheField name="a_1_difficultes_reapprov_articles_corde" numFmtId="0">
      <sharedItems containsString="0" containsBlank="1" containsNumber="1" containsInteger="1" minValue="0" maxValue="1"/>
    </cacheField>
    <cacheField name="a_1_difficultes_reapprov_articles_tenaille" numFmtId="0">
      <sharedItems containsString="0" containsBlank="1" containsNumber="1" containsInteger="1" minValue="0" maxValue="1"/>
    </cacheField>
    <cacheField name="a_1_difficultes_reapprov_articles_pelle" numFmtId="0">
      <sharedItems containsString="0" containsBlank="1" containsNumber="1" containsInteger="1" minValue="0" maxValue="1"/>
    </cacheField>
    <cacheField name="a_1_difficultes_reapprov_articles_aucun" numFmtId="0">
      <sharedItems containsString="0" containsBlank="1" containsNumber="1" containsInteger="1" minValue="0" maxValue="0"/>
    </cacheField>
    <cacheField name="a_1_incoherence2_note" numFmtId="0">
      <sharedItems containsNonDate="0" containsString="0" containsBlank="1"/>
    </cacheField>
    <cacheField name="a_1_difficultes_reapprov_raisons" numFmtId="0">
      <sharedItems containsBlank="1"/>
    </cacheField>
    <cacheField name="a_1_difficultes_reapprov_raisons_securite" numFmtId="0">
      <sharedItems containsString="0" containsBlank="1" containsNumber="1" containsInteger="1" minValue="0" maxValue="1"/>
    </cacheField>
    <cacheField name="a_1_difficultes_reapprov_raisons_vols" numFmtId="0">
      <sharedItems containsString="0" containsBlank="1" containsNumber="1" containsInteger="1" minValue="0" maxValue="0"/>
    </cacheField>
    <cacheField name="a_1_difficultes_reapprov_raisons_degradation_perte" numFmtId="0">
      <sharedItems containsString="0" containsBlank="1" containsNumber="1" containsInteger="1" minValue="0" maxValue="0"/>
    </cacheField>
    <cacheField name="a_1_difficultes_reapprov_raisons_route_etat" numFmtId="0">
      <sharedItems containsString="0" containsBlank="1" containsNumber="1" containsInteger="1" minValue="0" maxValue="0"/>
    </cacheField>
    <cacheField name="a_1_difficultes_reapprov_raisons_article_indisponible_saison" numFmtId="0">
      <sharedItems containsString="0" containsBlank="1" containsNumber="1" containsInteger="1" minValue="0" maxValue="0"/>
    </cacheField>
    <cacheField name="a_1_difficultes_reapprov_raisons_prix_fournisseurs" numFmtId="0">
      <sharedItems containsString="0" containsBlank="1" containsNumber="1" containsInteger="1" minValue="0" maxValue="1"/>
    </cacheField>
    <cacheField name="a_1_difficultes_reapprov_raisons_rarete_transport" numFmtId="0">
      <sharedItems containsString="0" containsBlank="1" containsNumber="1" containsInteger="1" minValue="0" maxValue="0"/>
    </cacheField>
    <cacheField name="a_1_difficultes_reapprov_raisons_cout_transport" numFmtId="0">
      <sharedItems containsString="0" containsBlank="1" containsNumber="1" containsInteger="1" minValue="0" maxValue="1"/>
    </cacheField>
    <cacheField name="a_1_difficultes_reapprov_raisons_taxes" numFmtId="0">
      <sharedItems containsString="0" containsBlank="1" containsNumber="1" containsInteger="1" minValue="0" maxValue="1"/>
    </cacheField>
    <cacheField name="a_1_difficultes_reapprov_raisons_tracasseries" numFmtId="0">
      <sharedItems containsString="0" containsBlank="1" containsNumber="1" containsInteger="1" minValue="0" maxValue="0"/>
    </cacheField>
    <cacheField name="a_1_difficultes_reapprov_raisons_autre" numFmtId="0">
      <sharedItems containsString="0" containsBlank="1" containsNumber="1" containsInteger="1" minValue="0" maxValue="1"/>
    </cacheField>
    <cacheField name="a_1_difficultes_reapprov_raisons_nsp" numFmtId="0">
      <sharedItems containsString="0" containsBlank="1" containsNumber="1" containsInteger="1" minValue="0" maxValue="0"/>
    </cacheField>
    <cacheField name="a_1_difficultes_reapprov_raisons_autre_2" numFmtId="0">
      <sharedItems containsBlank="1"/>
    </cacheField>
    <cacheField name="note_a_1_variations" numFmtId="0">
      <sharedItems containsNonDate="0" containsString="0" containsBlank="1"/>
    </cacheField>
    <cacheField name="a_1_variations_prix" numFmtId="0">
      <sharedItems containsBlank="1"/>
    </cacheField>
    <cacheField name="a_1_variations_prix_prix_constants" numFmtId="0">
      <sharedItems containsString="0" containsBlank="1" containsNumber="1" containsInteger="1" minValue="0" maxValue="1"/>
    </cacheField>
    <cacheField name="a_1_variations_prix_prix_hausse" numFmtId="0">
      <sharedItems containsString="0" containsBlank="1" containsNumber="1" containsInteger="1" minValue="0" maxValue="1"/>
    </cacheField>
    <cacheField name="a_1_variations_prix_prix_baisse" numFmtId="0">
      <sharedItems containsString="0" containsBlank="1" containsNumber="1" containsInteger="1" minValue="0" maxValue="1"/>
    </cacheField>
    <cacheField name="a_1_variations_prix_nsp" numFmtId="0">
      <sharedItems containsString="0" containsBlank="1" containsNumber="1" containsInteger="1" minValue="0" maxValue="0"/>
    </cacheField>
    <cacheField name="a_1_variations_hausse_articles" numFmtId="0">
      <sharedItems containsBlank="1"/>
    </cacheField>
    <cacheField name="a_1_variations_hausse_articles_bache" numFmtId="0">
      <sharedItems containsString="0" containsBlank="1" containsNumber="1" containsInteger="1" minValue="0" maxValue="1"/>
    </cacheField>
    <cacheField name="a_1_variations_hausse_articles_corde" numFmtId="0">
      <sharedItems containsString="0" containsBlank="1" containsNumber="1" containsInteger="1" minValue="0" maxValue="1"/>
    </cacheField>
    <cacheField name="a_1_variations_hausse_articles_tenaille" numFmtId="0">
      <sharedItems containsString="0" containsBlank="1" containsNumber="1" containsInteger="1" minValue="0" maxValue="1"/>
    </cacheField>
    <cacheField name="a_1_variations_hausse_articles_pelle" numFmtId="0">
      <sharedItems containsString="0" containsBlank="1" containsNumber="1" containsInteger="1" minValue="0" maxValue="1"/>
    </cacheField>
    <cacheField name="a_1_variations_hausse_articles_aucun" numFmtId="0">
      <sharedItems containsString="0" containsBlank="1" containsNumber="1" containsInteger="1" minValue="0" maxValue="0"/>
    </cacheField>
    <cacheField name="a_1_variations_hausse_raisons" numFmtId="0">
      <sharedItems containsBlank="1"/>
    </cacheField>
    <cacheField name="a_1_variations_hausse_raisons_hausse_couts" numFmtId="0">
      <sharedItems containsString="0" containsBlank="1" containsNumber="1" containsInteger="1" minValue="0" maxValue="1"/>
    </cacheField>
    <cacheField name="a_1_variations_hausse_raisons_hausse_demande_distribution" numFmtId="0">
      <sharedItems containsString="0" containsBlank="1" containsNumber="1" containsInteger="1" minValue="0" maxValue="0"/>
    </cacheField>
    <cacheField name="a_1_variations_hausse_raisons_hausse_change" numFmtId="0">
      <sharedItems containsString="0" containsBlank="1" containsNumber="1" containsInteger="1" minValue="0" maxValue="0"/>
    </cacheField>
    <cacheField name="a_1_variations_hausse_raisons_hausse_demande_clients" numFmtId="0">
      <sharedItems containsString="0" containsBlank="1" containsNumber="1" containsInteger="1" minValue="0" maxValue="0"/>
    </cacheField>
    <cacheField name="a_1_variations_hausse_raisons_hausse_demande_arrivees" numFmtId="0">
      <sharedItems containsString="0" containsBlank="1" containsNumber="1" containsInteger="1" minValue="0" maxValue="0"/>
    </cacheField>
    <cacheField name="a_1_variations_hausse_raisons_hausse_prix_fournisseurs" numFmtId="0">
      <sharedItems containsString="0" containsBlank="1" containsNumber="1" containsInteger="1" minValue="0" maxValue="1"/>
    </cacheField>
    <cacheField name="a_1_variations_hausse_raisons_baisse_offre_rupturestocks" numFmtId="0">
      <sharedItems containsString="0" containsBlank="1" containsNumber="1" containsInteger="1" minValue="0" maxValue="0"/>
    </cacheField>
    <cacheField name="a_1_variations_hausse_raisons_baisse_offre_saison_circulation" numFmtId="0">
      <sharedItems containsString="0" containsBlank="1" containsNumber="1" containsInteger="1" minValue="0" maxValue="0"/>
    </cacheField>
    <cacheField name="a_1_variations_hausse_raisons_baisse_offre_securite" numFmtId="0">
      <sharedItems containsString="0" containsBlank="1" containsNumber="1" containsInteger="1" minValue="0" maxValue="1"/>
    </cacheField>
    <cacheField name="a_1_variations_hausse_raisons_baisse_offre_production_saison" numFmtId="0">
      <sharedItems containsString="0" containsBlank="1" containsNumber="1" containsInteger="1" minValue="0" maxValue="0"/>
    </cacheField>
    <cacheField name="a_1_variations_hausse_raisons_autre" numFmtId="0">
      <sharedItems containsString="0" containsBlank="1" containsNumber="1" containsInteger="1" minValue="0" maxValue="0"/>
    </cacheField>
    <cacheField name="a_1_variations_hausse_raisons_nsp" numFmtId="0">
      <sharedItems containsString="0" containsBlank="1" containsNumber="1" containsInteger="1" minValue="0" maxValue="0"/>
    </cacheField>
    <cacheField name="a_1_variations_hausse_raisons_autre_2" numFmtId="0">
      <sharedItems containsNonDate="0" containsString="0" containsBlank="1"/>
    </cacheField>
    <cacheField name="a_1_variations_baisse_articles" numFmtId="0">
      <sharedItems containsBlank="1"/>
    </cacheField>
    <cacheField name="a_1_variations_baisse_articles_bache" numFmtId="0">
      <sharedItems containsString="0" containsBlank="1" containsNumber="1" containsInteger="1" minValue="1" maxValue="1"/>
    </cacheField>
    <cacheField name="a_1_variations_baisse_articles_corde" numFmtId="0">
      <sharedItems containsString="0" containsBlank="1" containsNumber="1" containsInteger="1" minValue="1" maxValue="1"/>
    </cacheField>
    <cacheField name="a_1_variations_baisse_articles_tenaille" numFmtId="0">
      <sharedItems containsString="0" containsBlank="1" containsNumber="1" containsInteger="1" minValue="0" maxValue="0"/>
    </cacheField>
    <cacheField name="a_1_variations_baisse_articles_pelle" numFmtId="0">
      <sharedItems containsString="0" containsBlank="1" containsNumber="1" containsInteger="1" minValue="0" maxValue="0"/>
    </cacheField>
    <cacheField name="a_1_variations_baisse_articles_aucun" numFmtId="0">
      <sharedItems containsString="0" containsBlank="1" containsNumber="1" containsInteger="1" minValue="0" maxValue="0"/>
    </cacheField>
    <cacheField name="a_1_variations_baisse_raisons" numFmtId="0">
      <sharedItems containsBlank="1"/>
    </cacheField>
    <cacheField name="a_1_variations_baisse_raisons_baisse_couts" numFmtId="0">
      <sharedItems containsString="0" containsBlank="1" containsNumber="1" containsInteger="1" minValue="1" maxValue="1"/>
    </cacheField>
    <cacheField name="a_1_variations_baisse_raisons_baisse_demande_distribution" numFmtId="0">
      <sharedItems containsString="0" containsBlank="1" containsNumber="1" containsInteger="1" minValue="0" maxValue="0"/>
    </cacheField>
    <cacheField name="a_1_variations_baisse_raisons_baisse_change" numFmtId="0">
      <sharedItems containsString="0" containsBlank="1" containsNumber="1" containsInteger="1" minValue="0" maxValue="0"/>
    </cacheField>
    <cacheField name="a_1_variations_baisse_raisons_baisse_demande_autoproduction" numFmtId="0">
      <sharedItems containsString="0" containsBlank="1" containsNumber="1" containsInteger="1" minValue="0" maxValue="0"/>
    </cacheField>
    <cacheField name="a_1_variations_baisse_raisons_baisse_demande_departs" numFmtId="0">
      <sharedItems containsString="0" containsBlank="1" containsNumber="1" containsInteger="1" minValue="0" maxValue="0"/>
    </cacheField>
    <cacheField name="a_1_variations_baisse_raisons_baisse_prix_fournisseurs" numFmtId="0">
      <sharedItems containsString="0" containsBlank="1" containsNumber="1" containsInteger="1" minValue="0" maxValue="0"/>
    </cacheField>
    <cacheField name="a_1_variations_baisse_raisons_hausse_offre_quantites" numFmtId="0">
      <sharedItems containsString="0" containsBlank="1" containsNumber="1" containsInteger="1" minValue="0" maxValue="0"/>
    </cacheField>
    <cacheField name="a_1_variations_baisse_raisons_hausse_offre_circulation_routes" numFmtId="0">
      <sharedItems containsString="0" containsBlank="1" containsNumber="1" containsInteger="1" minValue="0" maxValue="0"/>
    </cacheField>
    <cacheField name="a_1_variations_baisse_raisons_hausse_offre_routes_surete" numFmtId="0">
      <sharedItems containsString="0" containsBlank="1" containsNumber="1" containsInteger="1" minValue="0" maxValue="0"/>
    </cacheField>
    <cacheField name="a_1_variations_baisse_raisons_hausse_offre_production_saison" numFmtId="0">
      <sharedItems containsString="0" containsBlank="1" containsNumber="1" containsInteger="1" minValue="0" maxValue="0"/>
    </cacheField>
    <cacheField name="a_1_variations_baisse_raisons_autre" numFmtId="0">
      <sharedItems containsString="0" containsBlank="1" containsNumber="1" containsInteger="1" minValue="0" maxValue="0"/>
    </cacheField>
    <cacheField name="a_1_variations_baisse_raisons_nsp" numFmtId="0">
      <sharedItems containsString="0" containsBlank="1" containsNumber="1" containsInteger="1" minValue="0" maxValue="0"/>
    </cacheField>
    <cacheField name="a_1_variations_baisse_raisons_autre_2" numFmtId="0">
      <sharedItems containsNonDate="0" containsString="0" containsBlank="1"/>
    </cacheField>
    <cacheField name="note_a_2_articles" numFmtId="0">
      <sharedItems containsNonDate="0" containsString="0" containsBlank="1"/>
    </cacheField>
    <cacheField name="a_2_vendus" numFmtId="0">
      <sharedItems/>
    </cacheField>
    <cacheField name="a_2_vendus_combustible_bois" numFmtId="0">
      <sharedItems containsSemiMixedTypes="0" containsString="0" containsNumber="1" containsInteger="1" minValue="0" maxValue="1"/>
    </cacheField>
    <cacheField name="a_2_vendus_combustible_charbon" numFmtId="0">
      <sharedItems containsSemiMixedTypes="0" containsString="0" containsNumber="1" containsInteger="1" minValue="0" maxValue="1"/>
    </cacheField>
    <cacheField name="a_2_vendus_combustible_gaz" numFmtId="0">
      <sharedItems containsSemiMixedTypes="0" containsString="0" containsNumber="1" containsInteger="1" minValue="0" maxValue="1"/>
    </cacheField>
    <cacheField name="a_2_vendus_marmite7" numFmtId="0">
      <sharedItems containsSemiMixedTypes="0" containsString="0" containsNumber="1" containsInteger="1" minValue="0" maxValue="1"/>
    </cacheField>
    <cacheField name="a_2_vendus_marmite5" numFmtId="0">
      <sharedItems containsSemiMixedTypes="0" containsString="0" containsNumber="1" containsInteger="1" minValue="0" maxValue="1"/>
    </cacheField>
    <cacheField name="a_2_vendus_assiette" numFmtId="0">
      <sharedItems containsSemiMixedTypes="0" containsString="0" containsNumber="1" containsInteger="1" minValue="0" maxValue="1"/>
    </cacheField>
    <cacheField name="a_2_vendus_gobelet_plastique" numFmtId="0">
      <sharedItems containsSemiMixedTypes="0" containsString="0" containsNumber="1" containsInteger="1" minValue="0" maxValue="1"/>
    </cacheField>
    <cacheField name="a_2_vendus_gobelet_acier" numFmtId="0">
      <sharedItems containsSemiMixedTypes="0" containsString="0" containsNumber="1" containsInteger="1" minValue="0" maxValue="1"/>
    </cacheField>
    <cacheField name="a_2_vendus_bassine" numFmtId="0">
      <sharedItems containsSemiMixedTypes="0" containsString="0" containsNumber="1" containsInteger="1" minValue="0" maxValue="1"/>
    </cacheField>
    <cacheField name="a_2_vendus_natte" numFmtId="0">
      <sharedItems containsSemiMixedTypes="0" containsString="0" containsNumber="1" containsInteger="1" minValue="0" maxValue="1"/>
    </cacheField>
    <cacheField name="a_2_vendus_couverture" numFmtId="0">
      <sharedItems containsSemiMixedTypes="0" containsString="0" containsNumber="1" containsInteger="1" minValue="0" maxValue="1"/>
    </cacheField>
    <cacheField name="a_2_vendus_moustiquaire" numFmtId="0">
      <sharedItems containsSemiMixedTypes="0" containsString="0" containsNumber="1" containsInteger="1" minValue="0" maxValue="1"/>
    </cacheField>
    <cacheField name="a_2_vendus_lampe" numFmtId="0">
      <sharedItems containsSemiMixedTypes="0" containsString="0" containsNumber="1" containsInteger="1" minValue="0" maxValue="1"/>
    </cacheField>
    <cacheField name="a_2_vendus_pagne" numFmtId="0">
      <sharedItems containsSemiMixedTypes="0" containsString="0" containsNumber="1" containsInteger="1" minValue="0" maxValue="1"/>
    </cacheField>
    <cacheField name="a_2_vendus_sac_boro" numFmtId="0">
      <sharedItems containsSemiMixedTypes="0" containsString="0" containsNumber="1" containsInteger="1" minValue="0" maxValue="1"/>
    </cacheField>
    <cacheField name="a_2_vendus_aucun" numFmtId="0">
      <sharedItems containsSemiMixedTypes="0" containsString="0" containsNumber="1" containsInteger="1" minValue="0" maxValue="1"/>
    </cacheField>
    <cacheField name="calc_selected_a_2" numFmtId="0">
      <sharedItems containsSemiMixedTypes="0" containsString="0" containsNumber="1" containsInteger="1" minValue="1" maxValue="12"/>
    </cacheField>
    <cacheField name="calc_selected_total" numFmtId="0">
      <sharedItems containsSemiMixedTypes="0" containsString="0" containsNumber="1" containsInteger="1" minValue="3" maxValue="15"/>
    </cacheField>
    <cacheField name="note_h_combustible_bois" numFmtId="0">
      <sharedItems containsNonDate="0" containsString="0" containsBlank="1"/>
    </cacheField>
    <cacheField name="combustible_bois_disponibilite" numFmtId="0">
      <sharedItems containsBlank="1"/>
    </cacheField>
    <cacheField name="combustible_bois_oui" numFmtId="0">
      <sharedItems containsString="0" containsBlank="1" containsNumber="1" containsInteger="1" minValue="200" maxValue="1000"/>
    </cacheField>
    <cacheField name="combustible_bois_localisation_fournisseur" numFmtId="0">
      <sharedItems containsBlank="1"/>
    </cacheField>
    <cacheField name="combustible_bois_pays_fournisseur" numFmtId="0">
      <sharedItems containsNonDate="0" containsString="0" containsBlank="1"/>
    </cacheField>
    <cacheField name="combustible_bois_pays_fournisseur_autre" numFmtId="0">
      <sharedItems containsNonDate="0" containsString="0" containsBlank="1"/>
    </cacheField>
    <cacheField name="combustible_bois_stock" numFmtId="0">
      <sharedItems containsString="0" containsBlank="1" containsNumber="1" containsInteger="1" minValue="1" maxValue="30"/>
    </cacheField>
    <cacheField name="combustible_bois_reapprovisionnement" numFmtId="0">
      <sharedItems containsString="0" containsBlank="1" containsNumber="1" containsInteger="1" minValue="1" maxValue="60"/>
    </cacheField>
    <cacheField name="combustible_bois_stock_warning" numFmtId="0">
      <sharedItems containsString="0" containsBlank="1" containsNumber="1" containsInteger="1" minValue="0" maxValue="1"/>
    </cacheField>
    <cacheField name="note_h_combustible_charbon" numFmtId="0">
      <sharedItems containsNonDate="0" containsString="0" containsBlank="1"/>
    </cacheField>
    <cacheField name="combustible_charbon_disponibilite" numFmtId="0">
      <sharedItems containsBlank="1"/>
    </cacheField>
    <cacheField name="combustible_charbon_unite" numFmtId="0">
      <sharedItems containsBlank="1"/>
    </cacheField>
    <cacheField name="combustible_charbon_unite_sac" numFmtId="0">
      <sharedItems containsString="0" containsBlank="1" containsNumber="1" containsInteger="1" minValue="0" maxValue="1"/>
    </cacheField>
    <cacheField name="combustible_charbon_unite_sachet" numFmtId="0">
      <sharedItems containsString="0" containsBlank="1" containsNumber="1" containsInteger="1" minValue="1" maxValue="1"/>
    </cacheField>
    <cacheField name="combustible_charbon_prix1" numFmtId="0">
      <sharedItems containsString="0" containsBlank="1" containsNumber="1" containsInteger="1" minValue="5500" maxValue="8000"/>
    </cacheField>
    <cacheField name="combustible_charbon_prix2" numFmtId="0">
      <sharedItems containsString="0" containsBlank="1" containsNumber="1" containsInteger="1" minValue="100" maxValue="200"/>
    </cacheField>
    <cacheField name="combustible_charbon_localisation_fournisseur" numFmtId="0">
      <sharedItems containsBlank="1"/>
    </cacheField>
    <cacheField name="combustible_charbon_pays_fournisseur" numFmtId="0">
      <sharedItems containsNonDate="0" containsString="0" containsBlank="1"/>
    </cacheField>
    <cacheField name="combustible_charbon_pays_fournisseur_autre" numFmtId="0">
      <sharedItems containsNonDate="0" containsString="0" containsBlank="1"/>
    </cacheField>
    <cacheField name="combustible_charbon_stock" numFmtId="0">
      <sharedItems containsString="0" containsBlank="1" containsNumber="1" containsInteger="1" minValue="2" maxValue="30"/>
    </cacheField>
    <cacheField name="combustible_charbon_reapprovisionnement" numFmtId="0">
      <sharedItems containsString="0" containsBlank="1" containsNumber="1" containsInteger="1" minValue="1" maxValue="7"/>
    </cacheField>
    <cacheField name="combustible_charbon_stock_warning" numFmtId="0">
      <sharedItems containsString="0" containsBlank="1" containsNumber="1" containsInteger="1" minValue="0" maxValue="0"/>
    </cacheField>
    <cacheField name="note_h_combustible_gaz" numFmtId="0">
      <sharedItems containsNonDate="0" containsString="0" containsBlank="1"/>
    </cacheField>
    <cacheField name="combustible_gaz_disponibilite" numFmtId="0">
      <sharedItems containsBlank="1"/>
    </cacheField>
    <cacheField name="combustible_gaz_unite" numFmtId="0">
      <sharedItems containsBlank="1"/>
    </cacheField>
    <cacheField name="combustible_gaz_unite_3kg" numFmtId="0">
      <sharedItems containsString="0" containsBlank="1" containsNumber="1" containsInteger="1" minValue="0" maxValue="1"/>
    </cacheField>
    <cacheField name="combustible_gaz_unite_6kg" numFmtId="0">
      <sharedItems containsString="0" containsBlank="1" containsNumber="1" containsInteger="1" minValue="0" maxValue="1"/>
    </cacheField>
    <cacheField name="combustible_gaz_unite_12kg" numFmtId="0">
      <sharedItems containsString="0" containsBlank="1" containsNumber="1" containsInteger="1" minValue="0" maxValue="1"/>
    </cacheField>
    <cacheField name="combustible_gaz_prix1_1" numFmtId="0">
      <sharedItems containsString="0" containsBlank="1" containsNumber="1" containsInteger="1" minValue="15000" maxValue="17500"/>
    </cacheField>
    <cacheField name="combustible_gaz_prix1" numFmtId="0">
      <sharedItems containsString="0" containsBlank="1" containsNumber="1" containsInteger="1" minValue="21500" maxValue="27500"/>
    </cacheField>
    <cacheField name="combustible_gaz_prix2" numFmtId="0">
      <sharedItems containsString="0" containsBlank="1" containsNumber="1" containsInteger="1" minValue="27000" maxValue="40000"/>
    </cacheField>
    <cacheField name="combustible_gaz_localisation_fournisseur" numFmtId="0">
      <sharedItems containsBlank="1"/>
    </cacheField>
    <cacheField name="combustible_gaz_pays_fournisseur" numFmtId="0">
      <sharedItems containsNonDate="0" containsString="0" containsBlank="1"/>
    </cacheField>
    <cacheField name="combustible_gaz_pays_fournisseur_autre" numFmtId="0">
      <sharedItems containsNonDate="0" containsString="0" containsBlank="1"/>
    </cacheField>
    <cacheField name="combustible_gaz_stock" numFmtId="0">
      <sharedItems containsString="0" containsBlank="1" containsNumber="1" containsInteger="1" minValue="0" maxValue="90"/>
    </cacheField>
    <cacheField name="combustible_gaz_reapprovisionnement" numFmtId="0">
      <sharedItems containsString="0" containsBlank="1" containsNumber="1" containsInteger="1" minValue="1" maxValue="30"/>
    </cacheField>
    <cacheField name="combustible_gaz_stock_warning" numFmtId="0">
      <sharedItems containsString="0" containsBlank="1" containsNumber="1" containsInteger="1" minValue="0" maxValue="1"/>
    </cacheField>
    <cacheField name="note_a_2_marmite_n7" numFmtId="0">
      <sharedItems containsNonDate="0" containsString="0" containsBlank="1"/>
    </cacheField>
    <cacheField name="marmite_n7_disponibilite" numFmtId="0">
      <sharedItems containsBlank="1"/>
    </cacheField>
    <cacheField name="marmite_n7_prix_unite" numFmtId="0">
      <sharedItems containsString="0" containsBlank="1" containsNumber="1" containsInteger="1" minValue="5000" maxValue="12500"/>
    </cacheField>
    <cacheField name="marmite_n7_localisation_fournisseur" numFmtId="0">
      <sharedItems containsBlank="1"/>
    </cacheField>
    <cacheField name="marmite_n7_pays_fournisseur" numFmtId="0">
      <sharedItems containsNonDate="0" containsString="0" containsBlank="1"/>
    </cacheField>
    <cacheField name="marmite_n7_pays_fournisseur_autre" numFmtId="0">
      <sharedItems containsNonDate="0" containsString="0" containsBlank="1"/>
    </cacheField>
    <cacheField name="marmite_n7_stock" numFmtId="0">
      <sharedItems containsString="0" containsBlank="1" containsNumber="1" containsInteger="1" minValue="5" maxValue="150"/>
    </cacheField>
    <cacheField name="marmite_n7_reapprovissionnement" numFmtId="0">
      <sharedItems containsString="0" containsBlank="1" containsNumber="1" containsInteger="1" minValue="1" maxValue="10"/>
    </cacheField>
    <cacheField name="marmite_n7_stock_warning" numFmtId="0">
      <sharedItems containsString="0" containsBlank="1" containsNumber="1" containsInteger="1" minValue="0" maxValue="1"/>
    </cacheField>
    <cacheField name="note_a_2_marmite_n5" numFmtId="0">
      <sharedItems containsNonDate="0" containsString="0" containsBlank="1"/>
    </cacheField>
    <cacheField name="marmite_n5_disponibilite" numFmtId="0">
      <sharedItems containsBlank="1"/>
    </cacheField>
    <cacheField name="marmite_n5_prix_unite" numFmtId="0">
      <sharedItems containsString="0" containsBlank="1" containsNumber="1" containsInteger="1" minValue="3500" maxValue="7500"/>
    </cacheField>
    <cacheField name="marmite_n5_localisation_fournisseur" numFmtId="0">
      <sharedItems containsBlank="1"/>
    </cacheField>
    <cacheField name="marmite_n5_pays_fournisseur" numFmtId="0">
      <sharedItems containsNonDate="0" containsString="0" containsBlank="1"/>
    </cacheField>
    <cacheField name="marmite_n5_pays_fournisseur_autre" numFmtId="0">
      <sharedItems containsNonDate="0" containsString="0" containsBlank="1"/>
    </cacheField>
    <cacheField name="marmite_n5_stock" numFmtId="0">
      <sharedItems containsString="0" containsBlank="1" containsNumber="1" containsInteger="1" minValue="5" maxValue="150"/>
    </cacheField>
    <cacheField name="marmite_n5_reapprovissionnement" numFmtId="0">
      <sharedItems containsString="0" containsBlank="1" containsNumber="1" containsInteger="1" minValue="1" maxValue="5"/>
    </cacheField>
    <cacheField name="marmite_n5_stock_warning" numFmtId="0">
      <sharedItems containsString="0" containsBlank="1" containsNumber="1" containsInteger="1" minValue="0" maxValue="0"/>
    </cacheField>
    <cacheField name="note_a_2_assiette_metalique" numFmtId="0">
      <sharedItems containsNonDate="0" containsString="0" containsBlank="1"/>
    </cacheField>
    <cacheField name="assiette_metalique_disponibilite" numFmtId="0">
      <sharedItems containsBlank="1"/>
    </cacheField>
    <cacheField name="assiette_metalique_prix_unite" numFmtId="0">
      <sharedItems containsString="0" containsBlank="1" containsNumber="1" containsInteger="1" minValue="300" maxValue="2750"/>
    </cacheField>
    <cacheField name="assiette_metalique_localisation_fournisseur" numFmtId="0">
      <sharedItems containsBlank="1"/>
    </cacheField>
    <cacheField name="assiette_metalique_pays_fournisseur" numFmtId="0">
      <sharedItems containsBlank="1"/>
    </cacheField>
    <cacheField name="assiette_metalique_pays_fournisseur_autre" numFmtId="0">
      <sharedItems containsNonDate="0" containsString="0" containsBlank="1"/>
    </cacheField>
    <cacheField name="assiette_metalique_stock" numFmtId="0">
      <sharedItems containsString="0" containsBlank="1" containsNumber="1" containsInteger="1" minValue="7" maxValue="90"/>
    </cacheField>
    <cacheField name="assiette_metalique_reapprovissionnement" numFmtId="0">
      <sharedItems containsString="0" containsBlank="1" containsNumber="1" containsInteger="1" minValue="1" maxValue="5"/>
    </cacheField>
    <cacheField name="assiette_metalique_stock_warning" numFmtId="0">
      <sharedItems containsString="0" containsBlank="1" containsNumber="1" containsInteger="1" minValue="0" maxValue="0"/>
    </cacheField>
    <cacheField name="note_a_2_gobelet_plastique" numFmtId="0">
      <sharedItems containsNonDate="0" containsString="0" containsBlank="1"/>
    </cacheField>
    <cacheField name="gobelet_plastique_disponibilite" numFmtId="0">
      <sharedItems containsBlank="1"/>
    </cacheField>
    <cacheField name="gobelet_plastique_prix_unite" numFmtId="0">
      <sharedItems containsString="0" containsBlank="1" containsNumber="1" containsInteger="1" minValue="100" maxValue="450"/>
    </cacheField>
    <cacheField name="gobelet_plastique_localisation_fournisseur" numFmtId="0">
      <sharedItems containsBlank="1"/>
    </cacheField>
    <cacheField name="gobelet_plastique_pays_fournisseur" numFmtId="0">
      <sharedItems containsNonDate="0" containsString="0" containsBlank="1"/>
    </cacheField>
    <cacheField name="gobelet_plastique_pays_fournisseur_autre" numFmtId="0">
      <sharedItems containsNonDate="0" containsString="0" containsBlank="1"/>
    </cacheField>
    <cacheField name="gobelet_plastique_stock" numFmtId="0">
      <sharedItems containsString="0" containsBlank="1" containsNumber="1" containsInteger="1" minValue="7" maxValue="90"/>
    </cacheField>
    <cacheField name="gobelet_plastique_reapprovissionnement" numFmtId="0">
      <sharedItems containsString="0" containsBlank="1" containsNumber="1" containsInteger="1" minValue="1" maxValue="7"/>
    </cacheField>
    <cacheField name="gobelet_plastique_stock_warning" numFmtId="0">
      <sharedItems containsString="0" containsBlank="1" containsNumber="1" containsInteger="1" minValue="0" maxValue="1"/>
    </cacheField>
    <cacheField name="note_a_2_gobelet_acier" numFmtId="0">
      <sharedItems containsNonDate="0" containsString="0" containsBlank="1"/>
    </cacheField>
    <cacheField name="gobelet_acier_disponibilite" numFmtId="0">
      <sharedItems containsBlank="1"/>
    </cacheField>
    <cacheField name="gobelet_acier_volume" numFmtId="0">
      <sharedItems containsBlank="1"/>
    </cacheField>
    <cacheField name="gobelet_acier_volume_0_25l" numFmtId="0">
      <sharedItems containsString="0" containsBlank="1" containsNumber="1" containsInteger="1" minValue="0" maxValue="1"/>
    </cacheField>
    <cacheField name="gobelet_acier_volume_0_5l" numFmtId="0">
      <sharedItems containsString="0" containsBlank="1" containsNumber="1" containsInteger="1" minValue="0" maxValue="1"/>
    </cacheField>
    <cacheField name="gobelet_acier_volume_1l" numFmtId="0">
      <sharedItems containsString="0" containsBlank="1" containsNumber="1" containsInteger="1" minValue="1" maxValue="1"/>
    </cacheField>
    <cacheField name="gobelet_acier_prix_0_25l" numFmtId="0">
      <sharedItems containsString="0" containsBlank="1" containsNumber="1" containsInteger="1" minValue="400" maxValue="1000"/>
    </cacheField>
    <cacheField name="gobelet_acier_prix_0_5l" numFmtId="0">
      <sharedItems containsString="0" containsBlank="1" containsNumber="1" containsInteger="1" minValue="500" maxValue="1250"/>
    </cacheField>
    <cacheField name="gobelet_acier_prix_1l" numFmtId="0">
      <sharedItems containsString="0" containsBlank="1" containsNumber="1" containsInteger="1" minValue="1000" maxValue="2500"/>
    </cacheField>
    <cacheField name="gobelet_acier_localisation_fournisseur" numFmtId="0">
      <sharedItems containsBlank="1"/>
    </cacheField>
    <cacheField name="gobelet_acier_pays_fournisseur" numFmtId="0">
      <sharedItems containsNonDate="0" containsString="0" containsBlank="1"/>
    </cacheField>
    <cacheField name="gobelet_acier_pays_fournisseur_autre" numFmtId="0">
      <sharedItems containsNonDate="0" containsString="0" containsBlank="1"/>
    </cacheField>
    <cacheField name="gobelet_acier_stock" numFmtId="0">
      <sharedItems containsString="0" containsBlank="1" containsNumber="1" containsInteger="1" minValue="2" maxValue="90"/>
    </cacheField>
    <cacheField name="gobelet_acier_reapprovissionnement" numFmtId="0">
      <sharedItems containsString="0" containsBlank="1" containsNumber="1" containsInteger="1" minValue="1" maxValue="6"/>
    </cacheField>
    <cacheField name="gobelet_acier_stock_warning" numFmtId="0">
      <sharedItems containsString="0" containsBlank="1" containsNumber="1" containsInteger="1" minValue="0" maxValue="1"/>
    </cacheField>
    <cacheField name="note_a_2_bassine" numFmtId="0">
      <sharedItems containsNonDate="0" containsString="0" containsBlank="1"/>
    </cacheField>
    <cacheField name="bassine_disponibilite" numFmtId="0">
      <sharedItems containsBlank="1"/>
    </cacheField>
    <cacheField name="bassine_prix_unite" numFmtId="0">
      <sharedItems containsString="0" containsBlank="1" containsNumber="1" containsInteger="1" minValue="800" maxValue="3500"/>
    </cacheField>
    <cacheField name="bassine_localisation_fournisseur" numFmtId="0">
      <sharedItems containsBlank="1"/>
    </cacheField>
    <cacheField name="bassine_pays_fournisseur" numFmtId="0">
      <sharedItems containsNonDate="0" containsString="0" containsBlank="1"/>
    </cacheField>
    <cacheField name="bassine_pays_fournisseur_autre" numFmtId="0">
      <sharedItems containsNonDate="0" containsString="0" containsBlank="1"/>
    </cacheField>
    <cacheField name="bassine_stock" numFmtId="0">
      <sharedItems containsString="0" containsBlank="1" containsNumber="1" containsInteger="1" minValue="7" maxValue="90"/>
    </cacheField>
    <cacheField name="bassine_reapprovissionnement" numFmtId="0">
      <sharedItems containsString="0" containsBlank="1" containsNumber="1" containsInteger="1" minValue="1" maxValue="5"/>
    </cacheField>
    <cacheField name="bassine_stock_warning" numFmtId="0">
      <sharedItems containsString="0" containsBlank="1" containsNumber="1" containsInteger="1" minValue="0" maxValue="0"/>
    </cacheField>
    <cacheField name="note_a_2_natte" numFmtId="0">
      <sharedItems containsNonDate="0" containsString="0" containsBlank="1"/>
    </cacheField>
    <cacheField name="natte_disponibilite" numFmtId="0">
      <sharedItems containsBlank="1"/>
    </cacheField>
    <cacheField name="natte_prix_unite" numFmtId="0">
      <sharedItems containsString="0" containsBlank="1" containsNumber="1" containsInteger="1" minValue="2000" maxValue="3750"/>
    </cacheField>
    <cacheField name="natte_localisation_fournisseur" numFmtId="0">
      <sharedItems containsBlank="1"/>
    </cacheField>
    <cacheField name="natte_pays_fournisseur" numFmtId="0">
      <sharedItems containsNonDate="0" containsString="0" containsBlank="1"/>
    </cacheField>
    <cacheField name="natte_pays_fournisseur_autre" numFmtId="0">
      <sharedItems containsNonDate="0" containsString="0" containsBlank="1"/>
    </cacheField>
    <cacheField name="natte_stock" numFmtId="0">
      <sharedItems containsString="0" containsBlank="1" containsNumber="1" containsInteger="1" minValue="7" maxValue="90"/>
    </cacheField>
    <cacheField name="natte_reapprovissionnement" numFmtId="0">
      <sharedItems containsString="0" containsBlank="1" containsNumber="1" containsInteger="1" minValue="1" maxValue="14"/>
    </cacheField>
    <cacheField name="natte_stock_warning" numFmtId="0">
      <sharedItems containsString="0" containsBlank="1" containsNumber="1" containsInteger="1" minValue="0" maxValue="1"/>
    </cacheField>
    <cacheField name="note_a_2_couverture" numFmtId="0">
      <sharedItems containsNonDate="0" containsString="0" containsBlank="1"/>
    </cacheField>
    <cacheField name="couverture_disponibilite" numFmtId="0">
      <sharedItems containsBlank="1"/>
    </cacheField>
    <cacheField name="couverture_prix_unite" numFmtId="0">
      <sharedItems containsString="0" containsBlank="1" containsNumber="1" containsInteger="1" minValue="1750" maxValue="6000"/>
    </cacheField>
    <cacheField name="couverture_localisation_fournisseur" numFmtId="0">
      <sharedItems containsBlank="1"/>
    </cacheField>
    <cacheField name="couverture_pays_fournisseur" numFmtId="0">
      <sharedItems containsNonDate="0" containsString="0" containsBlank="1"/>
    </cacheField>
    <cacheField name="couverture_pays_fournisseur_autre" numFmtId="0">
      <sharedItems containsNonDate="0" containsString="0" containsBlank="1"/>
    </cacheField>
    <cacheField name="couverture_stock" numFmtId="0">
      <sharedItems containsString="0" containsBlank="1" containsNumber="1" containsInteger="1" minValue="7" maxValue="120"/>
    </cacheField>
    <cacheField name="couverture_reapprovissionnement" numFmtId="0">
      <sharedItems containsString="0" containsBlank="1" containsNumber="1" containsInteger="1" minValue="1" maxValue="7"/>
    </cacheField>
    <cacheField name="couverture_stock_warning" numFmtId="0">
      <sharedItems containsString="0" containsBlank="1" containsNumber="1" containsInteger="1" minValue="0" maxValue="0"/>
    </cacheField>
    <cacheField name="note_a_2_moustiquaire" numFmtId="0">
      <sharedItems containsNonDate="0" containsString="0" containsBlank="1"/>
    </cacheField>
    <cacheField name="moustiquaire_disponibilite" numFmtId="0">
      <sharedItems containsBlank="1"/>
    </cacheField>
    <cacheField name="moustiquaire_prix_unite" numFmtId="0">
      <sharedItems containsString="0" containsBlank="1" containsNumber="1" containsInteger="1" minValue="1500" maxValue="2000"/>
    </cacheField>
    <cacheField name="moustiquaire_localisation_fournisseur" numFmtId="0">
      <sharedItems containsBlank="1"/>
    </cacheField>
    <cacheField name="moustiquaire_pays_fournisseur" numFmtId="0">
      <sharedItems containsNonDate="0" containsString="0" containsBlank="1"/>
    </cacheField>
    <cacheField name="moustiquaire_pays_fournisseur_autre" numFmtId="0">
      <sharedItems containsNonDate="0" containsString="0" containsBlank="1"/>
    </cacheField>
    <cacheField name="moustiquaire_stock" numFmtId="0">
      <sharedItems containsString="0" containsBlank="1" containsNumber="1" containsInteger="1" minValue="7" maxValue="150"/>
    </cacheField>
    <cacheField name="moustiquaire_reapprovissionnement" numFmtId="0">
      <sharedItems containsString="0" containsBlank="1" containsNumber="1" containsInteger="1" minValue="1" maxValue="3"/>
    </cacheField>
    <cacheField name="moustiquaire_stock_warning" numFmtId="0">
      <sharedItems containsString="0" containsBlank="1" containsNumber="1" containsInteger="1" minValue="0" maxValue="0"/>
    </cacheField>
    <cacheField name="note_a_2_lampe" numFmtId="0">
      <sharedItems containsNonDate="0" containsString="0" containsBlank="1"/>
    </cacheField>
    <cacheField name="lampe_disponibilite" numFmtId="0">
      <sharedItems containsBlank="1"/>
    </cacheField>
    <cacheField name="lampe_prix_unite" numFmtId="0">
      <sharedItems containsString="0" containsBlank="1" containsNumber="1" containsInteger="1" minValue="400" maxValue="2500"/>
    </cacheField>
    <cacheField name="lampe_localisation_fournisseur" numFmtId="0">
      <sharedItems containsBlank="1"/>
    </cacheField>
    <cacheField name="lampe_pays_fournisseur" numFmtId="0">
      <sharedItems containsNonDate="0" containsString="0" containsBlank="1"/>
    </cacheField>
    <cacheField name="lampe_pays_fournisseur_autre" numFmtId="0">
      <sharedItems containsNonDate="0" containsString="0" containsBlank="1"/>
    </cacheField>
    <cacheField name="lampe_stock" numFmtId="0">
      <sharedItems containsString="0" containsBlank="1" containsNumber="1" containsInteger="1" minValue="7" maxValue="60"/>
    </cacheField>
    <cacheField name="lampe_reapprovissionnement" numFmtId="0">
      <sharedItems containsString="0" containsBlank="1" containsNumber="1" containsInteger="1" minValue="1" maxValue="10"/>
    </cacheField>
    <cacheField name="lampe_stock_warning" numFmtId="0">
      <sharedItems containsString="0" containsBlank="1" containsNumber="1" containsInteger="1" minValue="0" maxValue="0"/>
    </cacheField>
    <cacheField name="note_a_2_pagne" numFmtId="0">
      <sharedItems containsNonDate="0" containsString="0" containsBlank="1"/>
    </cacheField>
    <cacheField name="a_2_pagne_disponibilite" numFmtId="0">
      <sharedItems containsBlank="1"/>
    </cacheField>
    <cacheField name="a_2_pagne_unite_oui_non" numFmtId="0">
      <sharedItems containsBlank="1"/>
    </cacheField>
    <cacheField name="a_2_pagne_unite_nombre_morceaux" numFmtId="0">
      <sharedItems containsNonDate="0" containsString="0" containsBlank="1"/>
    </cacheField>
    <cacheField name="a_2_pagne_prix_unite" numFmtId="0">
      <sharedItems containsString="0" containsBlank="1" containsNumber="1" containsInteger="1" minValue="2000" maxValue="7000"/>
    </cacheField>
    <cacheField name="a_2_pagne_localisation_fournisseur" numFmtId="0">
      <sharedItems containsBlank="1"/>
    </cacheField>
    <cacheField name="a_2_pagne_pays_fournisseur" numFmtId="0">
      <sharedItems containsBlank="1"/>
    </cacheField>
    <cacheField name="a_2_pagne_pays_fournisseur_autre" numFmtId="0">
      <sharedItems containsNonDate="0" containsString="0" containsBlank="1"/>
    </cacheField>
    <cacheField name="a_2_pagne_stock" numFmtId="0">
      <sharedItems containsString="0" containsBlank="1" containsNumber="1" containsInteger="1" minValue="7" maxValue="120"/>
    </cacheField>
    <cacheField name="a_2_pagne_reapprovissionnement" numFmtId="0">
      <sharedItems containsString="0" containsBlank="1" containsNumber="1" containsInteger="1" minValue="1" maxValue="14"/>
    </cacheField>
    <cacheField name="a_2_pagne_stock_warning" numFmtId="0">
      <sharedItems containsString="0" containsBlank="1" containsNumber="1" containsInteger="1" minValue="0" maxValue="0"/>
    </cacheField>
    <cacheField name="note_a_2_sac_boro" numFmtId="0">
      <sharedItems containsNonDate="0" containsString="0" containsBlank="1"/>
    </cacheField>
    <cacheField name="sac_boro_disponibilite" numFmtId="0">
      <sharedItems containsBlank="1"/>
    </cacheField>
    <cacheField name="sac_boro_prix_unite" numFmtId="0">
      <sharedItems containsString="0" containsBlank="1" containsNumber="1" containsInteger="1" minValue="175" maxValue="700"/>
    </cacheField>
    <cacheField name="sac_boro_localisation_fournisseur" numFmtId="0">
      <sharedItems containsBlank="1"/>
    </cacheField>
    <cacheField name="sac_boro_pays_fournisseur" numFmtId="0">
      <sharedItems containsNonDate="0" containsString="0" containsBlank="1"/>
    </cacheField>
    <cacheField name="sac_boro_pays_fournisseur_autre" numFmtId="0">
      <sharedItems containsNonDate="0" containsString="0" containsBlank="1"/>
    </cacheField>
    <cacheField name="sac_boro_stock" numFmtId="0">
      <sharedItems containsString="0" containsBlank="1" containsNumber="1" containsInteger="1" minValue="7" maxValue="90"/>
    </cacheField>
    <cacheField name="sac_boro_reapprovissionnement" numFmtId="0">
      <sharedItems containsString="0" containsBlank="1" containsNumber="1" containsInteger="1" minValue="1" maxValue="10"/>
    </cacheField>
    <cacheField name="sac_boro_stock_warning" numFmtId="0">
      <sharedItems containsString="0" containsBlank="1" containsNumber="1" containsInteger="1" minValue="0" maxValue="1"/>
    </cacheField>
    <cacheField name="note_a_2_reapprov" numFmtId="0">
      <sharedItems containsNonDate="0" containsString="0" containsBlank="1"/>
    </cacheField>
    <cacheField name="a_2_difficultes_reapprov_ouinon" numFmtId="0">
      <sharedItems containsBlank="1"/>
    </cacheField>
    <cacheField name="a_2_incoherence1_note" numFmtId="0">
      <sharedItems containsNonDate="0" containsString="0" containsBlank="1"/>
    </cacheField>
    <cacheField name="a_2_difficultes_reapprov_articles" numFmtId="0">
      <sharedItems containsBlank="1"/>
    </cacheField>
    <cacheField name="a_2_difficultes_reapprov_articles_combustible_bois" numFmtId="0">
      <sharedItems containsString="0" containsBlank="1" containsNumber="1" containsInteger="1" minValue="0" maxValue="1"/>
    </cacheField>
    <cacheField name="a_2_difficultes_reapprov_articles_combustible_charbon" numFmtId="0">
      <sharedItems containsString="0" containsBlank="1" containsNumber="1" containsInteger="1" minValue="0" maxValue="1"/>
    </cacheField>
    <cacheField name="a_2_difficultes_reapprov_articles_combustible_gaz" numFmtId="0">
      <sharedItems containsString="0" containsBlank="1" containsNumber="1" containsInteger="1" minValue="0" maxValue="1"/>
    </cacheField>
    <cacheField name="a_2_difficultes_reapprov_articles_marmite7" numFmtId="0">
      <sharedItems containsString="0" containsBlank="1" containsNumber="1" containsInteger="1" minValue="0" maxValue="1"/>
    </cacheField>
    <cacheField name="a_2_difficultes_reapprov_articles_marmite5" numFmtId="0">
      <sharedItems containsString="0" containsBlank="1" containsNumber="1" containsInteger="1" minValue="0" maxValue="1"/>
    </cacheField>
    <cacheField name="a_2_difficultes_reapprov_articles_assiette" numFmtId="0">
      <sharedItems containsString="0" containsBlank="1" containsNumber="1" containsInteger="1" minValue="0" maxValue="1"/>
    </cacheField>
    <cacheField name="a_2_difficultes_reapprov_articles_gobelet_plastique" numFmtId="0">
      <sharedItems containsString="0" containsBlank="1" containsNumber="1" containsInteger="1" minValue="0" maxValue="1"/>
    </cacheField>
    <cacheField name="a_2_difficultes_reapprov_articles_gobelet_acier" numFmtId="0">
      <sharedItems containsString="0" containsBlank="1" containsNumber="1" containsInteger="1" minValue="0" maxValue="1"/>
    </cacheField>
    <cacheField name="a_2_difficultes_reapprov_articles_bassine" numFmtId="0">
      <sharedItems containsString="0" containsBlank="1" containsNumber="1" containsInteger="1" minValue="0" maxValue="1"/>
    </cacheField>
    <cacheField name="a_2_difficultes_reapprov_articles_natte" numFmtId="0">
      <sharedItems containsString="0" containsBlank="1" containsNumber="1" containsInteger="1" minValue="0" maxValue="1"/>
    </cacheField>
    <cacheField name="a_2_difficultes_reapprov_articles_couverture" numFmtId="0">
      <sharedItems containsString="0" containsBlank="1" containsNumber="1" containsInteger="1" minValue="0" maxValue="1"/>
    </cacheField>
    <cacheField name="a_2_difficultes_reapprov_articles_moustiquaire" numFmtId="0">
      <sharedItems containsString="0" containsBlank="1" containsNumber="1" containsInteger="1" minValue="0" maxValue="1"/>
    </cacheField>
    <cacheField name="a_2_difficultes_reapprov_articles_lampe" numFmtId="0">
      <sharedItems containsString="0" containsBlank="1" containsNumber="1" containsInteger="1" minValue="0" maxValue="1"/>
    </cacheField>
    <cacheField name="a_2_difficultes_reapprov_articles_pagne" numFmtId="0">
      <sharedItems containsString="0" containsBlank="1" containsNumber="1" containsInteger="1" minValue="0" maxValue="1"/>
    </cacheField>
    <cacheField name="a_2_difficultes_reapprov_articles_sac_boro" numFmtId="0">
      <sharedItems containsString="0" containsBlank="1" containsNumber="1" containsInteger="1" minValue="0" maxValue="1"/>
    </cacheField>
    <cacheField name="a_2_difficultes_reapprov_articles_aucun" numFmtId="0">
      <sharedItems containsString="0" containsBlank="1" containsNumber="1" containsInteger="1" minValue="0" maxValue="0"/>
    </cacheField>
    <cacheField name="a_2_incoherence2_note" numFmtId="0">
      <sharedItems containsNonDate="0" containsString="0" containsBlank="1"/>
    </cacheField>
    <cacheField name="a_2_difficultes_reapprov_raisons" numFmtId="0">
      <sharedItems containsBlank="1"/>
    </cacheField>
    <cacheField name="a_2_difficultes_reapprov_raisons_securite" numFmtId="0">
      <sharedItems containsString="0" containsBlank="1" containsNumber="1" containsInteger="1" minValue="0" maxValue="1"/>
    </cacheField>
    <cacheField name="a_2_difficultes_reapprov_raisons_vols" numFmtId="0">
      <sharedItems containsString="0" containsBlank="1" containsNumber="1" containsInteger="1" minValue="0" maxValue="0"/>
    </cacheField>
    <cacheField name="a_2_difficultes_reapprov_raisons_degradation_perte" numFmtId="0">
      <sharedItems containsString="0" containsBlank="1" containsNumber="1" containsInteger="1" minValue="0" maxValue="1"/>
    </cacheField>
    <cacheField name="a_2_difficultes_reapprov_raisons_route_etat" numFmtId="0">
      <sharedItems containsString="0" containsBlank="1" containsNumber="1" containsInteger="1" minValue="0" maxValue="1"/>
    </cacheField>
    <cacheField name="a_2_difficultes_reapprov_raisons_article_indisponible_saison" numFmtId="0">
      <sharedItems containsString="0" containsBlank="1" containsNumber="1" containsInteger="1" minValue="0" maxValue="1"/>
    </cacheField>
    <cacheField name="a_2_difficultes_reapprov_raisons_prix_fournisseurs" numFmtId="0">
      <sharedItems containsString="0" containsBlank="1" containsNumber="1" containsInteger="1" minValue="0" maxValue="1"/>
    </cacheField>
    <cacheField name="a_2_difficultes_reapprov_raisons_rarete_transport" numFmtId="0">
      <sharedItems containsString="0" containsBlank="1" containsNumber="1" containsInteger="1" minValue="0" maxValue="1"/>
    </cacheField>
    <cacheField name="a_2_difficultes_reapprov_raisons_cout_transport" numFmtId="0">
      <sharedItems containsString="0" containsBlank="1" containsNumber="1" containsInteger="1" minValue="0" maxValue="1"/>
    </cacheField>
    <cacheField name="a_2_difficultes_reapprov_raisons_taxes" numFmtId="0">
      <sharedItems containsString="0" containsBlank="1" containsNumber="1" containsInteger="1" minValue="0" maxValue="1"/>
    </cacheField>
    <cacheField name="a_2_difficultes_reapprov_raisons_tracasseries" numFmtId="0">
      <sharedItems containsString="0" containsBlank="1" containsNumber="1" containsInteger="1" minValue="0" maxValue="1"/>
    </cacheField>
    <cacheField name="a_2_difficultes_reapprov_raisons_autre" numFmtId="0">
      <sharedItems containsString="0" containsBlank="1" containsNumber="1" containsInteger="1" minValue="0" maxValue="0"/>
    </cacheField>
    <cacheField name="a_2_difficultes_reapprov_raisons_nsp" numFmtId="0">
      <sharedItems containsString="0" containsBlank="1" containsNumber="1" containsInteger="1" minValue="0" maxValue="0"/>
    </cacheField>
    <cacheField name="a_2_difficultes_reapprov_raisons_autre_2" numFmtId="0">
      <sharedItems containsNonDate="0" containsString="0" containsBlank="1"/>
    </cacheField>
    <cacheField name="note_a_2_variations" numFmtId="0">
      <sharedItems containsNonDate="0" containsString="0" containsBlank="1"/>
    </cacheField>
    <cacheField name="a_2_variations_prix" numFmtId="0">
      <sharedItems containsBlank="1"/>
    </cacheField>
    <cacheField name="a_2_variations_prix_prix_constants" numFmtId="0">
      <sharedItems containsString="0" containsBlank="1" containsNumber="1" containsInteger="1" minValue="0" maxValue="1"/>
    </cacheField>
    <cacheField name="a_2_variations_prix_prix_hausse" numFmtId="0">
      <sharedItems containsString="0" containsBlank="1" containsNumber="1" containsInteger="1" minValue="0" maxValue="1"/>
    </cacheField>
    <cacheField name="a_2_variations_prix_prix_baisse" numFmtId="0">
      <sharedItems containsString="0" containsBlank="1" containsNumber="1" containsInteger="1" minValue="0" maxValue="0"/>
    </cacheField>
    <cacheField name="a_2_variations_prix_nsp" numFmtId="0">
      <sharedItems containsString="0" containsBlank="1" containsNumber="1" containsInteger="1" minValue="0" maxValue="1"/>
    </cacheField>
    <cacheField name="a_2_variations_hausse_articles" numFmtId="0">
      <sharedItems containsBlank="1"/>
    </cacheField>
    <cacheField name="a_2_variations_hausse_articles_combustible_bois" numFmtId="0">
      <sharedItems containsString="0" containsBlank="1" containsNumber="1" containsInteger="1" minValue="0" maxValue="1"/>
    </cacheField>
    <cacheField name="a_2_variations_hausse_articles_combustible_charbon" numFmtId="0">
      <sharedItems containsString="0" containsBlank="1" containsNumber="1" containsInteger="1" minValue="0" maxValue="1"/>
    </cacheField>
    <cacheField name="a_2_variations_hausse_articles_combustible_gaz" numFmtId="0">
      <sharedItems containsString="0" containsBlank="1" containsNumber="1" containsInteger="1" minValue="0" maxValue="1"/>
    </cacheField>
    <cacheField name="a_2_variations_hausse_articles_marmite7" numFmtId="0">
      <sharedItems containsString="0" containsBlank="1" containsNumber="1" containsInteger="1" minValue="0" maxValue="1"/>
    </cacheField>
    <cacheField name="a_2_variations_hausse_articles_marmite5" numFmtId="0">
      <sharedItems containsString="0" containsBlank="1" containsNumber="1" containsInteger="1" minValue="0" maxValue="1"/>
    </cacheField>
    <cacheField name="a_2_variations_hausse_articles_assiette" numFmtId="0">
      <sharedItems containsString="0" containsBlank="1" containsNumber="1" containsInteger="1" minValue="0" maxValue="1"/>
    </cacheField>
    <cacheField name="a_2_variations_hausse_articles_gobelet_plastique" numFmtId="0">
      <sharedItems containsString="0" containsBlank="1" containsNumber="1" containsInteger="1" minValue="0" maxValue="1"/>
    </cacheField>
    <cacheField name="a_2_variations_hausse_articles_gobelet_acier" numFmtId="0">
      <sharedItems containsString="0" containsBlank="1" containsNumber="1" containsInteger="1" minValue="0" maxValue="1"/>
    </cacheField>
    <cacheField name="a_2_variations_hausse_articles_bassine" numFmtId="0">
      <sharedItems containsString="0" containsBlank="1" containsNumber="1" containsInteger="1" minValue="0" maxValue="1"/>
    </cacheField>
    <cacheField name="a_2_variations_hausse_articles_natte" numFmtId="0">
      <sharedItems containsString="0" containsBlank="1" containsNumber="1" containsInteger="1" minValue="0" maxValue="1"/>
    </cacheField>
    <cacheField name="a_2_variations_hausse_articles_couverture" numFmtId="0">
      <sharedItems containsString="0" containsBlank="1" containsNumber="1" containsInteger="1" minValue="0" maxValue="1"/>
    </cacheField>
    <cacheField name="a_2_variations_hausse_articles_moustiquaire" numFmtId="0">
      <sharedItems containsString="0" containsBlank="1" containsNumber="1" containsInteger="1" minValue="0" maxValue="1"/>
    </cacheField>
    <cacheField name="a_2_variations_hausse_articles_lampe" numFmtId="0">
      <sharedItems containsString="0" containsBlank="1" containsNumber="1" containsInteger="1" minValue="0" maxValue="1"/>
    </cacheField>
    <cacheField name="a_2_variations_hausse_articles_pagne" numFmtId="0">
      <sharedItems containsString="0" containsBlank="1" containsNumber="1" containsInteger="1" minValue="0" maxValue="1"/>
    </cacheField>
    <cacheField name="a_2_variations_hausse_articles_sac_boro" numFmtId="0">
      <sharedItems containsString="0" containsBlank="1" containsNumber="1" containsInteger="1" minValue="0" maxValue="1"/>
    </cacheField>
    <cacheField name="a_2_variations_hausse_articles_aucun" numFmtId="0">
      <sharedItems containsString="0" containsBlank="1" containsNumber="1" containsInteger="1" minValue="0" maxValue="0"/>
    </cacheField>
    <cacheField name="a_2_variations_hausse_raisons" numFmtId="0">
      <sharedItems containsBlank="1"/>
    </cacheField>
    <cacheField name="a_2_variations_hausse_raisons_hausse_couts" numFmtId="0">
      <sharedItems containsString="0" containsBlank="1" containsNumber="1" containsInteger="1" minValue="0" maxValue="1"/>
    </cacheField>
    <cacheField name="a_2_variations_hausse_raisons_hausse_demande_distribution" numFmtId="0">
      <sharedItems containsString="0" containsBlank="1" containsNumber="1" containsInteger="1" minValue="0" maxValue="1"/>
    </cacheField>
    <cacheField name="a_2_variations_hausse_raisons_hausse_change" numFmtId="0">
      <sharedItems containsString="0" containsBlank="1" containsNumber="1" containsInteger="1" minValue="0" maxValue="1"/>
    </cacheField>
    <cacheField name="a_2_variations_hausse_raisons_hausse_demande_clients" numFmtId="0">
      <sharedItems containsString="0" containsBlank="1" containsNumber="1" containsInteger="1" minValue="0" maxValue="1"/>
    </cacheField>
    <cacheField name="a_2_variations_hausse_raisons_hausse_demande_arrivees" numFmtId="0">
      <sharedItems containsString="0" containsBlank="1" containsNumber="1" containsInteger="1" minValue="0" maxValue="0"/>
    </cacheField>
    <cacheField name="a_2_variations_hausse_raisons_hausse_prix_fournisseurs" numFmtId="0">
      <sharedItems containsString="0" containsBlank="1" containsNumber="1" containsInteger="1" minValue="0" maxValue="1"/>
    </cacheField>
    <cacheField name="a_2_variations_hausse_raisons_baisse_offre_rupturestocks" numFmtId="0">
      <sharedItems containsString="0" containsBlank="1" containsNumber="1" containsInteger="1" minValue="0" maxValue="1"/>
    </cacheField>
    <cacheField name="a_2_variations_hausse_raisons_baisse_offre_saison_circulation" numFmtId="0">
      <sharedItems containsString="0" containsBlank="1" containsNumber="1" containsInteger="1" minValue="0" maxValue="0"/>
    </cacheField>
    <cacheField name="a_2_variations_hausse_raisons_baisse_offre_securite" numFmtId="0">
      <sharedItems containsString="0" containsBlank="1" containsNumber="1" containsInteger="1" minValue="0" maxValue="1"/>
    </cacheField>
    <cacheField name="a_2_variations_hausse_raisons_baisse_offre_production_saison" numFmtId="0">
      <sharedItems containsString="0" containsBlank="1" containsNumber="1" containsInteger="1" minValue="0" maxValue="0"/>
    </cacheField>
    <cacheField name="a_2_variations_hausse_raisons_autre" numFmtId="0">
      <sharedItems containsString="0" containsBlank="1" containsNumber="1" containsInteger="1" minValue="0" maxValue="1"/>
    </cacheField>
    <cacheField name="a_2_variations_hausse_raisons_nsp" numFmtId="0">
      <sharedItems containsString="0" containsBlank="1" containsNumber="1" containsInteger="1" minValue="0" maxValue="0"/>
    </cacheField>
    <cacheField name="a_2_variations_hausse_raisons_autre_2" numFmtId="0">
      <sharedItems containsBlank="1"/>
    </cacheField>
    <cacheField name="a_2_variations_baisse_articles" numFmtId="0">
      <sharedItems containsNonDate="0" containsString="0" containsBlank="1"/>
    </cacheField>
    <cacheField name="a_2_variations_baisse_articles_combustible_bois" numFmtId="0">
      <sharedItems containsNonDate="0" containsString="0" containsBlank="1"/>
    </cacheField>
    <cacheField name="a_2_variations_baisse_articles_combustible_charbon" numFmtId="0">
      <sharedItems containsNonDate="0" containsString="0" containsBlank="1"/>
    </cacheField>
    <cacheField name="a_2_variations_baisse_articles_combustible_gaz" numFmtId="0">
      <sharedItems containsNonDate="0" containsString="0" containsBlank="1"/>
    </cacheField>
    <cacheField name="a_2_variations_baisse_articles_marmite7" numFmtId="0">
      <sharedItems containsNonDate="0" containsString="0" containsBlank="1"/>
    </cacheField>
    <cacheField name="a_2_variations_baisse_articles_marmite5" numFmtId="0">
      <sharedItems containsNonDate="0" containsString="0" containsBlank="1"/>
    </cacheField>
    <cacheField name="a_2_variations_baisse_articles_assiette" numFmtId="0">
      <sharedItems containsNonDate="0" containsString="0" containsBlank="1"/>
    </cacheField>
    <cacheField name="a_2_variations_baisse_articles_gobelet_plastique" numFmtId="0">
      <sharedItems containsNonDate="0" containsString="0" containsBlank="1"/>
    </cacheField>
    <cacheField name="a_2_variations_baisse_articles_gobelet_acier" numFmtId="0">
      <sharedItems containsNonDate="0" containsString="0" containsBlank="1"/>
    </cacheField>
    <cacheField name="a_2_variations_baisse_articles_bassine" numFmtId="0">
      <sharedItems containsNonDate="0" containsString="0" containsBlank="1"/>
    </cacheField>
    <cacheField name="a_2_variations_baisse_articles_natte" numFmtId="0">
      <sharedItems containsNonDate="0" containsString="0" containsBlank="1"/>
    </cacheField>
    <cacheField name="a_2_variations_baisse_articles_couverture" numFmtId="0">
      <sharedItems containsNonDate="0" containsString="0" containsBlank="1"/>
    </cacheField>
    <cacheField name="a_2_variations_baisse_articles_moustiquaire" numFmtId="0">
      <sharedItems containsNonDate="0" containsString="0" containsBlank="1"/>
    </cacheField>
    <cacheField name="a_2_variations_baisse_articles_lampe" numFmtId="0">
      <sharedItems containsNonDate="0" containsString="0" containsBlank="1"/>
    </cacheField>
    <cacheField name="a_2_variations_baisse_articles_pagne" numFmtId="0">
      <sharedItems containsNonDate="0" containsString="0" containsBlank="1"/>
    </cacheField>
    <cacheField name="a_2_variations_baisse_articles_sac_boro" numFmtId="0">
      <sharedItems containsNonDate="0" containsString="0" containsBlank="1"/>
    </cacheField>
    <cacheField name="a_2_variations_baisse_articles_aucun" numFmtId="0">
      <sharedItems containsNonDate="0" containsString="0" containsBlank="1"/>
    </cacheField>
    <cacheField name="a_2_variations_baisse_raisons" numFmtId="0">
      <sharedItems containsNonDate="0" containsString="0" containsBlank="1"/>
    </cacheField>
    <cacheField name="a_2_variations_baisse_raisons_baisse_couts" numFmtId="0">
      <sharedItems containsNonDate="0" containsString="0" containsBlank="1"/>
    </cacheField>
    <cacheField name="a_2_variations_baisse_raisons_baisse_demande_distribution" numFmtId="0">
      <sharedItems containsNonDate="0" containsString="0" containsBlank="1"/>
    </cacheField>
    <cacheField name="a_2_variations_baisse_raisons_baisse_change" numFmtId="0">
      <sharedItems containsNonDate="0" containsString="0" containsBlank="1"/>
    </cacheField>
    <cacheField name="a_2_variations_baisse_raisons_baisse_demande_autoproduction" numFmtId="0">
      <sharedItems containsNonDate="0" containsString="0" containsBlank="1"/>
    </cacheField>
    <cacheField name="a_2_variations_baisse_raisons_baisse_demande_departs" numFmtId="0">
      <sharedItems containsNonDate="0" containsString="0" containsBlank="1"/>
    </cacheField>
    <cacheField name="a_2_variations_baisse_raisons_baisse_prix_fournisseurs" numFmtId="0">
      <sharedItems containsNonDate="0" containsString="0" containsBlank="1"/>
    </cacheField>
    <cacheField name="a_2_variations_baisse_raisons_hausse_offre_quantites" numFmtId="0">
      <sharedItems containsNonDate="0" containsString="0" containsBlank="1"/>
    </cacheField>
    <cacheField name="a_2_variations_baisse_raisons_hausse_offre_circulation_routes" numFmtId="0">
      <sharedItems containsNonDate="0" containsString="0" containsBlank="1"/>
    </cacheField>
    <cacheField name="a_2_variations_baisse_raisons_hausse_offre_routes_surete" numFmtId="0">
      <sharedItems containsNonDate="0" containsString="0" containsBlank="1"/>
    </cacheField>
    <cacheField name="a_2_variations_baisse_raisons_hausse_offre_production_saison" numFmtId="0">
      <sharedItems containsNonDate="0" containsString="0" containsBlank="1"/>
    </cacheField>
    <cacheField name="a_2_variations_baisse_raisons_autre" numFmtId="0">
      <sharedItems containsNonDate="0" containsString="0" containsBlank="1"/>
    </cacheField>
    <cacheField name="a_2_variations_baisse_raisons_nsp" numFmtId="0">
      <sharedItems containsNonDate="0" containsString="0" containsBlank="1"/>
    </cacheField>
    <cacheField name="a_2_variations_baisse_raisons_autre_2" numFmtId="0">
      <sharedItems containsNonDate="0" containsString="0" containsBlank="1"/>
    </cacheField>
    <cacheField name="note_grp_ba" numFmtId="0">
      <sharedItems containsNonDate="0" containsString="0" containsBlank="1"/>
    </cacheField>
    <cacheField name="note_articles_alimentaires" numFmtId="0">
      <sharedItems containsNonDate="0" containsString="0" containsBlank="1"/>
    </cacheField>
    <cacheField name="alimentaire_vendus" numFmtId="0">
      <sharedItems containsBlank="1"/>
    </cacheField>
    <cacheField name="alimentaire_vendus_mais" numFmtId="0">
      <sharedItems containsString="0" containsBlank="1" containsNumber="1" containsInteger="1" minValue="0" maxValue="1"/>
    </cacheField>
    <cacheField name="alimentaire_vendus_sorgho_rouge" numFmtId="0">
      <sharedItems containsString="0" containsBlank="1" containsNumber="1" containsInteger="1" minValue="0" maxValue="1"/>
    </cacheField>
    <cacheField name="alimentaire_vendus_sorgho_blanc" numFmtId="0">
      <sharedItems containsString="0" containsBlank="1" containsNumber="1" containsInteger="1" minValue="0" maxValue="1"/>
    </cacheField>
    <cacheField name="alimentaire_vendus_mil" numFmtId="0">
      <sharedItems containsString="0" containsBlank="1" containsNumber="1" containsInteger="1" minValue="0" maxValue="1"/>
    </cacheField>
    <cacheField name="alimentaire_vendus_riz_local" numFmtId="0">
      <sharedItems containsString="0" containsBlank="1" containsNumber="1" containsInteger="1" minValue="0" maxValue="1"/>
    </cacheField>
    <cacheField name="alimentaire_vendus_riz_importe" numFmtId="0">
      <sharedItems containsString="0" containsBlank="1" containsNumber="1" containsInteger="1" minValue="0" maxValue="1"/>
    </cacheField>
    <cacheField name="alimentaire_vendus_fonio" numFmtId="0">
      <sharedItems containsString="0" containsBlank="1" containsNumber="1" containsInteger="1" minValue="0" maxValue="1"/>
    </cacheField>
    <cacheField name="alimentaire_vendus_manioc" numFmtId="0">
      <sharedItems containsString="0" containsBlank="1" containsNumber="1" containsInteger="1" minValue="0" maxValue="1"/>
    </cacheField>
    <cacheField name="alimentaire_vendus_igname" numFmtId="0">
      <sharedItems containsString="0" containsBlank="1" containsNumber="1" containsInteger="1" minValue="0" maxValue="1"/>
    </cacheField>
    <cacheField name="alimentaire_vendus_patate" numFmtId="0">
      <sharedItems containsString="0" containsBlank="1" containsNumber="1" containsInteger="1" minValue="0" maxValue="1"/>
    </cacheField>
    <cacheField name="alimentaire_vendus_pomme_de_terre" numFmtId="0">
      <sharedItems containsString="0" containsBlank="1" containsNumber="1" containsInteger="1" minValue="0" maxValue="1"/>
    </cacheField>
    <cacheField name="alimentaire_vendus_viande_beuf" numFmtId="0">
      <sharedItems containsString="0" containsBlank="1" containsNumber="1" containsInteger="1" minValue="0" maxValue="1"/>
    </cacheField>
    <cacheField name="alimentaire_vendus_viande_mouton" numFmtId="0">
      <sharedItems containsString="0" containsBlank="1" containsNumber="1" containsInteger="1" minValue="0" maxValue="1"/>
    </cacheField>
    <cacheField name="alimentaire_vendus_poisson" numFmtId="0">
      <sharedItems containsString="0" containsBlank="1" containsNumber="1" containsInteger="1" minValue="0" maxValue="1"/>
    </cacheField>
    <cacheField name="alimentaire_vendus_lait_en_poudre" numFmtId="0">
      <sharedItems containsString="0" containsBlank="1" containsNumber="1" containsInteger="1" minValue="0" maxValue="1"/>
    </cacheField>
    <cacheField name="alimentaire_vendus_lait_frais" numFmtId="0">
      <sharedItems containsString="0" containsBlank="1" containsNumber="1" containsInteger="1" minValue="0" maxValue="1"/>
    </cacheField>
    <cacheField name="alimentaire_vendus_niebe" numFmtId="0">
      <sharedItems containsString="0" containsBlank="1" containsNumber="1" containsInteger="1" minValue="0" maxValue="1"/>
    </cacheField>
    <cacheField name="alimentaire_vendus_arachide_coque" numFmtId="0">
      <sharedItems containsString="0" containsBlank="1" containsNumber="1" containsInteger="1" minValue="0" maxValue="1"/>
    </cacheField>
    <cacheField name="alimentaire_vendus_arachide_graine" numFmtId="0">
      <sharedItems containsString="0" containsBlank="1" containsNumber="1" containsInteger="1" minValue="0" maxValue="1"/>
    </cacheField>
    <cacheField name="alimentaire_vendus_voandzou" numFmtId="0">
      <sharedItems containsString="0" containsBlank="1" containsNumber="1" containsInteger="1" minValue="0" maxValue="1"/>
    </cacheField>
    <cacheField name="alimentaire_vendus_oignon" numFmtId="0">
      <sharedItems containsString="0" containsBlank="1" containsNumber="1" containsInteger="1" minValue="0" maxValue="1"/>
    </cacheField>
    <cacheField name="alimentaire_vendus_tomate" numFmtId="0">
      <sharedItems containsString="0" containsBlank="1" containsNumber="1" containsInteger="1" minValue="0" maxValue="1"/>
    </cacheField>
    <cacheField name="alimentaire_vendus_feuille" numFmtId="0">
      <sharedItems containsString="0" containsBlank="1" containsNumber="1" containsInteger="1" minValue="0" maxValue="1"/>
    </cacheField>
    <cacheField name="alimentaire_vendus_huile" numFmtId="0">
      <sharedItems containsString="0" containsBlank="1" containsNumber="1" containsInteger="1" minValue="0" maxValue="1"/>
    </cacheField>
    <cacheField name="alimentaire_vendus_beurre" numFmtId="0">
      <sharedItems containsString="0" containsBlank="1" containsNumber="1" containsInteger="1" minValue="0" maxValue="1"/>
    </cacheField>
    <cacheField name="alimentaire_vendus_sucre" numFmtId="0">
      <sharedItems containsString="0" containsBlank="1" containsNumber="1" containsInteger="1" minValue="0" maxValue="1"/>
    </cacheField>
    <cacheField name="alimentaire_vendus_sel" numFmtId="0">
      <sharedItems containsString="0" containsBlank="1" containsNumber="1" containsInteger="1" minValue="0" maxValue="1"/>
    </cacheField>
    <cacheField name="alimentaire_vendus_aucun" numFmtId="0">
      <sharedItems containsString="0" containsBlank="1" containsNumber="1" containsInteger="1" minValue="0" maxValue="1"/>
    </cacheField>
    <cacheField name="calc_selected_alimentaire" numFmtId="0">
      <sharedItems containsString="0" containsBlank="1" containsNumber="1" containsInteger="1" minValue="1" maxValue="11"/>
    </cacheField>
    <cacheField name="note_alimentaire_mais" numFmtId="0">
      <sharedItems containsNonDate="0" containsString="0" containsBlank="1"/>
    </cacheField>
    <cacheField name="mais_disponibilite" numFmtId="0">
      <sharedItems containsBlank="1"/>
    </cacheField>
    <cacheField name="mais_unite" numFmtId="0">
      <sharedItems containsBlank="1"/>
    </cacheField>
    <cacheField name="mais_unite_kg" numFmtId="0">
      <sharedItems containsString="0" containsBlank="1" containsNumber="1" containsInteger="1" minValue="0" maxValue="1"/>
    </cacheField>
    <cacheField name="mais_unite_yorouba" numFmtId="0">
      <sharedItems containsString="0" containsBlank="1" containsNumber="1" containsInteger="1" minValue="1" maxValue="1"/>
    </cacheField>
    <cacheField name="mais_unite_tine" numFmtId="0">
      <sharedItems containsString="0" containsBlank="1" containsNumber="1" containsInteger="1" minValue="0" maxValue="1"/>
    </cacheField>
    <cacheField name="mais_prix_kg" numFmtId="0">
      <sharedItems containsString="0" containsBlank="1" containsNumber="1" containsInteger="1" minValue="250" maxValue="250"/>
    </cacheField>
    <cacheField name="mais_prix_yorouba" numFmtId="0">
      <sharedItems containsString="0" containsBlank="1" containsNumber="1" containsInteger="1" minValue="600" maxValue="750"/>
    </cacheField>
    <cacheField name="mais_prix_tine" numFmtId="0">
      <sharedItems containsString="0" containsBlank="1" containsNumber="1" containsInteger="1" minValue="4900" maxValue="5250"/>
    </cacheField>
    <cacheField name="mais_localisation_fournisseur" numFmtId="0">
      <sharedItems containsBlank="1"/>
    </cacheField>
    <cacheField name="mais_pays_fournisseur" numFmtId="0">
      <sharedItems containsNonDate="0" containsString="0" containsBlank="1"/>
    </cacheField>
    <cacheField name="mais_pays_fournisseur_autre" numFmtId="0">
      <sharedItems containsNonDate="0" containsString="0" containsBlank="1"/>
    </cacheField>
    <cacheField name="mais_stock" numFmtId="0">
      <sharedItems containsString="0" containsBlank="1" containsNumber="1" containsInteger="1" minValue="7" maxValue="45"/>
    </cacheField>
    <cacheField name="mais_reapprovissionnement" numFmtId="0">
      <sharedItems containsString="0" containsBlank="1" containsNumber="1" containsInteger="1" minValue="2" maxValue="6"/>
    </cacheField>
    <cacheField name="mais_stock_warning" numFmtId="0">
      <sharedItems containsString="0" containsBlank="1" containsNumber="1" containsInteger="1" minValue="0" maxValue="0"/>
    </cacheField>
    <cacheField name="note_alimentaire_sorgho_blanc" numFmtId="0">
      <sharedItems containsNonDate="0" containsString="0" containsBlank="1"/>
    </cacheField>
    <cacheField name="sorgho_blanc_disponibilite" numFmtId="0">
      <sharedItems containsBlank="1"/>
    </cacheField>
    <cacheField name="sorgho_blanc_unite" numFmtId="0">
      <sharedItems containsBlank="1"/>
    </cacheField>
    <cacheField name="sorgho_blanc_unite_kg" numFmtId="0">
      <sharedItems containsString="0" containsBlank="1" containsNumber="1" containsInteger="1" minValue="0" maxValue="1"/>
    </cacheField>
    <cacheField name="sorgho_blanc_unite_yorouba" numFmtId="0">
      <sharedItems containsString="0" containsBlank="1" containsNumber="1" containsInteger="1" minValue="1" maxValue="1"/>
    </cacheField>
    <cacheField name="sorgho_blanc_unite_tine" numFmtId="0">
      <sharedItems containsString="0" containsBlank="1" containsNumber="1" containsInteger="1" minValue="0" maxValue="1"/>
    </cacheField>
    <cacheField name="sorgho_blanc_prix_kg" numFmtId="0">
      <sharedItems containsString="0" containsBlank="1" containsNumber="1" containsInteger="1" minValue="225" maxValue="225"/>
    </cacheField>
    <cacheField name="sorgho_blanc_prix_yorouba" numFmtId="0">
      <sharedItems containsString="0" containsBlank="1" containsNumber="1" containsInteger="1" minValue="500" maxValue="850"/>
    </cacheField>
    <cacheField name="sorgho_blanc_prix_tine" numFmtId="0">
      <sharedItems containsString="0" containsBlank="1" containsNumber="1" containsInteger="1" minValue="4200" maxValue="5950"/>
    </cacheField>
    <cacheField name="sorgho_blanc_localisation_fournisseur" numFmtId="0">
      <sharedItems containsBlank="1"/>
    </cacheField>
    <cacheField name="sorgho_blanc_pays_fournisseur" numFmtId="0">
      <sharedItems containsNonDate="0" containsString="0" containsBlank="1"/>
    </cacheField>
    <cacheField name="sorgho_blanc_pays_fournisseur_autre" numFmtId="0">
      <sharedItems containsNonDate="0" containsString="0" containsBlank="1"/>
    </cacheField>
    <cacheField name="sorgho_blanc_stock" numFmtId="0">
      <sharedItems containsString="0" containsBlank="1" containsNumber="1" containsInteger="1" minValue="6" maxValue="33"/>
    </cacheField>
    <cacheField name="sorgho_blanc_reapprovissionnement" numFmtId="0">
      <sharedItems containsString="0" containsBlank="1" containsNumber="1" containsInteger="1" minValue="2" maxValue="6"/>
    </cacheField>
    <cacheField name="sorgho_blanc_stock_warning" numFmtId="0">
      <sharedItems containsString="0" containsBlank="1" containsNumber="1" containsInteger="1" minValue="0" maxValue="0"/>
    </cacheField>
    <cacheField name="note_alimentaire_sorgho_rouge" numFmtId="0">
      <sharedItems containsNonDate="0" containsString="0" containsBlank="1"/>
    </cacheField>
    <cacheField name="sorgho_rouge_disponibilite" numFmtId="0">
      <sharedItems containsBlank="1"/>
    </cacheField>
    <cacheField name="sorgho_rouge_unite" numFmtId="0">
      <sharedItems containsBlank="1"/>
    </cacheField>
    <cacheField name="sorgho_rouge_unite_kg" numFmtId="0">
      <sharedItems containsString="0" containsBlank="1" containsNumber="1" containsInteger="1" minValue="0" maxValue="1"/>
    </cacheField>
    <cacheField name="sorgho_rouge_unite_yorouba" numFmtId="0">
      <sharedItems containsString="0" containsBlank="1" containsNumber="1" containsInteger="1" minValue="0" maxValue="1"/>
    </cacheField>
    <cacheField name="sorgho_rouge_unite_tine" numFmtId="0">
      <sharedItems containsString="0" containsBlank="1" containsNumber="1" containsInteger="1" minValue="0" maxValue="1"/>
    </cacheField>
    <cacheField name="sorgho_rouge_prix_kg" numFmtId="0">
      <sharedItems containsString="0" containsBlank="1" containsNumber="1" containsInteger="1" minValue="300" maxValue="300"/>
    </cacheField>
    <cacheField name="sorgho_rouge_prix_yorouba" numFmtId="0">
      <sharedItems containsString="0" containsBlank="1" containsNumber="1" containsInteger="1" minValue="650" maxValue="900"/>
    </cacheField>
    <cacheField name="sorgho_rouge_prix_tine" numFmtId="0">
      <sharedItems containsString="0" containsBlank="1" containsNumber="1" containsInteger="1" minValue="3500" maxValue="6300"/>
    </cacheField>
    <cacheField name="sorgho_rouge_localisation_fournisseur" numFmtId="0">
      <sharedItems containsBlank="1"/>
    </cacheField>
    <cacheField name="sorgho_rouge_pays_fournisseur" numFmtId="0">
      <sharedItems containsNonDate="0" containsString="0" containsBlank="1"/>
    </cacheField>
    <cacheField name="sorgho_rouge_pays_fournisseur_autre" numFmtId="0">
      <sharedItems containsNonDate="0" containsString="0" containsBlank="1"/>
    </cacheField>
    <cacheField name="sorgho_rouge_stock" numFmtId="0">
      <sharedItems containsString="0" containsBlank="1" containsNumber="1" containsInteger="1" minValue="4" maxValue="40"/>
    </cacheField>
    <cacheField name="sorgho_rouge_reapprovissionnement" numFmtId="0">
      <sharedItems containsString="0" containsBlank="1" containsNumber="1" containsInteger="1" minValue="2" maxValue="6"/>
    </cacheField>
    <cacheField name="sorgho_rouge_stock_warning" numFmtId="0">
      <sharedItems containsString="0" containsBlank="1" containsNumber="1" containsInteger="1" minValue="0" maxValue="0"/>
    </cacheField>
    <cacheField name="note_alimentaire_mil" numFmtId="0">
      <sharedItems containsNonDate="0" containsString="0" containsBlank="1"/>
    </cacheField>
    <cacheField name="mil_disponibilite" numFmtId="0">
      <sharedItems containsBlank="1"/>
    </cacheField>
    <cacheField name="mil_local_unite" numFmtId="0">
      <sharedItems containsBlank="1"/>
    </cacheField>
    <cacheField name="mil_local_unite_kg" numFmtId="0">
      <sharedItems containsString="0" containsBlank="1" containsNumber="1" containsInteger="1" minValue="0" maxValue="1"/>
    </cacheField>
    <cacheField name="mil_local_unite_yorouba" numFmtId="0">
      <sharedItems containsString="0" containsBlank="1" containsNumber="1" containsInteger="1" minValue="1" maxValue="1"/>
    </cacheField>
    <cacheField name="mil_local_unite_tine" numFmtId="0">
      <sharedItems containsString="0" containsBlank="1" containsNumber="1" containsInteger="1" minValue="0" maxValue="1"/>
    </cacheField>
    <cacheField name="mil_local_prix_kg" numFmtId="0">
      <sharedItems containsString="0" containsBlank="1" containsNumber="1" containsInteger="1" minValue="225" maxValue="225"/>
    </cacheField>
    <cacheField name="mil_local_prix_yorouba" numFmtId="0">
      <sharedItems containsString="0" containsBlank="1" containsNumber="1" containsInteger="1" minValue="650" maxValue="800"/>
    </cacheField>
    <cacheField name="mil_local_prix_tine" numFmtId="0">
      <sharedItems containsString="0" containsBlank="1" containsNumber="1" containsInteger="1" minValue="4550" maxValue="5600"/>
    </cacheField>
    <cacheField name="mil_local_localisation_fournisseur" numFmtId="0">
      <sharedItems containsBlank="1"/>
    </cacheField>
    <cacheField name="mil_local_pays_fournisseur" numFmtId="0">
      <sharedItems containsNonDate="0" containsString="0" containsBlank="1"/>
    </cacheField>
    <cacheField name="mil_local_pays_fournisseur_autre" numFmtId="0">
      <sharedItems containsNonDate="0" containsString="0" containsBlank="1"/>
    </cacheField>
    <cacheField name="mil_local_stock" numFmtId="0">
      <sharedItems containsString="0" containsBlank="1" containsNumber="1" containsInteger="1" minValue="20" maxValue="35"/>
    </cacheField>
    <cacheField name="mil_local_reapprovissionnement" numFmtId="0">
      <sharedItems containsString="0" containsBlank="1" containsNumber="1" containsInteger="1" minValue="1" maxValue="6"/>
    </cacheField>
    <cacheField name="mil_local_stock_warning" numFmtId="0">
      <sharedItems containsString="0" containsBlank="1" containsNumber="1" containsInteger="1" minValue="0" maxValue="0"/>
    </cacheField>
    <cacheField name="note_alimentaire_riz" numFmtId="0">
      <sharedItems containsNonDate="0" containsString="0" containsBlank="1"/>
    </cacheField>
    <cacheField name="riz_local_disponibilite" numFmtId="0">
      <sharedItems containsBlank="1"/>
    </cacheField>
    <cacheField name="riz_local_unite" numFmtId="0">
      <sharedItems containsBlank="1"/>
    </cacheField>
    <cacheField name="riz_local_unite_kg" numFmtId="0">
      <sharedItems containsString="0" containsBlank="1" containsNumber="1" containsInteger="1" minValue="0" maxValue="1"/>
    </cacheField>
    <cacheField name="riz_local_unite_yorouba" numFmtId="0">
      <sharedItems containsString="0" containsBlank="1" containsNumber="1" containsInteger="1" minValue="0" maxValue="1"/>
    </cacheField>
    <cacheField name="riz_local_unite_tine" numFmtId="0">
      <sharedItems containsString="0" containsBlank="1" containsNumber="1" containsInteger="1" minValue="0" maxValue="1"/>
    </cacheField>
    <cacheField name="riz_local_prix_kg" numFmtId="0">
      <sharedItems containsString="0" containsBlank="1" containsNumber="1" containsInteger="1" minValue="425" maxValue="450"/>
    </cacheField>
    <cacheField name="riz_local_prix_yorouba" numFmtId="0">
      <sharedItems containsString="0" containsBlank="1" containsNumber="1" containsInteger="1" minValue="1350" maxValue="1400"/>
    </cacheField>
    <cacheField name="riz_local_prix_tine" numFmtId="0">
      <sharedItems containsString="0" containsBlank="1" containsNumber="1" containsInteger="1" minValue="3150" maxValue="5600"/>
    </cacheField>
    <cacheField name="riz_local_localisation_fournisseur" numFmtId="0">
      <sharedItems containsBlank="1"/>
    </cacheField>
    <cacheField name="riz_local_pays_fournisseur" numFmtId="0">
      <sharedItems containsNonDate="0" containsString="0" containsBlank="1"/>
    </cacheField>
    <cacheField name="riz_local_pays_fournisseur_autre" numFmtId="0">
      <sharedItems containsNonDate="0" containsString="0" containsBlank="1"/>
    </cacheField>
    <cacheField name="riz_local_stock" numFmtId="0">
      <sharedItems containsString="0" containsBlank="1" containsNumber="1" containsInteger="1" minValue="5" maxValue="35"/>
    </cacheField>
    <cacheField name="riz_local_reapprovissionnement" numFmtId="0">
      <sharedItems containsString="0" containsBlank="1" containsNumber="1" containsInteger="1" minValue="1" maxValue="6"/>
    </cacheField>
    <cacheField name="riz_local_stock_warning" numFmtId="0">
      <sharedItems containsString="0" containsBlank="1" containsNumber="1" containsInteger="1" minValue="0" maxValue="0"/>
    </cacheField>
    <cacheField name="note_alimentaire_riz_001" numFmtId="0">
      <sharedItems containsNonDate="0" containsString="0" containsBlank="1"/>
    </cacheField>
    <cacheField name="riz_importe_disponibilite" numFmtId="0">
      <sharedItems containsBlank="1"/>
    </cacheField>
    <cacheField name="riz_importe_unite" numFmtId="0">
      <sharedItems containsBlank="1"/>
    </cacheField>
    <cacheField name="riz_importe_unite_kg" numFmtId="0">
      <sharedItems containsString="0" containsBlank="1" containsNumber="1" containsInteger="1" minValue="0" maxValue="1"/>
    </cacheField>
    <cacheField name="riz_importe_unite_yorouba" numFmtId="0">
      <sharedItems containsString="0" containsBlank="1" containsNumber="1" containsInteger="1" minValue="0" maxValue="1"/>
    </cacheField>
    <cacheField name="riz_importe_unite_tine" numFmtId="0">
      <sharedItems containsString="0" containsBlank="1" containsNumber="1" containsInteger="1" minValue="0" maxValue="1"/>
    </cacheField>
    <cacheField name="riz_importe_prix_kg" numFmtId="0">
      <sharedItems containsString="0" containsBlank="1" containsNumber="1" containsInteger="1" minValue="400" maxValue="550"/>
    </cacheField>
    <cacheField name="riz_importe_prix_yorouba" numFmtId="0">
      <sharedItems containsString="0" containsBlank="1" containsNumber="1" containsInteger="1" minValue="1200" maxValue="1650"/>
    </cacheField>
    <cacheField name="riz_importe_prix_tine" numFmtId="0">
      <sharedItems containsString="0" containsBlank="1" containsNumber="1" containsInteger="1" minValue="1650" maxValue="11550"/>
    </cacheField>
    <cacheField name="riz_importe_localisation_fournisseur" numFmtId="0">
      <sharedItems containsBlank="1"/>
    </cacheField>
    <cacheField name="riz_importe_pays_fournisseur" numFmtId="0">
      <sharedItems containsNonDate="0" containsString="0" containsBlank="1"/>
    </cacheField>
    <cacheField name="riz_importe_pays_fournisseur_autre" numFmtId="0">
      <sharedItems containsNonDate="0" containsString="0" containsBlank="1"/>
    </cacheField>
    <cacheField name="riz_importe_stock" numFmtId="0">
      <sharedItems containsString="0" containsBlank="1" containsNumber="1" containsInteger="1" minValue="3" maxValue="30"/>
    </cacheField>
    <cacheField name="riz_importe_reapprovissionnement" numFmtId="0">
      <sharedItems containsString="0" containsBlank="1" containsNumber="1" containsInteger="1" minValue="1" maxValue="3"/>
    </cacheField>
    <cacheField name="riz_importe_stock_warning" numFmtId="0">
      <sharedItems containsString="0" containsBlank="1" containsNumber="1" containsInteger="1" minValue="0" maxValue="0"/>
    </cacheField>
    <cacheField name="note_alimentaire_fonios" numFmtId="0">
      <sharedItems containsNonDate="0" containsString="0" containsBlank="1"/>
    </cacheField>
    <cacheField name="fonio_disponibilite" numFmtId="0">
      <sharedItems containsBlank="1"/>
    </cacheField>
    <cacheField name="fonio_unite" numFmtId="0">
      <sharedItems containsBlank="1"/>
    </cacheField>
    <cacheField name="fonio_unite_kg" numFmtId="0">
      <sharedItems containsString="0" containsBlank="1" containsNumber="1" containsInteger="1" minValue="0" maxValue="1"/>
    </cacheField>
    <cacheField name="fonio_unite_yorouba" numFmtId="0">
      <sharedItems containsString="0" containsBlank="1" containsNumber="1" containsInteger="1" minValue="1" maxValue="1"/>
    </cacheField>
    <cacheField name="fonio_unite_tine" numFmtId="0">
      <sharedItems containsString="0" containsBlank="1" containsNumber="1" containsInteger="1" minValue="0" maxValue="1"/>
    </cacheField>
    <cacheField name="fonio_prix_kg" numFmtId="0">
      <sharedItems containsString="0" containsBlank="1" containsNumber="1" containsInteger="1" minValue="425" maxValue="425"/>
    </cacheField>
    <cacheField name="fonio_prix_yorouba" numFmtId="0">
      <sharedItems containsString="0" containsBlank="1" containsNumber="1" containsInteger="1" minValue="1250" maxValue="1500"/>
    </cacheField>
    <cacheField name="fonio_prix_tine" numFmtId="0">
      <sharedItems containsString="0" containsBlank="1" containsNumber="1" containsInteger="1" minValue="8750" maxValue="8750"/>
    </cacheField>
    <cacheField name="fonios_localisation_fournisseur" numFmtId="0">
      <sharedItems containsBlank="1"/>
    </cacheField>
    <cacheField name="fonios_pays_fournisseur" numFmtId="0">
      <sharedItems containsNonDate="0" containsString="0" containsBlank="1"/>
    </cacheField>
    <cacheField name="fonios_pays_fournisseur_autre" numFmtId="0">
      <sharedItems containsNonDate="0" containsString="0" containsBlank="1"/>
    </cacheField>
    <cacheField name="fonio_stock" numFmtId="0">
      <sharedItems containsString="0" containsBlank="1" containsNumber="1" containsInteger="1" minValue="7" maxValue="35"/>
    </cacheField>
    <cacheField name="fonio_reapprovissionnement" numFmtId="0">
      <sharedItems containsString="0" containsBlank="1" containsNumber="1" containsInteger="1" minValue="2" maxValue="6"/>
    </cacheField>
    <cacheField name="fonio_stock_warning" numFmtId="0">
      <sharedItems containsString="0" containsBlank="1" containsNumber="1" containsInteger="1" minValue="0" maxValue="0"/>
    </cacheField>
    <cacheField name="note_alimentaire_manioc" numFmtId="0">
      <sharedItems containsNonDate="0" containsString="0" containsBlank="1"/>
    </cacheField>
    <cacheField name="manioc_disponibilite" numFmtId="0">
      <sharedItems containsBlank="1"/>
    </cacheField>
    <cacheField name="manioc_prix_unite" numFmtId="0">
      <sharedItems containsString="0" containsBlank="1" containsNumber="1" containsInteger="1" minValue="500" maxValue="600"/>
    </cacheField>
    <cacheField name="manioc_localisation_fournisseur" numFmtId="0">
      <sharedItems containsBlank="1"/>
    </cacheField>
    <cacheField name="manioc_pays_fournisseur" numFmtId="0">
      <sharedItems containsNonDate="0" containsString="0" containsBlank="1"/>
    </cacheField>
    <cacheField name="manioc_pays_fournisseur_autre" numFmtId="0">
      <sharedItems containsNonDate="0" containsString="0" containsBlank="1"/>
    </cacheField>
    <cacheField name="manioc_stock" numFmtId="0">
      <sharedItems containsString="0" containsBlank="1" containsNumber="1" containsInteger="1" minValue="3" maxValue="7"/>
    </cacheField>
    <cacheField name="manioc_reapprovissionnement" numFmtId="0">
      <sharedItems containsString="0" containsBlank="1" containsNumber="1" containsInteger="1" minValue="1" maxValue="2"/>
    </cacheField>
    <cacheField name="manioc_stock_warning" numFmtId="0">
      <sharedItems containsString="0" containsBlank="1" containsNumber="1" containsInteger="1" minValue="0" maxValue="0"/>
    </cacheField>
    <cacheField name="note_alimentaire_igname" numFmtId="0">
      <sharedItems containsNonDate="0" containsString="0" containsBlank="1"/>
    </cacheField>
    <cacheField name="igname_disponibilite" numFmtId="0">
      <sharedItems containsBlank="1"/>
    </cacheField>
    <cacheField name="igname_prix_unite" numFmtId="0">
      <sharedItems containsString="0" containsBlank="1" containsNumber="1" containsInteger="1" minValue="1200" maxValue="1300"/>
    </cacheField>
    <cacheField name="igname_localisation_fournisseur" numFmtId="0">
      <sharedItems containsBlank="1"/>
    </cacheField>
    <cacheField name="igname_pays_fournisseur" numFmtId="0">
      <sharedItems containsNonDate="0" containsString="0" containsBlank="1"/>
    </cacheField>
    <cacheField name="igname_pays_fournisseur_autre" numFmtId="0">
      <sharedItems containsNonDate="0" containsString="0" containsBlank="1"/>
    </cacheField>
    <cacheField name="igname_stock" numFmtId="0">
      <sharedItems containsString="0" containsBlank="1" containsNumber="1" containsInteger="1" minValue="10" maxValue="21"/>
    </cacheField>
    <cacheField name="igname_reapprovissionnement" numFmtId="0">
      <sharedItems containsString="0" containsBlank="1" containsNumber="1" containsInteger="1" minValue="2" maxValue="2"/>
    </cacheField>
    <cacheField name="igname_stock_warning" numFmtId="0">
      <sharedItems containsString="0" containsBlank="1" containsNumber="1" containsInteger="1" minValue="0" maxValue="0"/>
    </cacheField>
    <cacheField name="note_alimentaire_patate" numFmtId="0">
      <sharedItems containsNonDate="0" containsString="0" containsBlank="1"/>
    </cacheField>
    <cacheField name="patate_disponibilite" numFmtId="0">
      <sharedItems containsBlank="1"/>
    </cacheField>
    <cacheField name="patate_prix_unite" numFmtId="0">
      <sharedItems containsString="0" containsBlank="1" containsNumber="1" containsInteger="1" minValue="250" maxValue="300"/>
    </cacheField>
    <cacheField name="patate_localisation_fournisseur" numFmtId="0">
      <sharedItems containsBlank="1"/>
    </cacheField>
    <cacheField name="patate_pays_fournisseur" numFmtId="0">
      <sharedItems containsNonDate="0" containsString="0" containsBlank="1"/>
    </cacheField>
    <cacheField name="patate_pays_fournisseur_autre" numFmtId="0">
      <sharedItems containsNonDate="0" containsString="0" containsBlank="1"/>
    </cacheField>
    <cacheField name="patate_stock" numFmtId="0">
      <sharedItems containsString="0" containsBlank="1" containsNumber="1" containsInteger="1" minValue="5" maxValue="10"/>
    </cacheField>
    <cacheField name="patate_reapprovissionnement" numFmtId="0">
      <sharedItems containsString="0" containsBlank="1" containsNumber="1" containsInteger="1" minValue="1" maxValue="2"/>
    </cacheField>
    <cacheField name="patate_stock_warning" numFmtId="0">
      <sharedItems containsString="0" containsBlank="1" containsNumber="1" containsInteger="1" minValue="0" maxValue="0"/>
    </cacheField>
    <cacheField name="note_alimentaire_pomme_de_terre" numFmtId="0">
      <sharedItems containsNonDate="0" containsString="0" containsBlank="1"/>
    </cacheField>
    <cacheField name="pomme_de_terre_disponibilite" numFmtId="0">
      <sharedItems containsBlank="1"/>
    </cacheField>
    <cacheField name="pomme_de_terre_prix_unite" numFmtId="0">
      <sharedItems containsString="0" containsBlank="1" containsNumber="1" containsInteger="1" minValue="350" maxValue="400"/>
    </cacheField>
    <cacheField name="pomme_de_terre_localisation_fournisseur" numFmtId="0">
      <sharedItems containsBlank="1"/>
    </cacheField>
    <cacheField name="pomme_de_terre_pays_fournisseur" numFmtId="0">
      <sharedItems containsNonDate="0" containsString="0" containsBlank="1"/>
    </cacheField>
    <cacheField name="pomme_de_terre_pays_fournisseur_autre" numFmtId="0">
      <sharedItems containsNonDate="0" containsString="0" containsBlank="1"/>
    </cacheField>
    <cacheField name="pomme_de_terre_stock" numFmtId="0">
      <sharedItems containsString="0" containsBlank="1" containsNumber="1" containsInteger="1" minValue="6" maxValue="10"/>
    </cacheField>
    <cacheField name="pomme_de_terre_reapprovissionnement" numFmtId="0">
      <sharedItems containsString="0" containsBlank="1" containsNumber="1" containsInteger="1" minValue="1" maxValue="3"/>
    </cacheField>
    <cacheField name="pomme_de_terre_stock_warning" numFmtId="0">
      <sharedItems containsString="0" containsBlank="1" containsNumber="1" containsInteger="1" minValue="0" maxValue="0"/>
    </cacheField>
    <cacheField name="note_alimentaire_viandes" numFmtId="0">
      <sharedItems containsNonDate="0" containsString="0" containsBlank="1"/>
    </cacheField>
    <cacheField name="viande_beuf_disponibilite" numFmtId="0">
      <sharedItems containsBlank="1"/>
    </cacheField>
    <cacheField name="viande_beuf_prix_unite" numFmtId="0">
      <sharedItems containsString="0" containsBlank="1" containsNumber="1" containsInteger="1" minValue="3000" maxValue="3000"/>
    </cacheField>
    <cacheField name="viandes_beuf_localisation_fournisseur" numFmtId="0">
      <sharedItems containsBlank="1"/>
    </cacheField>
    <cacheField name="viandes_beuf_pays_fournisseur" numFmtId="0">
      <sharedItems containsNonDate="0" containsString="0" containsBlank="1"/>
    </cacheField>
    <cacheField name="viandes_beuf_pays_fournisseur_autre" numFmtId="0">
      <sharedItems containsNonDate="0" containsString="0" containsBlank="1"/>
    </cacheField>
    <cacheField name="viande_beuf_stock" numFmtId="0">
      <sharedItems containsString="0" containsBlank="1" containsNumber="1" containsInteger="1" minValue="1" maxValue="2"/>
    </cacheField>
    <cacheField name="viande_beuf_reapprovissionnement" numFmtId="0">
      <sharedItems containsString="0" containsBlank="1" containsNumber="1" containsInteger="1" minValue="1" maxValue="2"/>
    </cacheField>
    <cacheField name="viande_beuf_stock_warning" numFmtId="0">
      <sharedItems containsString="0" containsBlank="1" containsNumber="1" containsInteger="1" minValue="0" maxValue="1"/>
    </cacheField>
    <cacheField name="note_alimentaire_viandes_001" numFmtId="0">
      <sharedItems containsNonDate="0" containsString="0" containsBlank="1"/>
    </cacheField>
    <cacheField name="viande_mouton_disponibilite" numFmtId="0">
      <sharedItems containsBlank="1"/>
    </cacheField>
    <cacheField name="viande_mouton_prix_unite" numFmtId="0">
      <sharedItems containsString="0" containsBlank="1" containsNumber="1" containsInteger="1" minValue="2000" maxValue="2000"/>
    </cacheField>
    <cacheField name="viandes_mouton_localisation_fournisseur" numFmtId="0">
      <sharedItems containsBlank="1"/>
    </cacheField>
    <cacheField name="viandes_mouton_pays_fournisseur" numFmtId="0">
      <sharedItems containsNonDate="0" containsString="0" containsBlank="1"/>
    </cacheField>
    <cacheField name="viandes_mouton_pays_fournisseur_autre" numFmtId="0">
      <sharedItems containsNonDate="0" containsString="0" containsBlank="1"/>
    </cacheField>
    <cacheField name="viande_mouton_stock" numFmtId="0">
      <sharedItems containsString="0" containsBlank="1" containsNumber="1" containsInteger="1" minValue="1" maxValue="2"/>
    </cacheField>
    <cacheField name="viande_mouton_reapprovissionnement" numFmtId="0">
      <sharedItems containsString="0" containsBlank="1" containsNumber="1" containsInteger="1" minValue="1" maxValue="2"/>
    </cacheField>
    <cacheField name="viande_mouton_stock_warning" numFmtId="0">
      <sharedItems containsString="0" containsBlank="1" containsNumber="1" containsInteger="1" minValue="0" maxValue="1"/>
    </cacheField>
    <cacheField name="note_alimentaire_poissons" numFmtId="0">
      <sharedItems containsNonDate="0" containsString="0" containsBlank="1"/>
    </cacheField>
    <cacheField name="poisson_disponibilite" numFmtId="0">
      <sharedItems containsBlank="1"/>
    </cacheField>
    <cacheField name="poisson_prix_unite" numFmtId="0">
      <sharedItems containsString="0" containsBlank="1" containsNumber="1" containsInteger="1" minValue="1300" maxValue="1300"/>
    </cacheField>
    <cacheField name="poissons_localisation_fournisseur" numFmtId="0">
      <sharedItems containsBlank="1"/>
    </cacheField>
    <cacheField name="poissons_pays_fournisseur" numFmtId="0">
      <sharedItems containsNonDate="0" containsString="0" containsBlank="1"/>
    </cacheField>
    <cacheField name="poissons_pays_fournisseur_autre" numFmtId="0">
      <sharedItems containsNonDate="0" containsString="0" containsBlank="1"/>
    </cacheField>
    <cacheField name="poisson_stock" numFmtId="0">
      <sharedItems containsString="0" containsBlank="1" containsNumber="1" containsInteger="1" minValue="3" maxValue="8"/>
    </cacheField>
    <cacheField name="poisson_reapprovissionnement" numFmtId="0">
      <sharedItems containsString="0" containsBlank="1" containsNumber="1" containsInteger="1" minValue="1" maxValue="2"/>
    </cacheField>
    <cacheField name="poisson_stock_warning" numFmtId="0">
      <sharedItems containsString="0" containsBlank="1" containsNumber="1" containsInteger="1" minValue="0" maxValue="0"/>
    </cacheField>
    <cacheField name="note_alimentaire_lait_en_poudres" numFmtId="0">
      <sharedItems containsNonDate="0" containsString="0" containsBlank="1"/>
    </cacheField>
    <cacheField name="lait_en_poudre_disponibilite" numFmtId="0">
      <sharedItems containsBlank="1"/>
    </cacheField>
    <cacheField name="lait_en_poudre_prix_unite" numFmtId="0">
      <sharedItems containsString="0" containsBlank="1" containsNumber="1" containsInteger="1" minValue="1500" maxValue="3500"/>
    </cacheField>
    <cacheField name="lait_en_poudres_localisation_fournisseur" numFmtId="0">
      <sharedItems containsBlank="1"/>
    </cacheField>
    <cacheField name="lait_en_poudres_pays_fournisseur" numFmtId="0">
      <sharedItems containsNonDate="0" containsString="0" containsBlank="1"/>
    </cacheField>
    <cacheField name="lait_en_poudres_pays_fournisseur_autre" numFmtId="0">
      <sharedItems containsNonDate="0" containsString="0" containsBlank="1"/>
    </cacheField>
    <cacheField name="lait_en_poudre_stock" numFmtId="0">
      <sharedItems containsString="0" containsBlank="1" containsNumber="1" containsInteger="1" minValue="14" maxValue="60"/>
    </cacheField>
    <cacheField name="lait_en_poudre_reapprovissionnement" numFmtId="0">
      <sharedItems containsString="0" containsBlank="1" containsNumber="1" containsInteger="1" minValue="1" maxValue="2"/>
    </cacheField>
    <cacheField name="lait_en_poudre_stock_warning" numFmtId="0">
      <sharedItems containsString="0" containsBlank="1" containsNumber="1" containsInteger="1" minValue="0" maxValue="0"/>
    </cacheField>
    <cacheField name="note_alimentaire_lait_fraiss" numFmtId="0">
      <sharedItems containsNonDate="0" containsString="0" containsBlank="1"/>
    </cacheField>
    <cacheField name="lait_frais_disponibilite" numFmtId="0">
      <sharedItems containsBlank="1"/>
    </cacheField>
    <cacheField name="lait_frais_prix_unite" numFmtId="0">
      <sharedItems containsString="0" containsBlank="1" containsNumber="1" containsInteger="1" minValue="600" maxValue="1250"/>
    </cacheField>
    <cacheField name="lait_fraiss_localisation_fournisseur" numFmtId="0">
      <sharedItems containsBlank="1"/>
    </cacheField>
    <cacheField name="lait_fraiss_pays_fournisseur" numFmtId="0">
      <sharedItems containsNonDate="0" containsString="0" containsBlank="1"/>
    </cacheField>
    <cacheField name="lait_fraiss_pays_fournisseur_autre" numFmtId="0">
      <sharedItems containsNonDate="0" containsString="0" containsBlank="1"/>
    </cacheField>
    <cacheField name="lait_frais_stock" numFmtId="0">
      <sharedItems containsString="0" containsBlank="1" containsNumber="1" containsInteger="1" minValue="1" maxValue="10"/>
    </cacheField>
    <cacheField name="lait_frais_reapprovissionnement" numFmtId="0">
      <sharedItems containsString="0" containsBlank="1" containsNumber="1" containsInteger="1" minValue="1" maxValue="2"/>
    </cacheField>
    <cacheField name="lait_frais_stock_warning" numFmtId="0">
      <sharedItems containsString="0" containsBlank="1" containsNumber="1" containsInteger="1" minValue="0" maxValue="1"/>
    </cacheField>
    <cacheField name="note_alimentaire_haricots" numFmtId="0">
      <sharedItems containsNonDate="0" containsString="0" containsBlank="1"/>
    </cacheField>
    <cacheField name="haricot_disponibilite" numFmtId="0">
      <sharedItems containsNonDate="0" containsString="0" containsBlank="1"/>
    </cacheField>
    <cacheField name="haricot_unite" numFmtId="0">
      <sharedItems containsNonDate="0" containsString="0" containsBlank="1"/>
    </cacheField>
    <cacheField name="haricot_unite_kg" numFmtId="0">
      <sharedItems containsNonDate="0" containsString="0" containsBlank="1"/>
    </cacheField>
    <cacheField name="haricot_unite_yorouba" numFmtId="0">
      <sharedItems containsNonDate="0" containsString="0" containsBlank="1"/>
    </cacheField>
    <cacheField name="haricot_unite_tine" numFmtId="0">
      <sharedItems containsNonDate="0" containsString="0" containsBlank="1"/>
    </cacheField>
    <cacheField name="haricot_prix_kg" numFmtId="0">
      <sharedItems containsNonDate="0" containsString="0" containsBlank="1"/>
    </cacheField>
    <cacheField name="haricot_prix_yorouba" numFmtId="0">
      <sharedItems containsNonDate="0" containsString="0" containsBlank="1"/>
    </cacheField>
    <cacheField name="haricot_prix_tine" numFmtId="0">
      <sharedItems containsNonDate="0" containsString="0" containsBlank="1"/>
    </cacheField>
    <cacheField name="haricots_localisation_fournisseur" numFmtId="0">
      <sharedItems containsNonDate="0" containsString="0" containsBlank="1"/>
    </cacheField>
    <cacheField name="haricots_pays_fournisseur" numFmtId="0">
      <sharedItems containsNonDate="0" containsString="0" containsBlank="1"/>
    </cacheField>
    <cacheField name="haricots_pays_fournisseur_autre" numFmtId="0">
      <sharedItems containsNonDate="0" containsString="0" containsBlank="1"/>
    </cacheField>
    <cacheField name="haricot_stock" numFmtId="0">
      <sharedItems containsNonDate="0" containsString="0" containsBlank="1"/>
    </cacheField>
    <cacheField name="haricot_reapprovissionnement" numFmtId="0">
      <sharedItems containsNonDate="0" containsString="0" containsBlank="1"/>
    </cacheField>
    <cacheField name="haricot_stock_warning" numFmtId="0">
      <sharedItems containsNonDate="0" containsString="0" containsBlank="1"/>
    </cacheField>
    <cacheField name="note_alimentaire_arachide_coque" numFmtId="0">
      <sharedItems containsNonDate="0" containsString="0" containsBlank="1"/>
    </cacheField>
    <cacheField name="arachide_coque_disponibilite" numFmtId="0">
      <sharedItems containsBlank="1"/>
    </cacheField>
    <cacheField name="arachide_coque_unite" numFmtId="0">
      <sharedItems containsBlank="1"/>
    </cacheField>
    <cacheField name="arachide_coque_unite_kg" numFmtId="0">
      <sharedItems containsString="0" containsBlank="1" containsNumber="1" containsInteger="1" minValue="0" maxValue="1"/>
    </cacheField>
    <cacheField name="arachide_coque_unite_yorouba" numFmtId="0">
      <sharedItems containsString="0" containsBlank="1" containsNumber="1" containsInteger="1" minValue="1" maxValue="1"/>
    </cacheField>
    <cacheField name="arachide_coque_unite_tine" numFmtId="0">
      <sharedItems containsString="0" containsBlank="1" containsNumber="1" containsInteger="1" minValue="0" maxValue="1"/>
    </cacheField>
    <cacheField name="arachide_coque_coque_prix_kg" numFmtId="0">
      <sharedItems containsString="0" containsBlank="1" containsNumber="1" containsInteger="1" minValue="175" maxValue="175"/>
    </cacheField>
    <cacheField name="arachide_coque_prix_yorouba" numFmtId="0">
      <sharedItems containsString="0" containsBlank="1" containsNumber="1" containsInteger="1" minValue="500" maxValue="600"/>
    </cacheField>
    <cacheField name="arachide_coque_prix_tine" numFmtId="0">
      <sharedItems containsString="0" containsBlank="1" containsNumber="1" containsInteger="1" minValue="3500" maxValue="3500"/>
    </cacheField>
    <cacheField name="arachides_coque_localisation_fournisseur" numFmtId="0">
      <sharedItems containsBlank="1"/>
    </cacheField>
    <cacheField name="arachides_coque_pays_fournisseur" numFmtId="0">
      <sharedItems containsNonDate="0" containsString="0" containsBlank="1"/>
    </cacheField>
    <cacheField name="arachides_coque_pays_fournisseur_autre" numFmtId="0">
      <sharedItems containsNonDate="0" containsString="0" containsBlank="1"/>
    </cacheField>
    <cacheField name="arachide_coque_stock" numFmtId="0">
      <sharedItems containsString="0" containsBlank="1" containsNumber="1" containsInteger="1" minValue="12" maxValue="30"/>
    </cacheField>
    <cacheField name="arachide_coque_reapprovissionnement" numFmtId="0">
      <sharedItems containsString="0" containsBlank="1" containsNumber="1" containsInteger="1" minValue="1" maxValue="6"/>
    </cacheField>
    <cacheField name="arachide_coque_stock_warning" numFmtId="0">
      <sharedItems containsString="0" containsBlank="1" containsNumber="1" containsInteger="1" minValue="0" maxValue="0"/>
    </cacheField>
    <cacheField name="note_alimentaire_arachide_graine" numFmtId="0">
      <sharedItems containsNonDate="0" containsString="0" containsBlank="1"/>
    </cacheField>
    <cacheField name="arachide_graine_disponibilite" numFmtId="0">
      <sharedItems containsBlank="1"/>
    </cacheField>
    <cacheField name="arachide_graine_unite" numFmtId="0">
      <sharedItems containsBlank="1"/>
    </cacheField>
    <cacheField name="arachide_graine_unite_kg" numFmtId="0">
      <sharedItems containsString="0" containsBlank="1" containsNumber="1" containsInteger="1" minValue="1" maxValue="1"/>
    </cacheField>
    <cacheField name="arachide_graine_unite_yorouba" numFmtId="0">
      <sharedItems containsString="0" containsBlank="1" containsNumber="1" containsInteger="1" minValue="1" maxValue="1"/>
    </cacheField>
    <cacheField name="arachide_graine_unite_tine" numFmtId="0">
      <sharedItems containsString="0" containsBlank="1" containsNumber="1" containsInteger="1" minValue="1" maxValue="1"/>
    </cacheField>
    <cacheField name="arachide_graine_graine_prix_kg" numFmtId="0">
      <sharedItems containsString="0" containsBlank="1" containsNumber="1" containsInteger="1" minValue="500" maxValue="500"/>
    </cacheField>
    <cacheField name="arachide_graine_prix_yorouba" numFmtId="0">
      <sharedItems containsString="0" containsBlank="1" containsNumber="1" containsInteger="1" minValue="1500" maxValue="1500"/>
    </cacheField>
    <cacheField name="arachide_graine_prix_tine" numFmtId="0">
      <sharedItems containsString="0" containsBlank="1" containsNumber="1" containsInteger="1" minValue="10500" maxValue="10500"/>
    </cacheField>
    <cacheField name="arachides_graine_localisation_fournisseur" numFmtId="0">
      <sharedItems containsBlank="1"/>
    </cacheField>
    <cacheField name="arachides_graine_pays_fournisseur" numFmtId="0">
      <sharedItems containsNonDate="0" containsString="0" containsBlank="1"/>
    </cacheField>
    <cacheField name="arachides_graine_pays_fournisseur_autre" numFmtId="0">
      <sharedItems containsNonDate="0" containsString="0" containsBlank="1"/>
    </cacheField>
    <cacheField name="arachide_graine_stock" numFmtId="0">
      <sharedItems containsString="0" containsBlank="1" containsNumber="1" containsInteger="1" minValue="15" maxValue="30"/>
    </cacheField>
    <cacheField name="arachide_graine_reapprovissionnement" numFmtId="0">
      <sharedItems containsString="0" containsBlank="1" containsNumber="1" containsInteger="1" minValue="1" maxValue="3"/>
    </cacheField>
    <cacheField name="arachide_graine_stock_warning" numFmtId="0">
      <sharedItems containsString="0" containsBlank="1" containsNumber="1" containsInteger="1" minValue="0" maxValue="0"/>
    </cacheField>
    <cacheField name="note_alimentaire_voandzous" numFmtId="0">
      <sharedItems containsNonDate="0" containsString="0" containsBlank="1"/>
    </cacheField>
    <cacheField name="voandzou_disponibilite" numFmtId="0">
      <sharedItems containsBlank="1"/>
    </cacheField>
    <cacheField name="voandzou_unite" numFmtId="0">
      <sharedItems containsBlank="1"/>
    </cacheField>
    <cacheField name="voandzou_unite_kg" numFmtId="0">
      <sharedItems containsString="0" containsBlank="1" containsNumber="1" containsInteger="1" minValue="0" maxValue="1"/>
    </cacheField>
    <cacheField name="voandzou_unite_yorouba" numFmtId="0">
      <sharedItems containsString="0" containsBlank="1" containsNumber="1" containsInteger="1" minValue="1" maxValue="1"/>
    </cacheField>
    <cacheField name="voandzou_unite_tine" numFmtId="0">
      <sharedItems containsString="0" containsBlank="1" containsNumber="1" containsInteger="1" minValue="0" maxValue="1"/>
    </cacheField>
    <cacheField name="voandzou_prix_unite_kg" numFmtId="0">
      <sharedItems containsString="0" containsBlank="1" containsNumber="1" containsInteger="1" minValue="425" maxValue="500"/>
    </cacheField>
    <cacheField name="voandzou_prix_unite_yorouba" numFmtId="0">
      <sharedItems containsString="0" containsBlank="1" containsNumber="1" containsInteger="1" minValue="1200" maxValue="1600"/>
    </cacheField>
    <cacheField name="voandzou_prix_unite_tine" numFmtId="0">
      <sharedItems containsString="0" containsBlank="1" containsNumber="1" containsInteger="1" minValue="8750" maxValue="9800"/>
    </cacheField>
    <cacheField name="voandzous_localisation_fournisseur" numFmtId="0">
      <sharedItems containsBlank="1"/>
    </cacheField>
    <cacheField name="voandzous_pays_fournisseur" numFmtId="0">
      <sharedItems containsNonDate="0" containsString="0" containsBlank="1"/>
    </cacheField>
    <cacheField name="voandzous_pays_fournisseur_autre" numFmtId="0">
      <sharedItems containsNonDate="0" containsString="0" containsBlank="1"/>
    </cacheField>
    <cacheField name="voandzou_stock" numFmtId="0">
      <sharedItems containsString="0" containsBlank="1" containsNumber="1" containsInteger="1" minValue="15" maxValue="21"/>
    </cacheField>
    <cacheField name="voandzou_reapprovissionnement" numFmtId="0">
      <sharedItems containsString="0" containsBlank="1" containsNumber="1" containsInteger="1" minValue="1" maxValue="30"/>
    </cacheField>
    <cacheField name="voandzou_stock_warning" numFmtId="0">
      <sharedItems containsString="0" containsBlank="1" containsNumber="1" containsInteger="1" minValue="0" maxValue="1"/>
    </cacheField>
    <cacheField name="note_alimentaire_oignons" numFmtId="0">
      <sharedItems containsNonDate="0" containsString="0" containsBlank="1"/>
    </cacheField>
    <cacheField name="oignon_disponibilite" numFmtId="0">
      <sharedItems containsBlank="1"/>
    </cacheField>
    <cacheField name="oignon_unite" numFmtId="0">
      <sharedItems containsBlank="1"/>
    </cacheField>
    <cacheField name="oignon_unite_kg" numFmtId="0">
      <sharedItems containsString="0" containsBlank="1" containsNumber="1" containsInteger="1" minValue="1" maxValue="1"/>
    </cacheField>
    <cacheField name="oignon_unite_yorouba" numFmtId="0">
      <sharedItems containsString="0" containsBlank="1" containsNumber="1" containsInteger="1" minValue="1" maxValue="1"/>
    </cacheField>
    <cacheField name="oignon_unite_tas" numFmtId="0">
      <sharedItems containsString="0" containsBlank="1" containsNumber="1" containsInteger="1" minValue="1" maxValue="1"/>
    </cacheField>
    <cacheField name="oignon_prix_unite_kg" numFmtId="0">
      <sharedItems containsString="0" containsBlank="1" containsNumber="1" containsInteger="1" minValue="250" maxValue="500"/>
    </cacheField>
    <cacheField name="oignon_prix_unite_yorouba" numFmtId="0">
      <sharedItems containsString="0" containsBlank="1" containsNumber="1" containsInteger="1" minValue="750" maxValue="1000"/>
    </cacheField>
    <cacheField name="oignon_prix_unite_tas" numFmtId="0">
      <sharedItems containsString="0" containsBlank="1" containsNumber="1" containsInteger="1" minValue="200" maxValue="200"/>
    </cacheField>
    <cacheField name="oignons_localisation_fournisseur" numFmtId="0">
      <sharedItems containsBlank="1"/>
    </cacheField>
    <cacheField name="oignons_pays_fournisseur" numFmtId="0">
      <sharedItems containsNonDate="0" containsString="0" containsBlank="1"/>
    </cacheField>
    <cacheField name="oignons_pays_fournisseur_autre" numFmtId="0">
      <sharedItems containsNonDate="0" containsString="0" containsBlank="1"/>
    </cacheField>
    <cacheField name="oignon_stock" numFmtId="0">
      <sharedItems containsString="0" containsBlank="1" containsNumber="1" containsInteger="1" minValue="3" maxValue="35"/>
    </cacheField>
    <cacheField name="oignon_reapprovissionnement" numFmtId="0">
      <sharedItems containsString="0" containsBlank="1" containsNumber="1" containsInteger="1" minValue="1" maxValue="6"/>
    </cacheField>
    <cacheField name="oignon_stock_warning" numFmtId="0">
      <sharedItems containsString="0" containsBlank="1" containsNumber="1" containsInteger="1" minValue="0" maxValue="0"/>
    </cacheField>
    <cacheField name="note_alimentaire_tomates" numFmtId="0">
      <sharedItems containsNonDate="0" containsString="0" containsBlank="1"/>
    </cacheField>
    <cacheField name="tomate_disponibilite" numFmtId="0">
      <sharedItems containsBlank="1"/>
    </cacheField>
    <cacheField name="tomate_unite" numFmtId="0">
      <sharedItems containsBlank="1"/>
    </cacheField>
    <cacheField name="tomate_unite_kg" numFmtId="0">
      <sharedItems containsString="0" containsBlank="1" containsNumber="1" containsInteger="1" minValue="1" maxValue="1"/>
    </cacheField>
    <cacheField name="tomate_unite_tas" numFmtId="0">
      <sharedItems containsString="0" containsBlank="1" containsNumber="1" containsInteger="1" minValue="0" maxValue="1"/>
    </cacheField>
    <cacheField name="tomate_prix_unite_kg" numFmtId="0">
      <sharedItems containsString="0" containsBlank="1" containsNumber="1" containsInteger="1" minValue="300" maxValue="600"/>
    </cacheField>
    <cacheField name="tomate_prix_unite_tas" numFmtId="0">
      <sharedItems containsString="0" containsBlank="1" containsNumber="1" containsInteger="1" minValue="100" maxValue="200"/>
    </cacheField>
    <cacheField name="tomates_localisation_fournisseur" numFmtId="0">
      <sharedItems containsBlank="1"/>
    </cacheField>
    <cacheField name="tomates_pays_fournisseur" numFmtId="0">
      <sharedItems containsNonDate="0" containsString="0" containsBlank="1"/>
    </cacheField>
    <cacheField name="tomates_pays_fournisseur_autre" numFmtId="0">
      <sharedItems containsNonDate="0" containsString="0" containsBlank="1"/>
    </cacheField>
    <cacheField name="tomate_stock" numFmtId="0">
      <sharedItems containsString="0" containsBlank="1" containsNumber="1" containsInteger="1" minValue="3" maxValue="7"/>
    </cacheField>
    <cacheField name="tomate_reapprovissionnement" numFmtId="0">
      <sharedItems containsString="0" containsBlank="1" containsNumber="1" containsInteger="1" minValue="1" maxValue="2"/>
    </cacheField>
    <cacheField name="tomate_stock_warning" numFmtId="0">
      <sharedItems containsString="0" containsBlank="1" containsNumber="1" containsInteger="1" minValue="0" maxValue="0"/>
    </cacheField>
    <cacheField name="note_alimentaire_feuilles" numFmtId="0">
      <sharedItems containsNonDate="0" containsString="0" containsBlank="1"/>
    </cacheField>
    <cacheField name="feuille_disponibilite" numFmtId="0">
      <sharedItems containsBlank="1"/>
    </cacheField>
    <cacheField name="feuille_unite" numFmtId="0">
      <sharedItems containsBlank="1"/>
    </cacheField>
    <cacheField name="feuille_unite_kg" numFmtId="0">
      <sharedItems containsString="0" containsBlank="1" containsNumber="1" containsInteger="1" minValue="0" maxValue="0"/>
    </cacheField>
    <cacheField name="feuille_unite_tas" numFmtId="0">
      <sharedItems containsString="0" containsBlank="1" containsNumber="1" containsInteger="1" minValue="1" maxValue="1"/>
    </cacheField>
    <cacheField name="feuille_prix_unite_kg" numFmtId="0">
      <sharedItems containsNonDate="0" containsString="0" containsBlank="1"/>
    </cacheField>
    <cacheField name="feuille_prix_unite_tas" numFmtId="0">
      <sharedItems containsString="0" containsBlank="1" containsNumber="1" containsInteger="1" minValue="100" maxValue="300"/>
    </cacheField>
    <cacheField name="feuilles_localisation_fournisseur" numFmtId="0">
      <sharedItems containsBlank="1"/>
    </cacheField>
    <cacheField name="feuilles_pays_fournisseur" numFmtId="0">
      <sharedItems containsNonDate="0" containsString="0" containsBlank="1"/>
    </cacheField>
    <cacheField name="feuilles_pays_fournisseur_autre" numFmtId="0">
      <sharedItems containsNonDate="0" containsString="0" containsBlank="1"/>
    </cacheField>
    <cacheField name="feuille_stock" numFmtId="0">
      <sharedItems containsString="0" containsBlank="1" containsNumber="1" containsInteger="1" minValue="2" maxValue="7"/>
    </cacheField>
    <cacheField name="feuille_reapprovissionnement" numFmtId="0">
      <sharedItems containsString="0" containsBlank="1" containsNumber="1" containsInteger="1" minValue="1" maxValue="3"/>
    </cacheField>
    <cacheField name="feuille_stock_warning" numFmtId="0">
      <sharedItems containsString="0" containsBlank="1" containsNumber="1" containsInteger="1" minValue="0" maxValue="0"/>
    </cacheField>
    <cacheField name="note_alimentaire_huile" numFmtId="0">
      <sharedItems containsNonDate="0" containsString="0" containsBlank="1"/>
    </cacheField>
    <cacheField name="huile_disponibilite" numFmtId="0">
      <sharedItems containsBlank="1"/>
    </cacheField>
    <cacheField name="huile_prix_unite" numFmtId="0">
      <sharedItems containsString="0" containsBlank="1" containsNumber="1" containsInteger="1" minValue="1000" maxValue="1200"/>
    </cacheField>
    <cacheField name="huile_localisation_fournisseur" numFmtId="0">
      <sharedItems containsBlank="1"/>
    </cacheField>
    <cacheField name="huile_pays_fournisseur" numFmtId="0">
      <sharedItems containsNonDate="0" containsString="0" containsBlank="1"/>
    </cacheField>
    <cacheField name="huile_pays_fournisseur_autre" numFmtId="0">
      <sharedItems containsNonDate="0" containsString="0" containsBlank="1"/>
    </cacheField>
    <cacheField name="huile_stock" numFmtId="0">
      <sharedItems containsString="0" containsBlank="1" containsNumber="1" containsInteger="1" minValue="7" maxValue="17"/>
    </cacheField>
    <cacheField name="huile_reapprovissionnement" numFmtId="0">
      <sharedItems containsString="0" containsBlank="1" containsNumber="1" containsInteger="1" minValue="1" maxValue="3"/>
    </cacheField>
    <cacheField name="huile_stock_warning" numFmtId="0">
      <sharedItems containsString="0" containsBlank="1" containsNumber="1" containsInteger="1" minValue="0" maxValue="0"/>
    </cacheField>
    <cacheField name="note_alimentaire_beurre" numFmtId="0">
      <sharedItems containsNonDate="0" containsString="0" containsBlank="1"/>
    </cacheField>
    <cacheField name="beurre_disponibilite" numFmtId="0">
      <sharedItems containsBlank="1"/>
    </cacheField>
    <cacheField name="beurre_unite" numFmtId="0">
      <sharedItems containsBlank="1"/>
    </cacheField>
    <cacheField name="beurre_unite_litre" numFmtId="0">
      <sharedItems containsString="0" containsBlank="1" containsNumber="1" containsInteger="1" minValue="1" maxValue="1"/>
    </cacheField>
    <cacheField name="beurre_unite_kg" numFmtId="0">
      <sharedItems containsString="0" containsBlank="1" containsNumber="1" containsInteger="1" minValue="1" maxValue="1"/>
    </cacheField>
    <cacheField name="beurre_unite_boule" numFmtId="0">
      <sharedItems containsString="0" containsBlank="1" containsNumber="1" containsInteger="1" minValue="1" maxValue="1"/>
    </cacheField>
    <cacheField name="beurre_prix_unite_litre" numFmtId="0">
      <sharedItems containsString="0" containsBlank="1" containsNumber="1" containsInteger="1" minValue="2000" maxValue="2000"/>
    </cacheField>
    <cacheField name="beurre_prix_unite_kg" numFmtId="0">
      <sharedItems containsString="0" containsBlank="1" containsNumber="1" containsInteger="1" minValue="2000" maxValue="2000"/>
    </cacheField>
    <cacheField name="beurre_prix_unite_boule" numFmtId="0">
      <sharedItems containsString="0" containsBlank="1" containsNumber="1" containsInteger="1" minValue="100" maxValue="100"/>
    </cacheField>
    <cacheField name="beurre_localisation_fournisseur" numFmtId="0">
      <sharedItems containsBlank="1"/>
    </cacheField>
    <cacheField name="beurre_pays_fournisseur" numFmtId="0">
      <sharedItems containsNonDate="0" containsString="0" containsBlank="1"/>
    </cacheField>
    <cacheField name="beurre_pays_fournisseur_autre" numFmtId="0">
      <sharedItems containsNonDate="0" containsString="0" containsBlank="1"/>
    </cacheField>
    <cacheField name="beurre_stock" numFmtId="0">
      <sharedItems containsString="0" containsBlank="1" containsNumber="1" containsInteger="1" minValue="10" maxValue="30"/>
    </cacheField>
    <cacheField name="beurre_reapprovissionnement" numFmtId="0">
      <sharedItems containsString="0" containsBlank="1" containsNumber="1" containsInteger="1" minValue="1" maxValue="3"/>
    </cacheField>
    <cacheField name="beurre_stock_warning" numFmtId="0">
      <sharedItems containsString="0" containsBlank="1" containsNumber="1" containsInteger="1" minValue="0" maxValue="0"/>
    </cacheField>
    <cacheField name="note_alimentaire_sucre" numFmtId="0">
      <sharedItems containsNonDate="0" containsString="0" containsBlank="1"/>
    </cacheField>
    <cacheField name="sucre_disponibilite" numFmtId="0">
      <sharedItems containsBlank="1"/>
    </cacheField>
    <cacheField name="sucre_unite" numFmtId="0">
      <sharedItems containsBlank="1"/>
    </cacheField>
    <cacheField name="sucre_unite_poudre" numFmtId="0">
      <sharedItems containsString="0" containsBlank="1" containsNumber="1" containsInteger="1" minValue="1" maxValue="1"/>
    </cacheField>
    <cacheField name="sucre_unite_morceaux" numFmtId="0">
      <sharedItems containsString="0" containsBlank="1" containsNumber="1" containsInteger="1" minValue="1" maxValue="1"/>
    </cacheField>
    <cacheField name="sucre_prix_unite_poudre" numFmtId="0">
      <sharedItems containsString="0" containsBlank="1" containsNumber="1" containsInteger="1" minValue="650" maxValue="750"/>
    </cacheField>
    <cacheField name="sucre_prix_unite_morceaux" numFmtId="0">
      <sharedItems containsString="0" containsBlank="1" containsNumber="1" containsInteger="1" minValue="750" maxValue="850"/>
    </cacheField>
    <cacheField name="sucre_localisation_fournisseur" numFmtId="0">
      <sharedItems containsBlank="1"/>
    </cacheField>
    <cacheField name="sucre_pays_fournisseur" numFmtId="0">
      <sharedItems containsNonDate="0" containsString="0" containsBlank="1"/>
    </cacheField>
    <cacheField name="sucre_pays_fournisseur_autre" numFmtId="0">
      <sharedItems containsNonDate="0" containsString="0" containsBlank="1"/>
    </cacheField>
    <cacheField name="sucre_stock" numFmtId="0">
      <sharedItems containsString="0" containsBlank="1" containsNumber="1" containsInteger="1" minValue="7" maxValue="30"/>
    </cacheField>
    <cacheField name="sucre_reapprovissionnement" numFmtId="0">
      <sharedItems containsString="0" containsBlank="1" containsNumber="1" containsInteger="1" minValue="1" maxValue="2"/>
    </cacheField>
    <cacheField name="sucre_stock_warning" numFmtId="0">
      <sharedItems containsString="0" containsBlank="1" containsNumber="1" containsInteger="1" minValue="0" maxValue="0"/>
    </cacheField>
    <cacheField name="note_alimentaire_sel" numFmtId="0">
      <sharedItems containsNonDate="0" containsString="0" containsBlank="1"/>
    </cacheField>
    <cacheField name="sel_disponibilite" numFmtId="0">
      <sharedItems containsBlank="1"/>
    </cacheField>
    <cacheField name="sel_prix_unite" numFmtId="0">
      <sharedItems containsString="0" containsBlank="1" containsNumber="1" containsInteger="1" minValue="200" maxValue="950"/>
    </cacheField>
    <cacheField name="sel_localisation_fournisseur" numFmtId="0">
      <sharedItems containsBlank="1"/>
    </cacheField>
    <cacheField name="sel_pays_fournisseur" numFmtId="0">
      <sharedItems containsNonDate="0" containsString="0" containsBlank="1"/>
    </cacheField>
    <cacheField name="sel_pays_fournisseur_autre" numFmtId="0">
      <sharedItems containsNonDate="0" containsString="0" containsBlank="1"/>
    </cacheField>
    <cacheField name="sel_stock" numFmtId="0">
      <sharedItems containsString="0" containsBlank="1" containsNumber="1" containsInteger="1" minValue="10" maxValue="35"/>
    </cacheField>
    <cacheField name="sel_reapprovissionnement" numFmtId="0">
      <sharedItems containsString="0" containsBlank="1" containsNumber="1" containsInteger="1" minValue="1" maxValue="3"/>
    </cacheField>
    <cacheField name="sel_stock_warning" numFmtId="0">
      <sharedItems containsString="0" containsBlank="1" containsNumber="1" containsInteger="1" minValue="0" maxValue="0"/>
    </cacheField>
    <cacheField name="note_alimentaire_reapprov" numFmtId="0">
      <sharedItems containsNonDate="0" containsString="0" containsBlank="1"/>
    </cacheField>
    <cacheField name="alimentaire_difficultes_reapprov_ouinon" numFmtId="0">
      <sharedItems containsBlank="1"/>
    </cacheField>
    <cacheField name="ba_incoherence1_note" numFmtId="0">
      <sharedItems containsNonDate="0" containsString="0" containsBlank="1"/>
    </cacheField>
    <cacheField name="alimentaire_difficultes_reapprov_articles" numFmtId="0">
      <sharedItems containsBlank="1"/>
    </cacheField>
    <cacheField name="alimentaire_difficultes_reapprov_articles_mais" numFmtId="0">
      <sharedItems containsString="0" containsBlank="1" containsNumber="1" containsInteger="1" minValue="0" maxValue="1"/>
    </cacheField>
    <cacheField name="alimentaire_difficultes_reapprov_articles_sorgho_rouge" numFmtId="0">
      <sharedItems containsString="0" containsBlank="1" containsNumber="1" containsInteger="1" minValue="0" maxValue="1"/>
    </cacheField>
    <cacheField name="alimentaire_difficultes_reapprov_articles_sorgho_blanc" numFmtId="0">
      <sharedItems containsString="0" containsBlank="1" containsNumber="1" containsInteger="1" minValue="0" maxValue="1"/>
    </cacheField>
    <cacheField name="alimentaire_difficultes_reapprov_articles_mil" numFmtId="0">
      <sharedItems containsString="0" containsBlank="1" containsNumber="1" containsInteger="1" minValue="0" maxValue="1"/>
    </cacheField>
    <cacheField name="alimentaire_difficultes_reapprov_articles_riz_local" numFmtId="0">
      <sharedItems containsString="0" containsBlank="1" containsNumber="1" containsInteger="1" minValue="0" maxValue="1"/>
    </cacheField>
    <cacheField name="alimentaire_difficultes_reapprov_articles_riz_importe" numFmtId="0">
      <sharedItems containsString="0" containsBlank="1" containsNumber="1" containsInteger="1" minValue="0" maxValue="1"/>
    </cacheField>
    <cacheField name="alimentaire_difficultes_reapprov_articles_fonio" numFmtId="0">
      <sharedItems containsString="0" containsBlank="1" containsNumber="1" containsInteger="1" minValue="0" maxValue="0"/>
    </cacheField>
    <cacheField name="alimentaire_difficultes_reapprov_articles_manioc" numFmtId="0">
      <sharedItems containsString="0" containsBlank="1" containsNumber="1" containsInteger="1" minValue="0" maxValue="1"/>
    </cacheField>
    <cacheField name="alimentaire_difficultes_reapprov_articles_igname" numFmtId="0">
      <sharedItems containsString="0" containsBlank="1" containsNumber="1" containsInteger="1" minValue="0" maxValue="1"/>
    </cacheField>
    <cacheField name="alimentaire_difficultes_reapprov_articles_patate" numFmtId="0">
      <sharedItems containsString="0" containsBlank="1" containsNumber="1" containsInteger="1" minValue="0" maxValue="1"/>
    </cacheField>
    <cacheField name="alimentaire_difficultes_reapprov_articles_pomme_de_terre" numFmtId="0">
      <sharedItems containsString="0" containsBlank="1" containsNumber="1" containsInteger="1" minValue="0" maxValue="1"/>
    </cacheField>
    <cacheField name="alimentaire_difficultes_reapprov_articles_viande_beuf" numFmtId="0">
      <sharedItems containsString="0" containsBlank="1" containsNumber="1" containsInteger="1" minValue="0" maxValue="1"/>
    </cacheField>
    <cacheField name="alimentaire_difficultes_reapprov_articles_viande_mouton" numFmtId="0">
      <sharedItems containsString="0" containsBlank="1" containsNumber="1" containsInteger="1" minValue="0" maxValue="1"/>
    </cacheField>
    <cacheField name="alimentaire_difficultes_reapprov_articles_poisson" numFmtId="0">
      <sharedItems containsString="0" containsBlank="1" containsNumber="1" containsInteger="1" minValue="0" maxValue="1"/>
    </cacheField>
    <cacheField name="alimentaire_difficultes_reapprov_articles_lait_en_poudre" numFmtId="0">
      <sharedItems containsString="0" containsBlank="1" containsNumber="1" containsInteger="1" minValue="0" maxValue="0"/>
    </cacheField>
    <cacheField name="alimentaire_difficultes_reapprov_articles_lait_frais" numFmtId="0">
      <sharedItems containsString="0" containsBlank="1" containsNumber="1" containsInteger="1" minValue="0" maxValue="0"/>
    </cacheField>
    <cacheField name="alimentaire_difficultes_reapprov_articles_niebe" numFmtId="0">
      <sharedItems containsString="0" containsBlank="1" containsNumber="1" containsInteger="1" minValue="0" maxValue="0"/>
    </cacheField>
    <cacheField name="alimentaire_difficultes_reapprov_articles_arachide_coque" numFmtId="0">
      <sharedItems containsString="0" containsBlank="1" containsNumber="1" containsInteger="1" minValue="0" maxValue="0"/>
    </cacheField>
    <cacheField name="alimentaire_difficultes_reapprov_articles_arachide_graine" numFmtId="0">
      <sharedItems containsString="0" containsBlank="1" containsNumber="1" containsInteger="1" minValue="0" maxValue="0"/>
    </cacheField>
    <cacheField name="alimentaire_difficultes_reapprov_articles_voandzou" numFmtId="0">
      <sharedItems containsString="0" containsBlank="1" containsNumber="1" containsInteger="1" minValue="0" maxValue="0"/>
    </cacheField>
    <cacheField name="alimentaire_difficultes_reapprov_articles_oignon" numFmtId="0">
      <sharedItems containsString="0" containsBlank="1" containsNumber="1" containsInteger="1" minValue="0" maxValue="0"/>
    </cacheField>
    <cacheField name="alimentaire_difficultes_reapprov_articles_tomate" numFmtId="0">
      <sharedItems containsString="0" containsBlank="1" containsNumber="1" containsInteger="1" minValue="0" maxValue="0"/>
    </cacheField>
    <cacheField name="alimentaire_difficultes_reapprov_articles_feuille" numFmtId="0">
      <sharedItems containsString="0" containsBlank="1" containsNumber="1" containsInteger="1" minValue="0" maxValue="0"/>
    </cacheField>
    <cacheField name="alimentaire_difficultes_reapprov_articles_huile" numFmtId="0">
      <sharedItems containsString="0" containsBlank="1" containsNumber="1" containsInteger="1" minValue="0" maxValue="1"/>
    </cacheField>
    <cacheField name="alimentaire_difficultes_reapprov_articles_beurre" numFmtId="0">
      <sharedItems containsString="0" containsBlank="1" containsNumber="1" containsInteger="1" minValue="0" maxValue="0"/>
    </cacheField>
    <cacheField name="alimentaire_difficultes_reapprov_articles_sucre" numFmtId="0">
      <sharedItems containsString="0" containsBlank="1" containsNumber="1" containsInteger="1" minValue="0" maxValue="1"/>
    </cacheField>
    <cacheField name="alimentaire_difficultes_reapprov_articles_sel" numFmtId="0">
      <sharedItems containsString="0" containsBlank="1" containsNumber="1" containsInteger="1" minValue="0" maxValue="1"/>
    </cacheField>
    <cacheField name="alimentaire_difficultes_reapprov_articles_aucun" numFmtId="0">
      <sharedItems containsString="0" containsBlank="1" containsNumber="1" containsInteger="1" minValue="0" maxValue="0"/>
    </cacheField>
    <cacheField name="ba_incoherence2_note" numFmtId="0">
      <sharedItems containsNonDate="0" containsString="0" containsBlank="1"/>
    </cacheField>
    <cacheField name="alimentaire_difficultes_reapprov_raisons" numFmtId="0">
      <sharedItems containsBlank="1"/>
    </cacheField>
    <cacheField name="alimentaire_difficultes_reapprov_raisons_securite" numFmtId="0">
      <sharedItems containsString="0" containsBlank="1" containsNumber="1" containsInteger="1" minValue="0" maxValue="0"/>
    </cacheField>
    <cacheField name="alimentaire_difficultes_reapprov_raisons_vols" numFmtId="0">
      <sharedItems containsString="0" containsBlank="1" containsNumber="1" containsInteger="1" minValue="0" maxValue="1"/>
    </cacheField>
    <cacheField name="alimentaire_difficultes_reapprov_raisons_degradation_perte" numFmtId="0">
      <sharedItems containsString="0" containsBlank="1" containsNumber="1" containsInteger="1" minValue="0" maxValue="1"/>
    </cacheField>
    <cacheField name="alimentaire_difficultes_reapprov_raisons_route_etat" numFmtId="0">
      <sharedItems containsString="0" containsBlank="1" containsNumber="1" containsInteger="1" minValue="0" maxValue="0"/>
    </cacheField>
    <cacheField name="alimentaire_difficultes_reapprov_raisons_article_indisponible_saison" numFmtId="0">
      <sharedItems containsString="0" containsBlank="1" containsNumber="1" containsInteger="1" minValue="0" maxValue="1"/>
    </cacheField>
    <cacheField name="alimentaire_difficultes_reapprov_raisons_prix_fournisseurs" numFmtId="0">
      <sharedItems containsString="0" containsBlank="1" containsNumber="1" containsInteger="1" minValue="0" maxValue="1"/>
    </cacheField>
    <cacheField name="alimentaire_difficultes_reapprov_raisons_rarete_transport" numFmtId="0">
      <sharedItems containsString="0" containsBlank="1" containsNumber="1" containsInteger="1" minValue="0" maxValue="0"/>
    </cacheField>
    <cacheField name="alimentaire_difficultes_reapprov_raisons_cout_transport" numFmtId="0">
      <sharedItems containsString="0" containsBlank="1" containsNumber="1" containsInteger="1" minValue="0" maxValue="1"/>
    </cacheField>
    <cacheField name="alimentaire_difficultes_reapprov_raisons_taxes" numFmtId="0">
      <sharedItems containsString="0" containsBlank="1" containsNumber="1" containsInteger="1" minValue="0" maxValue="1"/>
    </cacheField>
    <cacheField name="alimentaire_difficultes_reapprov_raisons_tracasseries" numFmtId="0">
      <sharedItems containsString="0" containsBlank="1" containsNumber="1" containsInteger="1" minValue="0" maxValue="1"/>
    </cacheField>
    <cacheField name="alimentaire_difficultes_reapprov_raisons_autre" numFmtId="0">
      <sharedItems containsString="0" containsBlank="1" containsNumber="1" containsInteger="1" minValue="0" maxValue="0"/>
    </cacheField>
    <cacheField name="alimentaire_difficultes_reapprov_raisons_nsp" numFmtId="0">
      <sharedItems containsString="0" containsBlank="1" containsNumber="1" containsInteger="1" minValue="0" maxValue="0"/>
    </cacheField>
    <cacheField name="alimentaire_difficultes_reapprov_raisons_autre_2" numFmtId="0">
      <sharedItems containsNonDate="0" containsString="0" containsBlank="1"/>
    </cacheField>
    <cacheField name="note_alimentaire_variations" numFmtId="0">
      <sharedItems containsNonDate="0" containsString="0" containsBlank="1"/>
    </cacheField>
    <cacheField name="variations_alimentaire_prix" numFmtId="0">
      <sharedItems containsBlank="1"/>
    </cacheField>
    <cacheField name="variations_alimentaire_prix_prix_constants" numFmtId="0">
      <sharedItems containsString="0" containsBlank="1" containsNumber="1" containsInteger="1" minValue="0" maxValue="1"/>
    </cacheField>
    <cacheField name="variations_alimentaire_prix_prix_hausse" numFmtId="0">
      <sharedItems containsString="0" containsBlank="1" containsNumber="1" containsInteger="1" minValue="0" maxValue="1"/>
    </cacheField>
    <cacheField name="variations_alimentaire_prix_prix_baisse" numFmtId="0">
      <sharedItems containsString="0" containsBlank="1" containsNumber="1" containsInteger="1" minValue="0" maxValue="1"/>
    </cacheField>
    <cacheField name="variations_alimentaire_prix_nsp" numFmtId="0">
      <sharedItems containsString="0" containsBlank="1" containsNumber="1" containsInteger="1" minValue="0" maxValue="0"/>
    </cacheField>
    <cacheField name="variations_alimentaire_hausse_articles" numFmtId="0">
      <sharedItems containsBlank="1"/>
    </cacheField>
    <cacheField name="variations_alimentaire_hausse_articles_mais" numFmtId="0">
      <sharedItems containsString="0" containsBlank="1" containsNumber="1" containsInteger="1" minValue="0" maxValue="1"/>
    </cacheField>
    <cacheField name="variations_alimentaire_hausse_articles_sorgho_rouge" numFmtId="0">
      <sharedItems containsString="0" containsBlank="1" containsNumber="1" containsInteger="1" minValue="0" maxValue="1"/>
    </cacheField>
    <cacheField name="variations_alimentaire_hausse_articles_sorgho_blanc" numFmtId="0">
      <sharedItems containsString="0" containsBlank="1" containsNumber="1" containsInteger="1" minValue="0" maxValue="1"/>
    </cacheField>
    <cacheField name="variations_alimentaire_hausse_articles_mil" numFmtId="0">
      <sharedItems containsString="0" containsBlank="1" containsNumber="1" containsInteger="1" minValue="0" maxValue="1"/>
    </cacheField>
    <cacheField name="variations_alimentaire_hausse_articles_riz_local" numFmtId="0">
      <sharedItems containsString="0" containsBlank="1" containsNumber="1" containsInteger="1" minValue="0" maxValue="1"/>
    </cacheField>
    <cacheField name="variations_alimentaire_hausse_articles_riz_importe" numFmtId="0">
      <sharedItems containsString="0" containsBlank="1" containsNumber="1" containsInteger="1" minValue="0" maxValue="1"/>
    </cacheField>
    <cacheField name="variations_alimentaire_hausse_articles_fonio" numFmtId="0">
      <sharedItems containsString="0" containsBlank="1" containsNumber="1" containsInteger="1" minValue="0" maxValue="0"/>
    </cacheField>
    <cacheField name="variations_alimentaire_hausse_articles_manioc" numFmtId="0">
      <sharedItems containsString="0" containsBlank="1" containsNumber="1" containsInteger="1" minValue="0" maxValue="0"/>
    </cacheField>
    <cacheField name="variations_alimentaire_hausse_articles_igname" numFmtId="0">
      <sharedItems containsString="0" containsBlank="1" containsNumber="1" containsInteger="1" minValue="0" maxValue="0"/>
    </cacheField>
    <cacheField name="variations_alimentaire_hausse_articles_patate" numFmtId="0">
      <sharedItems containsString="0" containsBlank="1" containsNumber="1" containsInteger="1" minValue="0" maxValue="0"/>
    </cacheField>
    <cacheField name="variations_alimentaire_hausse_articles_pomme_de_terre" numFmtId="0">
      <sharedItems containsString="0" containsBlank="1" containsNumber="1" containsInteger="1" minValue="0" maxValue="0"/>
    </cacheField>
    <cacheField name="variations_alimentaire_hausse_articles_viande_beuf" numFmtId="0">
      <sharedItems containsString="0" containsBlank="1" containsNumber="1" containsInteger="1" minValue="0" maxValue="1"/>
    </cacheField>
    <cacheField name="variations_alimentaire_hausse_articles_viande_mouton" numFmtId="0">
      <sharedItems containsString="0" containsBlank="1" containsNumber="1" containsInteger="1" minValue="0" maxValue="1"/>
    </cacheField>
    <cacheField name="variations_alimentaire_hausse_articles_poisson" numFmtId="0">
      <sharedItems containsString="0" containsBlank="1" containsNumber="1" containsInteger="1" minValue="0" maxValue="1"/>
    </cacheField>
    <cacheField name="variations_alimentaire_hausse_articles_lait_en_poudre" numFmtId="0">
      <sharedItems containsString="0" containsBlank="1" containsNumber="1" containsInteger="1" minValue="0" maxValue="1"/>
    </cacheField>
    <cacheField name="variations_alimentaire_hausse_articles_lait_frais" numFmtId="0">
      <sharedItems containsString="0" containsBlank="1" containsNumber="1" containsInteger="1" minValue="0" maxValue="0"/>
    </cacheField>
    <cacheField name="variations_alimentaire_hausse_articles_niebe" numFmtId="0">
      <sharedItems containsString="0" containsBlank="1" containsNumber="1" containsInteger="1" minValue="0" maxValue="0"/>
    </cacheField>
    <cacheField name="variations_alimentaire_hausse_articles_arachide_coque" numFmtId="0">
      <sharedItems containsString="0" containsBlank="1" containsNumber="1" containsInteger="1" minValue="0" maxValue="0"/>
    </cacheField>
    <cacheField name="variations_alimentaire_hausse_articles_arachide_graine" numFmtId="0">
      <sharedItems containsString="0" containsBlank="1" containsNumber="1" containsInteger="1" minValue="0" maxValue="0"/>
    </cacheField>
    <cacheField name="variations_alimentaire_hausse_articles_voandzou" numFmtId="0">
      <sharedItems containsString="0" containsBlank="1" containsNumber="1" containsInteger="1" minValue="0" maxValue="0"/>
    </cacheField>
    <cacheField name="variations_alimentaire_hausse_articles_oignon" numFmtId="0">
      <sharedItems containsString="0" containsBlank="1" containsNumber="1" containsInteger="1" minValue="0" maxValue="0"/>
    </cacheField>
    <cacheField name="variations_alimentaire_hausse_articles_tomate" numFmtId="0">
      <sharedItems containsString="0" containsBlank="1" containsNumber="1" containsInteger="1" minValue="0" maxValue="0"/>
    </cacheField>
    <cacheField name="variations_alimentaire_hausse_articles_feuille" numFmtId="0">
      <sharedItems containsString="0" containsBlank="1" containsNumber="1" containsInteger="1" minValue="0" maxValue="0"/>
    </cacheField>
    <cacheField name="variations_alimentaire_hausse_articles_huile" numFmtId="0">
      <sharedItems containsString="0" containsBlank="1" containsNumber="1" containsInteger="1" minValue="0" maxValue="1"/>
    </cacheField>
    <cacheField name="variations_alimentaire_hausse_articles_beurre" numFmtId="0">
      <sharedItems containsString="0" containsBlank="1" containsNumber="1" containsInteger="1" minValue="0" maxValue="0"/>
    </cacheField>
    <cacheField name="variations_alimentaire_hausse_articles_sucre" numFmtId="0">
      <sharedItems containsString="0" containsBlank="1" containsNumber="1" containsInteger="1" minValue="0" maxValue="1"/>
    </cacheField>
    <cacheField name="variations_alimentaire_hausse_articles_sel" numFmtId="0">
      <sharedItems containsString="0" containsBlank="1" containsNumber="1" containsInteger="1" minValue="0" maxValue="1"/>
    </cacheField>
    <cacheField name="variations_alimentaire_hausse_articles_aucun" numFmtId="0">
      <sharedItems containsString="0" containsBlank="1" containsNumber="1" containsInteger="1" minValue="0" maxValue="0"/>
    </cacheField>
    <cacheField name="variations_alimentaire_hausse_raisons" numFmtId="0">
      <sharedItems containsBlank="1"/>
    </cacheField>
    <cacheField name="variations_alimentaire_hausse_raisons_hausse_couts" numFmtId="0">
      <sharedItems containsString="0" containsBlank="1" containsNumber="1" containsInteger="1" minValue="0" maxValue="1"/>
    </cacheField>
    <cacheField name="variations_alimentaire_hausse_raisons_hausse_demande_distribution" numFmtId="0">
      <sharedItems containsString="0" containsBlank="1" containsNumber="1" containsInteger="1" minValue="0" maxValue="0"/>
    </cacheField>
    <cacheField name="variations_alimentaire_hausse_raisons_hausse_change" numFmtId="0">
      <sharedItems containsString="0" containsBlank="1" containsNumber="1" containsInteger="1" minValue="0" maxValue="0"/>
    </cacheField>
    <cacheField name="variations_alimentaire_hausse_raisons_hausse_demande_clients" numFmtId="0">
      <sharedItems containsString="0" containsBlank="1" containsNumber="1" containsInteger="1" minValue="0" maxValue="0"/>
    </cacheField>
    <cacheField name="variations_alimentaire_hausse_raisons_hausse_demande_arrivees" numFmtId="0">
      <sharedItems containsString="0" containsBlank="1" containsNumber="1" containsInteger="1" minValue="0" maxValue="0"/>
    </cacheField>
    <cacheField name="variations_alimentaire_hausse_raisons_hausse_prix_fournisseurs" numFmtId="0">
      <sharedItems containsString="0" containsBlank="1" containsNumber="1" containsInteger="1" minValue="0" maxValue="1"/>
    </cacheField>
    <cacheField name="variations_alimentaire_hausse_raisons_baisse_offre_rupturestocks" numFmtId="0">
      <sharedItems containsString="0" containsBlank="1" containsNumber="1" containsInteger="1" minValue="0" maxValue="0"/>
    </cacheField>
    <cacheField name="variations_alimentaire_hausse_raisons_baisse_offre_saison_circulation" numFmtId="0">
      <sharedItems containsString="0" containsBlank="1" containsNumber="1" containsInteger="1" minValue="0" maxValue="0"/>
    </cacheField>
    <cacheField name="variations_alimentaire_hausse_raisons_baisse_offre_securite" numFmtId="0">
      <sharedItems containsString="0" containsBlank="1" containsNumber="1" containsInteger="1" minValue="0" maxValue="1"/>
    </cacheField>
    <cacheField name="variations_alimentaire_hausse_raisons_baisse_offre_production_saison" numFmtId="0">
      <sharedItems containsString="0" containsBlank="1" containsNumber="1" containsInteger="1" minValue="0" maxValue="0"/>
    </cacheField>
    <cacheField name="variations_alimentaire_hausse_raisons_autre" numFmtId="0">
      <sharedItems containsString="0" containsBlank="1" containsNumber="1" containsInteger="1" minValue="0" maxValue="0"/>
    </cacheField>
    <cacheField name="variations_alimentaire_hausse_raisons_nsp" numFmtId="0">
      <sharedItems containsString="0" containsBlank="1" containsNumber="1" containsInteger="1" minValue="0" maxValue="0"/>
    </cacheField>
    <cacheField name="variations_alimentaire_hausse_raisons_autre_2" numFmtId="0">
      <sharedItems containsNonDate="0" containsString="0" containsBlank="1"/>
    </cacheField>
    <cacheField name="variations_alimentaire_baisse_articles" numFmtId="0">
      <sharedItems containsBlank="1"/>
    </cacheField>
    <cacheField name="variations_alimentaire_baisse_articles_mais" numFmtId="0">
      <sharedItems containsString="0" containsBlank="1" containsNumber="1" containsInteger="1" minValue="1" maxValue="1"/>
    </cacheField>
    <cacheField name="variations_alimentaire_baisse_articles_sorgho_rouge" numFmtId="0">
      <sharedItems containsString="0" containsBlank="1" containsNumber="1" containsInteger="1" minValue="1" maxValue="1"/>
    </cacheField>
    <cacheField name="variations_alimentaire_baisse_articles_sorgho_blanc" numFmtId="0">
      <sharedItems containsString="0" containsBlank="1" containsNumber="1" containsInteger="1" minValue="1" maxValue="1"/>
    </cacheField>
    <cacheField name="variations_alimentaire_baisse_articles_mil" numFmtId="0">
      <sharedItems containsString="0" containsBlank="1" containsNumber="1" containsInteger="1" minValue="0" maxValue="1"/>
    </cacheField>
    <cacheField name="variations_alimentaire_baisse_articles_riz_local" numFmtId="0">
      <sharedItems containsString="0" containsBlank="1" containsNumber="1" containsInteger="1" minValue="0" maxValue="1"/>
    </cacheField>
    <cacheField name="variations_alimentaire_baisse_articles_riz_importe" numFmtId="0">
      <sharedItems containsString="0" containsBlank="1" containsNumber="1" containsInteger="1" minValue="0" maxValue="1"/>
    </cacheField>
    <cacheField name="variations_alimentaire_baisse_articles_fonio" numFmtId="0">
      <sharedItems containsString="0" containsBlank="1" containsNumber="1" containsInteger="1" minValue="0" maxValue="1"/>
    </cacheField>
    <cacheField name="variations_alimentaire_baisse_articles_manioc" numFmtId="0">
      <sharedItems containsString="0" containsBlank="1" containsNumber="1" containsInteger="1" minValue="0" maxValue="0"/>
    </cacheField>
    <cacheField name="variations_alimentaire_baisse_articles_igname" numFmtId="0">
      <sharedItems containsString="0" containsBlank="1" containsNumber="1" containsInteger="1" minValue="0" maxValue="0"/>
    </cacheField>
    <cacheField name="variations_alimentaire_baisse_articles_patate" numFmtId="0">
      <sharedItems containsString="0" containsBlank="1" containsNumber="1" containsInteger="1" minValue="0" maxValue="0"/>
    </cacheField>
    <cacheField name="variations_alimentaire_baisse_articles_pomme_de_terre" numFmtId="0">
      <sharedItems containsString="0" containsBlank="1" containsNumber="1" containsInteger="1" minValue="0" maxValue="0"/>
    </cacheField>
    <cacheField name="variations_alimentaire_baisse_articles_viande_beuf" numFmtId="0">
      <sharedItems containsString="0" containsBlank="1" containsNumber="1" containsInteger="1" minValue="0" maxValue="0"/>
    </cacheField>
    <cacheField name="variations_alimentaire_baisse_articles_viande_mouton" numFmtId="0">
      <sharedItems containsString="0" containsBlank="1" containsNumber="1" containsInteger="1" minValue="0" maxValue="0"/>
    </cacheField>
    <cacheField name="variations_alimentaire_baisse_articles_poisson" numFmtId="0">
      <sharedItems containsString="0" containsBlank="1" containsNumber="1" containsInteger="1" minValue="0" maxValue="0"/>
    </cacheField>
    <cacheField name="variations_alimentaire_baisse_articles_lait_en_poudre" numFmtId="0">
      <sharedItems containsString="0" containsBlank="1" containsNumber="1" containsInteger="1" minValue="0" maxValue="0"/>
    </cacheField>
    <cacheField name="variations_alimentaire_baisse_articles_lait_frais" numFmtId="0">
      <sharedItems containsString="0" containsBlank="1" containsNumber="1" containsInteger="1" minValue="0" maxValue="0"/>
    </cacheField>
    <cacheField name="variations_alimentaire_baisse_articles_niebe" numFmtId="0">
      <sharedItems containsString="0" containsBlank="1" containsNumber="1" containsInteger="1" minValue="1" maxValue="1"/>
    </cacheField>
    <cacheField name="variations_alimentaire_baisse_articles_arachide_coque" numFmtId="0">
      <sharedItems containsString="0" containsBlank="1" containsNumber="1" containsInteger="1" minValue="0" maxValue="1"/>
    </cacheField>
    <cacheField name="variations_alimentaire_baisse_articles_arachide_graine" numFmtId="0">
      <sharedItems containsString="0" containsBlank="1" containsNumber="1" containsInteger="1" minValue="0" maxValue="1"/>
    </cacheField>
    <cacheField name="variations_alimentaire_baisse_articles_voandzou" numFmtId="0">
      <sharedItems containsString="0" containsBlank="1" containsNumber="1" containsInteger="1" minValue="0" maxValue="1"/>
    </cacheField>
    <cacheField name="variations_alimentaire_baisse_articles_oignon" numFmtId="0">
      <sharedItems containsString="0" containsBlank="1" containsNumber="1" containsInteger="1" minValue="0" maxValue="0"/>
    </cacheField>
    <cacheField name="variations_alimentaire_baisse_articles_tomate" numFmtId="0">
      <sharedItems containsString="0" containsBlank="1" containsNumber="1" containsInteger="1" minValue="0" maxValue="0"/>
    </cacheField>
    <cacheField name="variations_alimentaire_baisse_articles_feuille" numFmtId="0">
      <sharedItems containsString="0" containsBlank="1" containsNumber="1" containsInteger="1" minValue="0" maxValue="0"/>
    </cacheField>
    <cacheField name="variations_alimentaire_baisse_articles_huile" numFmtId="0">
      <sharedItems containsString="0" containsBlank="1" containsNumber="1" containsInteger="1" minValue="0" maxValue="0"/>
    </cacheField>
    <cacheField name="variations_alimentaire_baisse_articles_beurre" numFmtId="0">
      <sharedItems containsString="0" containsBlank="1" containsNumber="1" containsInteger="1" minValue="0" maxValue="0"/>
    </cacheField>
    <cacheField name="variations_alimentaire_baisse_articles_sucre" numFmtId="0">
      <sharedItems containsString="0" containsBlank="1" containsNumber="1" containsInteger="1" minValue="0" maxValue="0"/>
    </cacheField>
    <cacheField name="variations_alimentaire_baisse_articles_sel" numFmtId="0">
      <sharedItems containsString="0" containsBlank="1" containsNumber="1" containsInteger="1" minValue="0" maxValue="0"/>
    </cacheField>
    <cacheField name="variations_alimentaire_baisse_articles_aucun" numFmtId="0">
      <sharedItems containsString="0" containsBlank="1" containsNumber="1" containsInteger="1" minValue="0" maxValue="0"/>
    </cacheField>
    <cacheField name="variations_alimentaire_baisse_raisons" numFmtId="0">
      <sharedItems containsBlank="1"/>
    </cacheField>
    <cacheField name="variations_alimentaire_baisse_raisons_baisse_couts" numFmtId="0">
      <sharedItems containsString="0" containsBlank="1" containsNumber="1" containsInteger="1" minValue="0" maxValue="0"/>
    </cacheField>
    <cacheField name="variations_alimentaire_baisse_raisons_baisse_demande_distribution" numFmtId="0">
      <sharedItems containsString="0" containsBlank="1" containsNumber="1" containsInteger="1" minValue="0" maxValue="0"/>
    </cacheField>
    <cacheField name="variations_alimentaire_baisse_raisons_baisse_change" numFmtId="0">
      <sharedItems containsString="0" containsBlank="1" containsNumber="1" containsInteger="1" minValue="0" maxValue="0"/>
    </cacheField>
    <cacheField name="variations_alimentaire_baisse_raisons_baisse_demande_autoproduction" numFmtId="0">
      <sharedItems containsString="0" containsBlank="1" containsNumber="1" containsInteger="1" minValue="0" maxValue="0"/>
    </cacheField>
    <cacheField name="variations_alimentaire_baisse_raisons_baisse_demande_departs" numFmtId="0">
      <sharedItems containsString="0" containsBlank="1" containsNumber="1" containsInteger="1" minValue="0" maxValue="0"/>
    </cacheField>
    <cacheField name="variations_alimentaire_baisse_raisons_baisse_prix_fournisseurs" numFmtId="0">
      <sharedItems containsString="0" containsBlank="1" containsNumber="1" containsInteger="1" minValue="0" maxValue="1"/>
    </cacheField>
    <cacheField name="variations_alimentaire_baisse_raisons_hausse_offre_quantites" numFmtId="0">
      <sharedItems containsString="0" containsBlank="1" containsNumber="1" containsInteger="1" minValue="0" maxValue="0"/>
    </cacheField>
    <cacheField name="variations_alimentaire_baisse_raisons_hausse_offre_circulation_routes" numFmtId="0">
      <sharedItems containsString="0" containsBlank="1" containsNumber="1" containsInteger="1" minValue="0" maxValue="1"/>
    </cacheField>
    <cacheField name="variations_alimentaire_baisse_raisons_hausse_offre_routes_surete" numFmtId="0">
      <sharedItems containsString="0" containsBlank="1" containsNumber="1" containsInteger="1" minValue="0" maxValue="0"/>
    </cacheField>
    <cacheField name="variations_alimentaire_baisse_raisons_hausse_offre_production_saison" numFmtId="0">
      <sharedItems containsString="0" containsBlank="1" containsNumber="1" containsInteger="1" minValue="0" maxValue="1"/>
    </cacheField>
    <cacheField name="variations_alimentaire_baisse_raisons_autre" numFmtId="0">
      <sharedItems containsString="0" containsBlank="1" containsNumber="1" containsInteger="1" minValue="0" maxValue="0"/>
    </cacheField>
    <cacheField name="variations_alimentaire_baisse_raisons_nsp" numFmtId="0">
      <sharedItems containsString="0" containsBlank="1" containsNumber="1" containsInteger="1" minValue="0" maxValue="0"/>
    </cacheField>
    <cacheField name="variations_alimentaire_baisse_raisons_autre_2" numFmtId="0">
      <sharedItems containsNonDate="0" containsString="0" containsBlank="1"/>
    </cacheField>
    <cacheField name="note_fonctionnalite_accessibilite" numFmtId="0">
      <sharedItems containsNonDate="0" containsString="0" containsBlank="1"/>
    </cacheField>
    <cacheField name="modalites_acceptees" numFmtId="0">
      <sharedItems/>
    </cacheField>
    <cacheField name="modalites_acceptees_espece" numFmtId="0">
      <sharedItems containsSemiMixedTypes="0" containsString="0" containsNumber="1" containsInteger="1" minValue="0" maxValue="1"/>
    </cacheField>
    <cacheField name="modalites_acceptees_credit" numFmtId="0">
      <sharedItems containsSemiMixedTypes="0" containsString="0" containsNumber="1" containsInteger="1" minValue="0" maxValue="1"/>
    </cacheField>
    <cacheField name="modalites_acceptees_coupons" numFmtId="0">
      <sharedItems containsSemiMixedTypes="0" containsString="0" containsNumber="1" containsInteger="1" minValue="0" maxValue="1"/>
    </cacheField>
    <cacheField name="modalites_acceptees_paiementmob" numFmtId="0">
      <sharedItems containsSemiMixedTypes="0" containsString="0" containsNumber="1" containsInteger="1" minValue="0" maxValue="1"/>
    </cacheField>
    <cacheField name="modalites_acceptees_troc" numFmtId="0">
      <sharedItems containsSemiMixedTypes="0" containsString="0" containsNumber="1" containsInteger="1" minValue="0" maxValue="1"/>
    </cacheField>
    <cacheField name="modalites_acceptees_autre" numFmtId="0">
      <sharedItems containsSemiMixedTypes="0" containsString="0" containsNumber="1" containsInteger="1" minValue="0" maxValue="0"/>
    </cacheField>
    <cacheField name="modalites_acceptees_autre_2" numFmtId="0">
      <sharedItems containsNonDate="0" containsString="0" containsBlank="1"/>
    </cacheField>
    <cacheField name="frequentation_marche" numFmtId="0">
      <sharedItems/>
    </cacheField>
    <cacheField name="incidents_ouinon" numFmtId="0">
      <sharedItems/>
    </cacheField>
    <cacheField name="incidents_types" numFmtId="0">
      <sharedItems containsBlank="1"/>
    </cacheField>
    <cacheField name="incidents_types_agression_commercant" numFmtId="0">
      <sharedItems containsString="0" containsBlank="1" containsNumber="1" containsInteger="1" minValue="0" maxValue="0"/>
    </cacheField>
    <cacheField name="incidents_types_agression_clients" numFmtId="0">
      <sharedItems containsString="0" containsBlank="1" containsNumber="1" containsInteger="1" minValue="0" maxValue="0"/>
    </cacheField>
    <cacheField name="incidents_types_vols_biens" numFmtId="0">
      <sharedItems containsString="0" containsBlank="1" containsNumber="1" containsInteger="1" minValue="0" maxValue="0"/>
    </cacheField>
    <cacheField name="incidents_types_vols_argent" numFmtId="0">
      <sharedItems containsString="0" containsBlank="1" containsNumber="1" containsInteger="1" minValue="0" maxValue="0"/>
    </cacheField>
    <cacheField name="incidents_types_infrastructure" numFmtId="0">
      <sharedItems containsString="0" containsBlank="1" containsNumber="1" containsInteger="1" minValue="0" maxValue="0"/>
    </cacheField>
    <cacheField name="incidents_types_insecurite" numFmtId="0">
      <sharedItems containsString="0" containsBlank="1" containsNumber="1" containsInteger="1" minValue="1" maxValue="1"/>
    </cacheField>
    <cacheField name="incidents_types_autre" numFmtId="0">
      <sharedItems containsString="0" containsBlank="1" containsNumber="1" containsInteger="1" minValue="0" maxValue="0"/>
    </cacheField>
    <cacheField name="incidents_types_nsp" numFmtId="0">
      <sharedItems containsString="0" containsBlank="1" containsNumber="1" containsInteger="1" minValue="0" maxValue="0"/>
    </cacheField>
    <cacheField name="incidents_types_autre_2" numFmtId="0">
      <sharedItems containsNonDate="0" containsString="0" containsBlank="1"/>
    </cacheField>
    <cacheField name="accessibilite_vulnerables" numFmtId="0">
      <sharedItems/>
    </cacheField>
    <cacheField name="accessibilite_vulnerables_hommes" numFmtId="0">
      <sharedItems containsSemiMixedTypes="0" containsString="0" containsNumber="1" containsInteger="1" minValue="0" maxValue="1"/>
    </cacheField>
    <cacheField name="accessibilite_vulnerables_femmes" numFmtId="0">
      <sharedItems containsSemiMixedTypes="0" containsString="0" containsNumber="1" containsInteger="1" minValue="0" maxValue="1"/>
    </cacheField>
    <cacheField name="accessibilite_vulnerables_moins18" numFmtId="0">
      <sharedItems containsSemiMixedTypes="0" containsString="0" containsNumber="1" containsInteger="1" minValue="0" maxValue="0"/>
    </cacheField>
    <cacheField name="accessibilite_vulnerables_plus60" numFmtId="0">
      <sharedItems containsSemiMixedTypes="0" containsString="0" containsNumber="1" containsInteger="1" minValue="0" maxValue="1"/>
    </cacheField>
    <cacheField name="accessibilite_vulnerables_handicap" numFmtId="0">
      <sharedItems containsSemiMixedTypes="0" containsString="0" containsNumber="1" containsInteger="1" minValue="0" maxValue="1"/>
    </cacheField>
    <cacheField name="accessibilite_vulnerables_maladies" numFmtId="0">
      <sharedItems containsSemiMixedTypes="0" containsString="0" containsNumber="1" containsInteger="1" minValue="0" maxValue="1"/>
    </cacheField>
    <cacheField name="accessibilite_vulnerables_autre" numFmtId="0">
      <sharedItems containsSemiMixedTypes="0" containsString="0" containsNumber="1" containsInteger="1" minValue="0" maxValue="0"/>
    </cacheField>
    <cacheField name="accessibilite_vulnerables_personne" numFmtId="0">
      <sharedItems containsSemiMixedTypes="0" containsString="0" containsNumber="1" containsInteger="1" minValue="0" maxValue="1"/>
    </cacheField>
    <cacheField name="accessibilite_vulnerables_nsp" numFmtId="0">
      <sharedItems containsSemiMixedTypes="0" containsString="0" containsNumber="1" containsInteger="1" minValue="0" maxValue="1"/>
    </cacheField>
    <cacheField name="accessibilite_vulnerables_autre_2" numFmtId="0">
      <sharedItems containsNonDate="0" containsString="0" containsBlank="1"/>
    </cacheField>
    <cacheField name="comment" numFmtId="0">
      <sharedItems containsBlank="1"/>
    </cacheField>
    <cacheField name="end_note_1" numFmtId="0">
      <sharedItems containsNonDate="0" containsString="0" containsBlank="1"/>
    </cacheField>
    <cacheField name="end_note_2" numFmtId="0">
      <sharedItems containsNonDate="0" containsString="0" containsBlank="1"/>
    </cacheField>
    <cacheField name="id" numFmtId="0">
      <sharedItems containsSemiMixedTypes="0" containsString="0" containsNumber="1" containsInteger="1" minValue="361882806" maxValue="366148616"/>
    </cacheField>
    <cacheField name="submission_time" numFmtId="0">
      <sharedItems containsSemiMixedTypes="0" containsString="0" containsNumber="1" minValue="44880.684687499997" maxValue="44890.77"/>
    </cacheField>
    <cacheField name="validation_status" numFmtId="0">
      <sharedItems containsNonDate="0" containsString="0" containsBlank="1"/>
    </cacheField>
    <cacheField name="notes" numFmtId="0">
      <sharedItems containsNonDate="0" containsString="0" containsBlank="1"/>
    </cacheField>
    <cacheField name="status" numFmtId="0">
      <sharedItems/>
    </cacheField>
    <cacheField name="Minutes" numFmtId="0" databaseField="0">
      <fieldGroup base="5">
        <rangePr groupBy="minutes" startDate="2022-11-15T10:57:17" endDate="2022-11-24T14:25:15"/>
        <groupItems count="62">
          <s v="&lt;15/11/2022"/>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24/11/2022"/>
        </groupItems>
      </fieldGroup>
    </cacheField>
    <cacheField name="Heures" numFmtId="0" databaseField="0">
      <fieldGroup base="5">
        <rangePr groupBy="hours" startDate="2022-11-15T10:57:17" endDate="2022-11-24T14:25:15"/>
        <groupItems count="26">
          <s v="&lt;15/11/2022"/>
          <s v="00"/>
          <s v="01"/>
          <s v="02"/>
          <s v="03"/>
          <s v="04"/>
          <s v="05"/>
          <s v="06"/>
          <s v="07"/>
          <s v="08"/>
          <s v="09"/>
          <s v="10"/>
          <s v="11"/>
          <s v="12"/>
          <s v="13"/>
          <s v="14"/>
          <s v="15"/>
          <s v="16"/>
          <s v="17"/>
          <s v="18"/>
          <s v="19"/>
          <s v="20"/>
          <s v="21"/>
          <s v="22"/>
          <s v="23"/>
          <s v="&gt;24/11/2022"/>
        </groupItems>
      </fieldGroup>
    </cacheField>
    <cacheField name="Jours" numFmtId="0" databaseField="0">
      <fieldGroup base="5">
        <rangePr groupBy="days" startDate="2022-11-15T10:57:17" endDate="2022-11-24T14:25:15"/>
        <groupItems count="368">
          <s v="&lt;15/11/2022"/>
          <s v="01-janv"/>
          <s v="02-janv"/>
          <s v="03-janv"/>
          <s v="04-janv"/>
          <s v="05-janv"/>
          <s v="06-janv"/>
          <s v="07-janv"/>
          <s v="08-janv"/>
          <s v="09-janv"/>
          <s v="10-janv"/>
          <s v="11-janv"/>
          <s v="12-janv"/>
          <s v="13-janv"/>
          <s v="14-janv"/>
          <s v="15-janv"/>
          <s v="16-janv"/>
          <s v="17-janv"/>
          <s v="18-janv"/>
          <s v="19-janv"/>
          <s v="20-janv"/>
          <s v="21-janv"/>
          <s v="22-janv"/>
          <s v="23-janv"/>
          <s v="24-janv"/>
          <s v="25-janv"/>
          <s v="26-janv"/>
          <s v="27-janv"/>
          <s v="28-janv"/>
          <s v="29-janv"/>
          <s v="30-janv"/>
          <s v="31-janv"/>
          <s v="01-févr"/>
          <s v="02-févr"/>
          <s v="03-févr"/>
          <s v="04-févr"/>
          <s v="05-févr"/>
          <s v="06-févr"/>
          <s v="07-févr"/>
          <s v="08-févr"/>
          <s v="09-févr"/>
          <s v="10-févr"/>
          <s v="11-févr"/>
          <s v="12-févr"/>
          <s v="13-févr"/>
          <s v="14-févr"/>
          <s v="15-févr"/>
          <s v="16-févr"/>
          <s v="17-févr"/>
          <s v="18-févr"/>
          <s v="19-févr"/>
          <s v="20-févr"/>
          <s v="21-févr"/>
          <s v="22-févr"/>
          <s v="23-févr"/>
          <s v="24-févr"/>
          <s v="25-févr"/>
          <s v="26-févr"/>
          <s v="27-févr"/>
          <s v="28-févr"/>
          <s v="29-févr"/>
          <s v="01-mars"/>
          <s v="02-mars"/>
          <s v="03-mars"/>
          <s v="04-mars"/>
          <s v="05-mars"/>
          <s v="06-mars"/>
          <s v="07-mars"/>
          <s v="08-mars"/>
          <s v="09-mars"/>
          <s v="10-mars"/>
          <s v="11-mars"/>
          <s v="12-mars"/>
          <s v="13-mars"/>
          <s v="14-mars"/>
          <s v="15-mars"/>
          <s v="16-mars"/>
          <s v="17-mars"/>
          <s v="18-mars"/>
          <s v="19-mars"/>
          <s v="20-mars"/>
          <s v="21-mars"/>
          <s v="22-mars"/>
          <s v="23-mars"/>
          <s v="24-mars"/>
          <s v="25-mars"/>
          <s v="26-mars"/>
          <s v="27-mars"/>
          <s v="28-mars"/>
          <s v="29-mars"/>
          <s v="30-mars"/>
          <s v="31-mars"/>
          <s v="01-avr"/>
          <s v="02-avr"/>
          <s v="03-avr"/>
          <s v="04-avr"/>
          <s v="05-avr"/>
          <s v="06-avr"/>
          <s v="07-avr"/>
          <s v="08-avr"/>
          <s v="09-avr"/>
          <s v="10-avr"/>
          <s v="11-avr"/>
          <s v="12-avr"/>
          <s v="13-avr"/>
          <s v="14-avr"/>
          <s v="15-avr"/>
          <s v="16-avr"/>
          <s v="17-avr"/>
          <s v="18-avr"/>
          <s v="19-avr"/>
          <s v="20-avr"/>
          <s v="21-avr"/>
          <s v="22-avr"/>
          <s v="23-avr"/>
          <s v="24-avr"/>
          <s v="25-avr"/>
          <s v="26-avr"/>
          <s v="27-avr"/>
          <s v="28-avr"/>
          <s v="29-avr"/>
          <s v="30-avr"/>
          <s v="01-mai"/>
          <s v="02-mai"/>
          <s v="03-mai"/>
          <s v="04-mai"/>
          <s v="05-mai"/>
          <s v="06-mai"/>
          <s v="07-mai"/>
          <s v="08-mai"/>
          <s v="09-mai"/>
          <s v="10-mai"/>
          <s v="11-mai"/>
          <s v="12-mai"/>
          <s v="13-mai"/>
          <s v="14-mai"/>
          <s v="15-mai"/>
          <s v="16-mai"/>
          <s v="17-mai"/>
          <s v="18-mai"/>
          <s v="19-mai"/>
          <s v="20-mai"/>
          <s v="21-mai"/>
          <s v="22-mai"/>
          <s v="23-mai"/>
          <s v="24-mai"/>
          <s v="25-mai"/>
          <s v="26-mai"/>
          <s v="27-mai"/>
          <s v="28-mai"/>
          <s v="29-mai"/>
          <s v="30-mai"/>
          <s v="31-mai"/>
          <s v="01-juin"/>
          <s v="02-juin"/>
          <s v="03-juin"/>
          <s v="04-juin"/>
          <s v="05-juin"/>
          <s v="06-juin"/>
          <s v="07-juin"/>
          <s v="08-juin"/>
          <s v="09-juin"/>
          <s v="10-juin"/>
          <s v="11-juin"/>
          <s v="12-juin"/>
          <s v="13-juin"/>
          <s v="14-juin"/>
          <s v="15-juin"/>
          <s v="16-juin"/>
          <s v="17-juin"/>
          <s v="18-juin"/>
          <s v="19-juin"/>
          <s v="20-juin"/>
          <s v="21-juin"/>
          <s v="22-juin"/>
          <s v="23-juin"/>
          <s v="24-juin"/>
          <s v="25-juin"/>
          <s v="26-juin"/>
          <s v="27-juin"/>
          <s v="28-juin"/>
          <s v="29-juin"/>
          <s v="30-juin"/>
          <s v="01-juil"/>
          <s v="02-juil"/>
          <s v="03-juil"/>
          <s v="04-juil"/>
          <s v="05-juil"/>
          <s v="06-juil"/>
          <s v="07-juil"/>
          <s v="08-juil"/>
          <s v="09-juil"/>
          <s v="10-juil"/>
          <s v="11-juil"/>
          <s v="12-juil"/>
          <s v="13-juil"/>
          <s v="14-juil"/>
          <s v="15-juil"/>
          <s v="16-juil"/>
          <s v="17-juil"/>
          <s v="18-juil"/>
          <s v="19-juil"/>
          <s v="20-juil"/>
          <s v="21-juil"/>
          <s v="22-juil"/>
          <s v="23-juil"/>
          <s v="24-juil"/>
          <s v="25-juil"/>
          <s v="26-juil"/>
          <s v="27-juil"/>
          <s v="28-juil"/>
          <s v="29-juil"/>
          <s v="30-juil"/>
          <s v="31-juil"/>
          <s v="01-août"/>
          <s v="02-août"/>
          <s v="03-août"/>
          <s v="04-août"/>
          <s v="05-août"/>
          <s v="06-août"/>
          <s v="07-août"/>
          <s v="08-août"/>
          <s v="09-août"/>
          <s v="10-août"/>
          <s v="11-août"/>
          <s v="12-août"/>
          <s v="13-août"/>
          <s v="14-août"/>
          <s v="15-août"/>
          <s v="16-août"/>
          <s v="17-août"/>
          <s v="18-août"/>
          <s v="19-août"/>
          <s v="20-août"/>
          <s v="21-août"/>
          <s v="22-août"/>
          <s v="23-août"/>
          <s v="24-août"/>
          <s v="25-août"/>
          <s v="26-août"/>
          <s v="27-août"/>
          <s v="28-août"/>
          <s v="29-août"/>
          <s v="30-août"/>
          <s v="31-août"/>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éc"/>
          <s v="02-déc"/>
          <s v="03-déc"/>
          <s v="04-déc"/>
          <s v="05-déc"/>
          <s v="06-déc"/>
          <s v="07-déc"/>
          <s v="08-déc"/>
          <s v="09-déc"/>
          <s v="10-déc"/>
          <s v="11-déc"/>
          <s v="12-déc"/>
          <s v="13-déc"/>
          <s v="14-déc"/>
          <s v="15-déc"/>
          <s v="16-déc"/>
          <s v="17-déc"/>
          <s v="18-déc"/>
          <s v="19-déc"/>
          <s v="20-déc"/>
          <s v="21-déc"/>
          <s v="22-déc"/>
          <s v="23-déc"/>
          <s v="24-déc"/>
          <s v="25-déc"/>
          <s v="26-déc"/>
          <s v="27-déc"/>
          <s v="28-déc"/>
          <s v="29-déc"/>
          <s v="30-déc"/>
          <s v="31-déc"/>
          <s v="&gt;24/11/2022"/>
        </groupItems>
      </fieldGroup>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omaila " refreshedDate="44937.70738078704" createdVersion="8" refreshedVersion="8" minRefreshableVersion="3" recordCount="136" xr:uid="{2781485E-635F-4D3C-8942-C634C4DD7615}">
  <cacheSource type="worksheet">
    <worksheetSource ref="A1:AOD150" sheet="Données_nettoyées"/>
  </cacheSource>
  <cacheFields count="1070">
    <cacheField name="index" numFmtId="0">
      <sharedItems containsString="0" containsBlank="1" containsNumber="1" containsInteger="1" minValue="151" maxValue="287"/>
    </cacheField>
    <cacheField name="uuid" numFmtId="0">
      <sharedItems containsBlank="1"/>
    </cacheField>
    <cacheField name="today" numFmtId="165">
      <sharedItems containsNonDate="0" containsDate="1" containsString="0" containsBlank="1" minDate="2022-12-13T00:00:00" maxDate="2022-12-20T00:00:00"/>
    </cacheField>
    <cacheField name="i_admin3" numFmtId="0">
      <sharedItems containsBlank="1"/>
    </cacheField>
    <cacheField name="i_enqueteur" numFmtId="0">
      <sharedItems containsNonDate="0" containsDate="1" containsString="0" containsBlank="1" minDate="2022-12-13T09:40:24" maxDate="2022-12-19T12:27:22"/>
    </cacheField>
    <cacheField name="start" numFmtId="165">
      <sharedItems containsNonDate="0" containsDate="1" containsString="0" containsBlank="1" minDate="2022-12-13T09:40:24" maxDate="2022-12-19T12:27:22"/>
    </cacheField>
    <cacheField name="end" numFmtId="165">
      <sharedItems containsNonDate="0" containsDate="1" containsString="0" containsBlank="1" minDate="2022-12-13T10:03:31" maxDate="2022-12-19T12:31:27"/>
    </cacheField>
    <cacheField name="audit" numFmtId="0">
      <sharedItems containsBlank="1"/>
    </cacheField>
    <cacheField name="note_start" numFmtId="0">
      <sharedItems containsNonDate="0" containsString="0" containsBlank="1"/>
    </cacheField>
    <cacheField name="note_information_enquete" numFmtId="0">
      <sharedItems containsNonDate="0" containsString="0" containsBlank="1"/>
    </cacheField>
    <cacheField name="i_organisation" numFmtId="0">
      <sharedItems containsDate="1" containsBlank="1" containsMixedTypes="1" minDate="2022-12-13T00:00:00" maxDate="2022-12-20T00:00:00" count="10">
        <s v="acted"/>
        <s v="crs"/>
        <m/>
        <d v="2022-12-17T00:00:00" u="1"/>
        <d v="2022-12-13T00:00:00" u="1"/>
        <d v="2022-12-18T00:00:00" u="1"/>
        <d v="2022-12-14T00:00:00" u="1"/>
        <d v="2022-12-19T00:00:00" u="1"/>
        <d v="2022-12-15T00:00:00" u="1"/>
        <d v="2022-12-16T00:00:00" u="1"/>
      </sharedItems>
    </cacheField>
    <cacheField name="i_date_enquete" numFmtId="165">
      <sharedItems containsNonDate="0" containsDate="1" containsString="0" containsBlank="1" minDate="2022-12-13T00:00:00" maxDate="2022-12-20T00:00:00"/>
    </cacheField>
    <cacheField name="i_admin1" numFmtId="0">
      <sharedItems containsBlank="1"/>
    </cacheField>
    <cacheField name="i_admin2" numFmtId="0">
      <sharedItems containsBlank="1"/>
    </cacheField>
    <cacheField name="i_marche" numFmtId="0">
      <sharedItems containsBlank="1" count="8">
        <s v="marche_ouahigouya"/>
        <s v="marche_fada"/>
        <s v="marche_boussouma"/>
        <s v="marche_dedougou"/>
        <s v="marche_tougan"/>
        <m/>
        <s v="central" u="1"/>
        <s v="secondaire" u="1"/>
      </sharedItems>
    </cacheField>
    <cacheField name="i_type_marche" numFmtId="0">
      <sharedItems containsBlank="1"/>
    </cacheField>
    <cacheField name="note_bna_ba" numFmtId="0">
      <sharedItems containsNonDate="0" containsString="0" containsBlank="1"/>
    </cacheField>
    <cacheField name="note_bna" numFmtId="0">
      <sharedItems containsNonDate="0" containsString="0" containsBlank="1"/>
    </cacheField>
    <cacheField name="i_organisation1" numFmtId="0">
      <sharedItems containsBlank="1"/>
    </cacheField>
    <cacheField name="i_marche1" numFmtId="0">
      <sharedItems containsBlank="1" count="6">
        <s v="Marché de Ouahigouya"/>
        <s v="Marché de Fada N'Gourma"/>
        <s v="Marché de Boussouma"/>
        <s v="Marché de Dédougou"/>
        <s v="Marché de Tougan"/>
        <m/>
      </sharedItems>
    </cacheField>
    <cacheField name="note_presentation_enquete" numFmtId="0">
      <sharedItems containsNonDate="0" containsString="0" containsBlank="1"/>
    </cacheField>
    <cacheField name="consensus_note" numFmtId="0">
      <sharedItems containsBlank="1"/>
    </cacheField>
    <cacheField name="note_ic" numFmtId="0">
      <sharedItems containsNonDate="0" containsString="0" containsBlank="1"/>
    </cacheField>
    <cacheField name="i_taille_magasin" numFmtId="0">
      <sharedItems containsBlank="1" count="5">
        <s v="30a100"/>
        <s v="moins30"/>
        <s v="plus100"/>
        <m/>
        <s v="nsp" u="1"/>
      </sharedItems>
    </cacheField>
    <cacheField name="note_grp_bna" numFmtId="0">
      <sharedItems containsNonDate="0" containsString="0" containsBlank="1"/>
    </cacheField>
    <cacheField name="note_h" numFmtId="0">
      <sharedItems containsNonDate="0" containsString="0" containsBlank="1"/>
    </cacheField>
    <cacheField name="h_vendus" numFmtId="0">
      <sharedItems containsBlank="1"/>
    </cacheField>
    <cacheField name="h_vendus_seau" numFmtId="0">
      <sharedItems containsString="0" containsBlank="1" containsNumber="1" containsInteger="1" minValue="0" maxValue="1"/>
    </cacheField>
    <cacheField name="h_vendus_bidon" numFmtId="0">
      <sharedItems containsString="0" containsBlank="1" containsNumber="1" containsInteger="1" minValue="0" maxValue="1"/>
    </cacheField>
    <cacheField name="h_vendus_savon400gr" numFmtId="0">
      <sharedItems containsString="0" containsBlank="1" containsNumber="1" containsInteger="1" minValue="0" maxValue="1"/>
    </cacheField>
    <cacheField name="h_vendus_aucun" numFmtId="0">
      <sharedItems containsString="0" containsBlank="1" containsNumber="1" containsInteger="1" minValue="0" maxValue="1"/>
    </cacheField>
    <cacheField name="calc_selected_h" numFmtId="0">
      <sharedItems containsString="0" containsBlank="1" containsNumber="1" containsInteger="1" minValue="1" maxValue="3"/>
    </cacheField>
    <cacheField name="note_h_seau" numFmtId="0">
      <sharedItems containsNonDate="0" containsString="0" containsBlank="1"/>
    </cacheField>
    <cacheField name="seau_disponibilite" numFmtId="0">
      <sharedItems containsBlank="1" containsMixedTypes="1" containsNumber="1" containsInteger="1" minValue="700" maxValue="1200" count="9">
        <m/>
        <s v="disponible"/>
        <s v="peudisponible"/>
        <n v="1100" u="1"/>
        <n v="750" u="1"/>
        <n v="1200" u="1"/>
        <n v="700" u="1"/>
        <n v="1150" u="1"/>
        <n v="1000" u="1"/>
      </sharedItems>
    </cacheField>
    <cacheField name="seau_prix_unite" numFmtId="0">
      <sharedItems containsString="0" containsBlank="1" containsNumber="1" containsInteger="1" minValue="700" maxValue="1200"/>
    </cacheField>
    <cacheField name="seau_localisation_fournisseur" numFmtId="0">
      <sharedItems containsBlank="1" count="6">
        <m/>
        <s v="meme_commune"/>
        <s v="meme_pays"/>
        <s v="meme_localite"/>
        <s v="etranger" u="1"/>
        <s v="meme_region" u="1"/>
      </sharedItems>
    </cacheField>
    <cacheField name="seau_pays_fournisseur" numFmtId="0">
      <sharedItems containsNonDate="0" containsString="0" containsBlank="1"/>
    </cacheField>
    <cacheField name="seau_pays_fournisseur_autre" numFmtId="0">
      <sharedItems containsNonDate="0" containsString="0" containsBlank="1"/>
    </cacheField>
    <cacheField name="seau_stock" numFmtId="0">
      <sharedItems containsString="0" containsBlank="1" containsNumber="1" containsInteger="1" minValue="4" maxValue="180"/>
    </cacheField>
    <cacheField name="seau_reapprovissionnement" numFmtId="0">
      <sharedItems containsString="0" containsBlank="1" containsNumber="1" containsInteger="1" minValue="1" maxValue="14"/>
    </cacheField>
    <cacheField name="seau_stock_warning" numFmtId="0">
      <sharedItems containsString="0" containsBlank="1" containsNumber="1" containsInteger="1" minValue="0" maxValue="0"/>
    </cacheField>
    <cacheField name="note_h_bidon" numFmtId="0">
      <sharedItems containsNonDate="0" containsString="0" containsBlank="1"/>
    </cacheField>
    <cacheField name="bidon_disponibilite" numFmtId="0">
      <sharedItems containsBlank="1" count="8">
        <m/>
        <s v="peudisponible"/>
        <s v="disponible"/>
        <s v="nondisponible"/>
        <s v="20l" u="1"/>
        <s v="20l 25l" u="1"/>
        <s v="25l 20l" u="1"/>
        <s v="25l" u="1"/>
      </sharedItems>
    </cacheField>
    <cacheField name="bidon_unite" numFmtId="0">
      <sharedItems containsBlank="1"/>
    </cacheField>
    <cacheField name="bidon_unite_20l" numFmtId="0">
      <sharedItems containsString="0" containsBlank="1" containsNumber="1" containsInteger="1" minValue="0" maxValue="1"/>
    </cacheField>
    <cacheField name="bidon_unite_25l" numFmtId="0">
      <sharedItems containsString="0" containsBlank="1" containsNumber="1" containsInteger="1" minValue="0" maxValue="1"/>
    </cacheField>
    <cacheField name="bidon_prix_20l" numFmtId="0">
      <sharedItems containsString="0" containsBlank="1" containsNumber="1" containsInteger="1" minValue="600" maxValue="5000"/>
    </cacheField>
    <cacheField name="bidon_prix_25l" numFmtId="0">
      <sharedItems containsString="0" containsBlank="1" containsNumber="1" containsInteger="1" minValue="1000" maxValue="4000"/>
    </cacheField>
    <cacheField name="bidon_localisation_fournisseur" numFmtId="0">
      <sharedItems containsBlank="1" count="8">
        <m/>
        <s v="meme_pays"/>
        <s v="meme_province"/>
        <s v="meme_commune"/>
        <s v="meme_region"/>
        <s v="etranger"/>
        <s v="meme_localite"/>
        <s v="rci" u="1"/>
      </sharedItems>
    </cacheField>
    <cacheField name="bidon_pays_fournisseur" numFmtId="0">
      <sharedItems containsBlank="1"/>
    </cacheField>
    <cacheField name="bidon_pays_fournisseur_autre" numFmtId="0">
      <sharedItems containsNonDate="0" containsString="0" containsBlank="1"/>
    </cacheField>
    <cacheField name="bidon_stock" numFmtId="0">
      <sharedItems containsString="0" containsBlank="1" containsNumber="1" containsInteger="1" minValue="2" maxValue="90"/>
    </cacheField>
    <cacheField name="bidon_reapprovissionnement" numFmtId="0">
      <sharedItems containsString="0" containsBlank="1" containsNumber="1" containsInteger="1" minValue="1" maxValue="7"/>
    </cacheField>
    <cacheField name="bidon_stock_warning" numFmtId="0">
      <sharedItems containsString="0" containsBlank="1" containsNumber="1" containsInteger="1" minValue="0" maxValue="1"/>
    </cacheField>
    <cacheField name="note_h_savon400gr" numFmtId="0">
      <sharedItems containsNonDate="0" containsString="0" containsBlank="1"/>
    </cacheField>
    <cacheField name="savon400gr_disponibilite" numFmtId="0">
      <sharedItems containsBlank="1" count="5">
        <m/>
        <s v="disponible"/>
        <s v="boule400g boule250g" u="1"/>
        <s v="boule400g" u="1"/>
        <s v="peudisponible" u="1"/>
      </sharedItems>
    </cacheField>
    <cacheField name="savon400gr_unite" numFmtId="0">
      <sharedItems containsBlank="1"/>
    </cacheField>
    <cacheField name="savon400gr_unite_boule400g" numFmtId="0">
      <sharedItems containsString="0" containsBlank="1" containsNumber="1" containsInteger="1" minValue="1" maxValue="1"/>
    </cacheField>
    <cacheField name="savon400gr_unite_boule250g" numFmtId="0">
      <sharedItems containsString="0" containsBlank="1" containsNumber="1" containsInteger="1" minValue="0" maxValue="1"/>
    </cacheField>
    <cacheField name="savon400gr_prix_400gr" numFmtId="0">
      <sharedItems containsString="0" containsBlank="1" containsNumber="1" containsInteger="1" minValue="300" maxValue="600"/>
    </cacheField>
    <cacheField name="savon400gr_prix_250gr" numFmtId="0">
      <sharedItems containsString="0" containsBlank="1" containsNumber="1" containsInteger="1" minValue="225" maxValue="375"/>
    </cacheField>
    <cacheField name="savon400gr_localisation_fournisseur" numFmtId="0">
      <sharedItems containsBlank="1" count="9">
        <m/>
        <s v="meme_commune"/>
        <s v="meme_localite"/>
        <s v="etranger"/>
        <s v="meme_pays"/>
        <s v="meme_region"/>
        <s v="ghana" u="1"/>
        <s v="rci" u="1"/>
        <s v="meme_province" u="1"/>
      </sharedItems>
    </cacheField>
    <cacheField name="savon400gr_pays_fournisseur" numFmtId="0">
      <sharedItems containsBlank="1"/>
    </cacheField>
    <cacheField name="savon400gr_pays_fournisseur_autre" numFmtId="0">
      <sharedItems containsNonDate="0" containsString="0" containsBlank="1"/>
    </cacheField>
    <cacheField name="savon400gr_stock" numFmtId="0">
      <sharedItems containsString="0" containsBlank="1" containsNumber="1" containsInteger="1" minValue="7" maxValue="60"/>
    </cacheField>
    <cacheField name="savon400gr_reapprovissionnement" numFmtId="0">
      <sharedItems containsString="0" containsBlank="1" containsNumber="1" containsInteger="1" minValue="1" maxValue="60"/>
    </cacheField>
    <cacheField name="savon400gr_stock_warning" numFmtId="0">
      <sharedItems containsString="0" containsBlank="1" containsNumber="1" containsInteger="1" minValue="0" maxValue="1"/>
    </cacheField>
    <cacheField name="note_h_reapprov" numFmtId="0">
      <sharedItems containsNonDate="0" containsString="0" containsBlank="1"/>
    </cacheField>
    <cacheField name="h_difficultes_reapprov_ouinon" numFmtId="0">
      <sharedItems containsBlank="1" count="3">
        <m/>
        <s v="oui"/>
        <s v="non"/>
      </sharedItems>
    </cacheField>
    <cacheField name="h_incoherence1_note" numFmtId="0">
      <sharedItems containsNonDate="0" containsString="0" containsBlank="1"/>
    </cacheField>
    <cacheField name="h_difficultes_reapprov_articles" numFmtId="0">
      <sharedItems containsBlank="1"/>
    </cacheField>
    <cacheField name="h_difficultes_reapprov_articles_seau" numFmtId="0">
      <sharedItems containsString="0" containsBlank="1" containsNumber="1" containsInteger="1" minValue="0" maxValue="1"/>
    </cacheField>
    <cacheField name="h_difficultes_reapprov_articles_bidon" numFmtId="0">
      <sharedItems containsString="0" containsBlank="1" containsNumber="1" containsInteger="1" minValue="0" maxValue="1"/>
    </cacheField>
    <cacheField name="h_difficultes_reapprov_articles_savon400gr" numFmtId="0">
      <sharedItems containsString="0" containsBlank="1" containsNumber="1" containsInteger="1" minValue="0" maxValue="1"/>
    </cacheField>
    <cacheField name="h_difficultes_reapprov_articles_aucun" numFmtId="0">
      <sharedItems containsString="0" containsBlank="1" containsNumber="1" containsInteger="1" minValue="0" maxValue="0"/>
    </cacheField>
    <cacheField name="h_incoherence2_note" numFmtId="0">
      <sharedItems containsNonDate="0" containsString="0" containsBlank="1"/>
    </cacheField>
    <cacheField name="h_difficultes_reapprov_raisons" numFmtId="0">
      <sharedItems containsBlank="1"/>
    </cacheField>
    <cacheField name="h_difficultes_reapprov_raisons_securite" numFmtId="0">
      <sharedItems containsString="0" containsBlank="1" containsNumber="1" containsInteger="1" minValue="0" maxValue="0"/>
    </cacheField>
    <cacheField name="h_difficultes_reapprov_raisons_vols" numFmtId="0">
      <sharedItems containsString="0" containsBlank="1" containsNumber="1" containsInteger="1" minValue="0" maxValue="0"/>
    </cacheField>
    <cacheField name="h_difficultes_reapprov_raisons_degradation_perte" numFmtId="0">
      <sharedItems containsString="0" containsBlank="1" containsNumber="1" containsInteger="1" minValue="0" maxValue="1"/>
    </cacheField>
    <cacheField name="h_difficultes_reapprov_raisons_route_etat" numFmtId="0">
      <sharedItems containsString="0" containsBlank="1" containsNumber="1" containsInteger="1" minValue="0" maxValue="1"/>
    </cacheField>
    <cacheField name="h_difficultes_reapprov_raisons_article_indisponible_saison" numFmtId="0">
      <sharedItems containsString="0" containsBlank="1" containsNumber="1" containsInteger="1" minValue="0" maxValue="1"/>
    </cacheField>
    <cacheField name="h_difficultes_reapprov_raisons_prix_fournisseurs" numFmtId="0">
      <sharedItems containsString="0" containsBlank="1" containsNumber="1" containsInteger="1" minValue="0" maxValue="1"/>
    </cacheField>
    <cacheField name="h_difficultes_reapprov_raisons_rarete_transport" numFmtId="0">
      <sharedItems containsString="0" containsBlank="1" containsNumber="1" containsInteger="1" minValue="0" maxValue="1"/>
    </cacheField>
    <cacheField name="h_difficultes_reapprov_raisons_cout_transport" numFmtId="0">
      <sharedItems containsString="0" containsBlank="1" containsNumber="1" containsInteger="1" minValue="0" maxValue="1"/>
    </cacheField>
    <cacheField name="h_difficultes_reapprov_raisons_taxes" numFmtId="0">
      <sharedItems containsString="0" containsBlank="1" containsNumber="1" containsInteger="1" minValue="0" maxValue="0"/>
    </cacheField>
    <cacheField name="h_difficultes_reapprov_raisons_tracasseries" numFmtId="0">
      <sharedItems containsString="0" containsBlank="1" containsNumber="1" containsInteger="1" minValue="0" maxValue="0"/>
    </cacheField>
    <cacheField name="h_difficultes_reapprov_raisons_autre" numFmtId="0">
      <sharedItems containsString="0" containsBlank="1" containsNumber="1" containsInteger="1" minValue="0" maxValue="0"/>
    </cacheField>
    <cacheField name="h_difficultes_reapprov_raisons_nsp" numFmtId="0">
      <sharedItems containsString="0" containsBlank="1" containsNumber="1" containsInteger="1" minValue="0" maxValue="0"/>
    </cacheField>
    <cacheField name="h_difficultes_reapprov_raisons_autre_2" numFmtId="0">
      <sharedItems containsNonDate="0" containsString="0" containsBlank="1"/>
    </cacheField>
    <cacheField name="note_h_variations" numFmtId="0">
      <sharedItems containsNonDate="0" containsString="0" containsBlank="1"/>
    </cacheField>
    <cacheField name="h_variations_prix" numFmtId="0">
      <sharedItems containsBlank="1"/>
    </cacheField>
    <cacheField name="h_variations_prix_prix_constants" numFmtId="0">
      <sharedItems containsString="0" containsBlank="1" containsNumber="1" containsInteger="1" minValue="0" maxValue="1"/>
    </cacheField>
    <cacheField name="h_variations_prix_prix_hausse" numFmtId="0">
      <sharedItems containsString="0" containsBlank="1" containsNumber="1" containsInteger="1" minValue="0" maxValue="1"/>
    </cacheField>
    <cacheField name="h_variations_prix_prix_baisse" numFmtId="0">
      <sharedItems containsString="0" containsBlank="1" containsNumber="1" containsInteger="1" minValue="0" maxValue="0"/>
    </cacheField>
    <cacheField name="h_variations_prix_nsp" numFmtId="0">
      <sharedItems containsString="0" containsBlank="1" containsNumber="1" containsInteger="1" minValue="0" maxValue="0"/>
    </cacheField>
    <cacheField name="h_variations_hausse_articles" numFmtId="0">
      <sharedItems containsBlank="1"/>
    </cacheField>
    <cacheField name="h_variations_hausse_articles_seau" numFmtId="0">
      <sharedItems containsString="0" containsBlank="1" containsNumber="1" containsInteger="1" minValue="0" maxValue="1"/>
    </cacheField>
    <cacheField name="h_variations_hausse_articles_bidon" numFmtId="0">
      <sharedItems containsString="0" containsBlank="1" containsNumber="1" containsInteger="1" minValue="0" maxValue="1"/>
    </cacheField>
    <cacheField name="h_variations_hausse_articles_savon400gr" numFmtId="0">
      <sharedItems containsString="0" containsBlank="1" containsNumber="1" containsInteger="1" minValue="0" maxValue="1"/>
    </cacheField>
    <cacheField name="h_variations_hausse_articles_aucun" numFmtId="0">
      <sharedItems containsString="0" containsBlank="1" containsNumber="1" containsInteger="1" minValue="0" maxValue="0"/>
    </cacheField>
    <cacheField name="h_variations_hausse_raisons" numFmtId="0">
      <sharedItems containsBlank="1"/>
    </cacheField>
    <cacheField name="h_variations_hausse_raisons_hausse_couts" numFmtId="0">
      <sharedItems containsString="0" containsBlank="1" containsNumber="1" containsInteger="1" minValue="0" maxValue="1"/>
    </cacheField>
    <cacheField name="h_variations_hausse_raisons_hausse_demande_distribution" numFmtId="0">
      <sharedItems containsString="0" containsBlank="1" containsNumber="1" containsInteger="1" minValue="0" maxValue="0"/>
    </cacheField>
    <cacheField name="h_variations_hausse_raisons_hausse_change" numFmtId="0">
      <sharedItems containsString="0" containsBlank="1" containsNumber="1" containsInteger="1" minValue="0" maxValue="0"/>
    </cacheField>
    <cacheField name="h_variations_hausse_raisons_hausse_demande_clients" numFmtId="0">
      <sharedItems containsString="0" containsBlank="1" containsNumber="1" containsInteger="1" minValue="0" maxValue="0"/>
    </cacheField>
    <cacheField name="h_variations_hausse_raisons_hausse_demande_arrivees" numFmtId="0">
      <sharedItems containsString="0" containsBlank="1" containsNumber="1" containsInteger="1" minValue="0" maxValue="0"/>
    </cacheField>
    <cacheField name="h_variations_hausse_raisons_hausse_prix_fournisseurs" numFmtId="0">
      <sharedItems containsString="0" containsBlank="1" containsNumber="1" containsInteger="1" minValue="0" maxValue="1"/>
    </cacheField>
    <cacheField name="h_variations_hausse_raisons_baisse_offre_rupturestocks" numFmtId="0">
      <sharedItems containsString="0" containsBlank="1" containsNumber="1" containsInteger="1" minValue="0" maxValue="1"/>
    </cacheField>
    <cacheField name="h_variations_hausse_raisons_baisse_offre_saison_circulation" numFmtId="0">
      <sharedItems containsString="0" containsBlank="1" containsNumber="1" containsInteger="1" minValue="0" maxValue="1"/>
    </cacheField>
    <cacheField name="h_variations_hausse_raisons_baisse_offre_securite" numFmtId="0">
      <sharedItems containsString="0" containsBlank="1" containsNumber="1" containsInteger="1" minValue="0" maxValue="1"/>
    </cacheField>
    <cacheField name="h_variations_hausse_raisons_baisse_offre_production_saison" numFmtId="0">
      <sharedItems containsString="0" containsBlank="1" containsNumber="1" containsInteger="1" minValue="0" maxValue="1"/>
    </cacheField>
    <cacheField name="h_variations_hausse_raisons_autre" numFmtId="0">
      <sharedItems containsString="0" containsBlank="1" containsNumber="1" containsInteger="1" minValue="0" maxValue="0"/>
    </cacheField>
    <cacheField name="h_variations_hausse_raisons_nsp" numFmtId="0">
      <sharedItems containsString="0" containsBlank="1" containsNumber="1" containsInteger="1" minValue="0" maxValue="0"/>
    </cacheField>
    <cacheField name="h_variations_hausse_raisons_autre_2" numFmtId="0">
      <sharedItems containsNonDate="0" containsString="0" containsBlank="1"/>
    </cacheField>
    <cacheField name="h_variations_baisse_articles" numFmtId="0">
      <sharedItems containsNonDate="0" containsString="0" containsBlank="1"/>
    </cacheField>
    <cacheField name="h_variations_baisse_articles_seau" numFmtId="0">
      <sharedItems containsNonDate="0" containsString="0" containsBlank="1"/>
    </cacheField>
    <cacheField name="h_variations_baisse_articles_bidon" numFmtId="0">
      <sharedItems containsNonDate="0" containsString="0" containsBlank="1"/>
    </cacheField>
    <cacheField name="h_variations_baisse_articles_savon400gr" numFmtId="0">
      <sharedItems containsNonDate="0" containsString="0" containsBlank="1"/>
    </cacheField>
    <cacheField name="h_variations_baisse_articles_aucun" numFmtId="0">
      <sharedItems containsNonDate="0" containsString="0" containsBlank="1"/>
    </cacheField>
    <cacheField name="h_variations_baisse_raisons" numFmtId="0">
      <sharedItems containsNonDate="0" containsString="0" containsBlank="1"/>
    </cacheField>
    <cacheField name="h_variations_baisse_raisons_baisse_couts" numFmtId="0">
      <sharedItems containsNonDate="0" containsString="0" containsBlank="1"/>
    </cacheField>
    <cacheField name="h_variations_baisse_raisons_baisse_demande_distribution" numFmtId="0">
      <sharedItems containsNonDate="0" containsString="0" containsBlank="1"/>
    </cacheField>
    <cacheField name="h_variations_baisse_raisons_baisse_change" numFmtId="0">
      <sharedItems containsNonDate="0" containsString="0" containsBlank="1"/>
    </cacheField>
    <cacheField name="h_variations_baisse_raisons_baisse_demande_autoproduction" numFmtId="0">
      <sharedItems containsNonDate="0" containsString="0" containsBlank="1"/>
    </cacheField>
    <cacheField name="h_variations_baisse_raisons_baisse_demande_departs" numFmtId="0">
      <sharedItems containsNonDate="0" containsString="0" containsBlank="1"/>
    </cacheField>
    <cacheField name="h_variations_baisse_raisons_baisse_prix_fournisseurs" numFmtId="0">
      <sharedItems containsNonDate="0" containsString="0" containsBlank="1"/>
    </cacheField>
    <cacheField name="h_variations_baisse_raisons_hausse_offre_quantites" numFmtId="0">
      <sharedItems containsNonDate="0" containsString="0" containsBlank="1"/>
    </cacheField>
    <cacheField name="h_variations_baisse_raisons_hausse_offre_circulation_routes" numFmtId="0">
      <sharedItems containsNonDate="0" containsString="0" containsBlank="1"/>
    </cacheField>
    <cacheField name="h_variations_baisse_raisons_hausse_offre_routes_surete" numFmtId="0">
      <sharedItems containsNonDate="0" containsString="0" containsBlank="1"/>
    </cacheField>
    <cacheField name="h_variations_baisse_raisons_hausse_offre_production_saison" numFmtId="0">
      <sharedItems containsNonDate="0" containsString="0" containsBlank="1"/>
    </cacheField>
    <cacheField name="h_variations_baisse_raisons_autre" numFmtId="0">
      <sharedItems containsNonDate="0" containsString="0" containsBlank="1"/>
    </cacheField>
    <cacheField name="h_variations_baisse_raisons_nsp" numFmtId="0">
      <sharedItems containsNonDate="0" containsString="0" containsBlank="1"/>
    </cacheField>
    <cacheField name="h_variations_baisse_raisons_autre_2" numFmtId="0">
      <sharedItems containsNonDate="0" containsString="0" containsBlank="1"/>
    </cacheField>
    <cacheField name="note_a_1" numFmtId="0">
      <sharedItems containsNonDate="0" containsString="0" containsBlank="1"/>
    </cacheField>
    <cacheField name="a_1_vendus" numFmtId="0">
      <sharedItems containsBlank="1"/>
    </cacheField>
    <cacheField name="a_1_vendus_bache" numFmtId="0">
      <sharedItems containsString="0" containsBlank="1" containsNumber="1" containsInteger="1" minValue="0" maxValue="1"/>
    </cacheField>
    <cacheField name="a_1_vendus_corde" numFmtId="0">
      <sharedItems containsString="0" containsBlank="1" containsNumber="1" containsInteger="1" minValue="0" maxValue="1"/>
    </cacheField>
    <cacheField name="a_1_vendus_tenaille" numFmtId="0">
      <sharedItems containsString="0" containsBlank="1" containsNumber="1" containsInteger="1" minValue="0" maxValue="1"/>
    </cacheField>
    <cacheField name="a_1_vendus_pelle" numFmtId="0">
      <sharedItems containsString="0" containsBlank="1" containsNumber="1" containsInteger="1" minValue="0" maxValue="1"/>
    </cacheField>
    <cacheField name="a_1_vendus_aucun" numFmtId="0">
      <sharedItems containsString="0" containsBlank="1" containsNumber="1" containsInteger="1" minValue="0" maxValue="1"/>
    </cacheField>
    <cacheField name="calc_selected_a_1" numFmtId="0">
      <sharedItems containsString="0" containsBlank="1" containsNumber="1" containsInteger="1" minValue="1" maxValue="4"/>
    </cacheField>
    <cacheField name="note_a_1_bache" numFmtId="0">
      <sharedItems containsNonDate="0" containsString="0" containsBlank="1"/>
    </cacheField>
    <cacheField name="bache_disponibilite" numFmtId="0">
      <sharedItems containsBlank="1" containsMixedTypes="1" containsNumber="1" containsInteger="1" minValue="2500" maxValue="7500" count="12">
        <m/>
        <s v="disponible"/>
        <s v="peudisponible"/>
        <n v="6000" u="1"/>
        <n v="4250" u="1"/>
        <n v="5000" u="1"/>
        <n v="2500" u="1"/>
        <n v="7500" u="1"/>
        <n v="6500" u="1"/>
        <n v="4000" u="1"/>
        <n v="6250" u="1"/>
        <n v="4500" u="1"/>
      </sharedItems>
    </cacheField>
    <cacheField name="bache_prix_unite" numFmtId="0">
      <sharedItems containsString="0" containsBlank="1" containsNumber="1" containsInteger="1" minValue="2500" maxValue="7500"/>
    </cacheField>
    <cacheField name="bache_localisation_fournisseur" numFmtId="0">
      <sharedItems containsBlank="1" count="5">
        <m/>
        <s v="meme_pays"/>
        <s v="meme_localite"/>
        <s v="meme_region"/>
        <s v="etranger" u="1"/>
      </sharedItems>
    </cacheField>
    <cacheField name="bache_pays_fournisseur" numFmtId="0">
      <sharedItems containsNonDate="0" containsString="0" containsBlank="1"/>
    </cacheField>
    <cacheField name="bache_pays_fournisseur_autre" numFmtId="0">
      <sharedItems containsNonDate="0" containsString="0" containsBlank="1"/>
    </cacheField>
    <cacheField name="bache_stock" numFmtId="0">
      <sharedItems containsString="0" containsBlank="1" containsNumber="1" containsInteger="1" minValue="7" maxValue="180"/>
    </cacheField>
    <cacheField name="bache_reapprovissionnement" numFmtId="0">
      <sharedItems containsString="0" containsBlank="1" containsNumber="1" containsInteger="1" minValue="1" maxValue="365"/>
    </cacheField>
    <cacheField name="bache_stock_warning" numFmtId="0">
      <sharedItems containsString="0" containsBlank="1" containsNumber="1" containsInteger="1" minValue="0" maxValue="1"/>
    </cacheField>
    <cacheField name="note_a_1_corde" numFmtId="0">
      <sharedItems containsNonDate="0" containsString="0" containsBlank="1"/>
    </cacheField>
    <cacheField name="corde_disponibilite" numFmtId="0">
      <sharedItems containsBlank="1" containsMixedTypes="1" containsNumber="1" containsInteger="1" minValue="3000" maxValue="30000" count="14">
        <m/>
        <s v="peudisponible"/>
        <s v="disponible"/>
        <n v="26000" u="1"/>
        <n v="3000" u="1"/>
        <n v="5000" u="1"/>
        <n v="7500" u="1"/>
        <n v="4500" u="1"/>
        <n v="4000" u="1"/>
        <n v="7000" u="1"/>
        <n v="25000" u="1"/>
        <n v="30000" u="1"/>
        <n v="4750" u="1"/>
        <n v="6000" u="1"/>
      </sharedItems>
    </cacheField>
    <cacheField name="corde_prix_unite" numFmtId="0">
      <sharedItems containsString="0" containsBlank="1" containsNumber="1" containsInteger="1" minValue="3000" maxValue="30000"/>
    </cacheField>
    <cacheField name="corde_localisation_fournisseur" numFmtId="0">
      <sharedItems containsBlank="1" count="7">
        <m/>
        <s v="meme_pays"/>
        <s v="meme_province"/>
        <s v="meme_commune"/>
        <s v="meme_region"/>
        <s v="meme_localite"/>
        <s v="etranger" u="1"/>
      </sharedItems>
    </cacheField>
    <cacheField name="corde_pays_fournisseur" numFmtId="0">
      <sharedItems containsNonDate="0" containsString="0" containsBlank="1"/>
    </cacheField>
    <cacheField name="corde_pays_fournisseur_autre" numFmtId="0">
      <sharedItems containsNonDate="0" containsString="0" containsBlank="1"/>
    </cacheField>
    <cacheField name="corde_stock" numFmtId="0">
      <sharedItems containsString="0" containsBlank="1" containsNumber="1" containsInteger="1" minValue="8" maxValue="180"/>
    </cacheField>
    <cacheField name="corde_reapprovissionnement" numFmtId="0">
      <sharedItems containsString="0" containsBlank="1" containsNumber="1" containsInteger="1" minValue="1" maxValue="25"/>
    </cacheField>
    <cacheField name="corde_stock_warning" numFmtId="0">
      <sharedItems containsString="0" containsBlank="1" containsNumber="1" containsInteger="1" minValue="0" maxValue="0"/>
    </cacheField>
    <cacheField name="note_a_1_tenaille" numFmtId="0">
      <sharedItems containsNonDate="0" containsString="0" containsBlank="1"/>
    </cacheField>
    <cacheField name="tenaille_disponibilite" numFmtId="0">
      <sharedItems containsBlank="1" containsMixedTypes="1" containsNumber="1" containsInteger="1" minValue="1000" maxValue="2250" count="9">
        <m/>
        <s v="peudisponible"/>
        <s v="disponible"/>
        <n v="1500" u="1"/>
        <n v="2100" u="1"/>
        <n v="1250" u="1"/>
        <n v="2000" u="1"/>
        <n v="1000" u="1"/>
        <n v="2250" u="1"/>
      </sharedItems>
    </cacheField>
    <cacheField name="tenaille_prix_unite" numFmtId="0">
      <sharedItems containsString="0" containsBlank="1" containsNumber="1" containsInteger="1" minValue="1000" maxValue="2250"/>
    </cacheField>
    <cacheField name="tenaille_localisation_fournisseur" numFmtId="0">
      <sharedItems containsBlank="1" count="5">
        <m/>
        <s v="meme_pays"/>
        <s v="meme_localite"/>
        <s v="meme_region"/>
        <s v="meme_commune" u="1"/>
      </sharedItems>
    </cacheField>
    <cacheField name="tenaille_pays_fournisseur" numFmtId="0">
      <sharedItems containsNonDate="0" containsString="0" containsBlank="1"/>
    </cacheField>
    <cacheField name="tenaille_pays_fournisseur_autre" numFmtId="0">
      <sharedItems containsNonDate="0" containsString="0" containsBlank="1"/>
    </cacheField>
    <cacheField name="tenaille_stock" numFmtId="0">
      <sharedItems containsString="0" containsBlank="1" containsNumber="1" containsInteger="1" minValue="10" maxValue="365"/>
    </cacheField>
    <cacheField name="tenaille_reapprovissionnement" numFmtId="0">
      <sharedItems containsString="0" containsBlank="1" containsNumber="1" containsInteger="1" minValue="1" maxValue="7"/>
    </cacheField>
    <cacheField name="tenaille_stock_warning" numFmtId="0">
      <sharedItems containsString="0" containsBlank="1" containsNumber="1" containsInteger="1" minValue="0" maxValue="0"/>
    </cacheField>
    <cacheField name="note_a_1_pelle" numFmtId="0">
      <sharedItems containsNonDate="0" containsString="0" containsBlank="1"/>
    </cacheField>
    <cacheField name="pelle_disponibilite" numFmtId="0">
      <sharedItems containsBlank="1" containsMixedTypes="1" containsNumber="1" containsInteger="1" minValue="300" maxValue="5500" count="13">
        <m/>
        <s v="disponible"/>
        <s v="peudisponible"/>
        <n v="5500" u="1"/>
        <n v="1750" u="1"/>
        <n v="5000" u="1"/>
        <n v="1800" u="1"/>
        <n v="300" u="1"/>
        <n v="4000" u="1"/>
        <n v="1500" u="1"/>
        <n v="2500" u="1"/>
        <n v="2250" u="1"/>
        <n v="2000" u="1"/>
      </sharedItems>
    </cacheField>
    <cacheField name="pelle_prix_unite" numFmtId="0">
      <sharedItems containsString="0" containsBlank="1" containsNumber="1" containsInteger="1" minValue="300" maxValue="5500"/>
    </cacheField>
    <cacheField name="pelle_localisation_fournisseur" numFmtId="0">
      <sharedItems containsBlank="1" count="4">
        <m/>
        <s v="meme_pays"/>
        <s v="meme_localite"/>
        <s v="meme_region"/>
      </sharedItems>
    </cacheField>
    <cacheField name="pelle_pays_fournisseur" numFmtId="0">
      <sharedItems containsNonDate="0" containsString="0" containsBlank="1"/>
    </cacheField>
    <cacheField name="pelle_pays_fournisseur_autre" numFmtId="0">
      <sharedItems containsNonDate="0" containsString="0" containsBlank="1"/>
    </cacheField>
    <cacheField name="pelle_stock" numFmtId="0">
      <sharedItems containsString="0" containsBlank="1" containsNumber="1" containsInteger="1" minValue="14" maxValue="365"/>
    </cacheField>
    <cacheField name="pelle_reapprovissionnement" numFmtId="0">
      <sharedItems containsString="0" containsBlank="1" containsNumber="1" containsInteger="1" minValue="1" maxValue="14"/>
    </cacheField>
    <cacheField name="pelle_stock_warning" numFmtId="0">
      <sharedItems containsString="0" containsBlank="1" containsNumber="1" containsInteger="1" minValue="0" maxValue="0"/>
    </cacheField>
    <cacheField name="note_a_1_reapprov" numFmtId="0">
      <sharedItems containsNonDate="0" containsString="0" containsBlank="1"/>
    </cacheField>
    <cacheField name="a_1_difficultes_reapprov_ouinon" numFmtId="0">
      <sharedItems containsBlank="1" count="4">
        <m/>
        <s v="oui"/>
        <s v="non"/>
        <s v="nsp" u="1"/>
      </sharedItems>
    </cacheField>
    <cacheField name="a_1_incoherence1_note" numFmtId="0">
      <sharedItems containsNonDate="0" containsString="0" containsBlank="1"/>
    </cacheField>
    <cacheField name="a_1_difficultes_reapprov_articles" numFmtId="0">
      <sharedItems containsBlank="1"/>
    </cacheField>
    <cacheField name="a_1_difficultes_reapprov_articles_bache" numFmtId="0">
      <sharedItems containsString="0" containsBlank="1" containsNumber="1" containsInteger="1" minValue="0" maxValue="1"/>
    </cacheField>
    <cacheField name="a_1_difficultes_reapprov_articles_corde" numFmtId="0">
      <sharedItems containsString="0" containsBlank="1" containsNumber="1" containsInteger="1" minValue="0" maxValue="1"/>
    </cacheField>
    <cacheField name="a_1_difficultes_reapprov_articles_tenaille" numFmtId="0">
      <sharedItems containsString="0" containsBlank="1" containsNumber="1" containsInteger="1" minValue="0" maxValue="1"/>
    </cacheField>
    <cacheField name="a_1_difficultes_reapprov_articles_pelle" numFmtId="0">
      <sharedItems containsString="0" containsBlank="1" containsNumber="1" containsInteger="1" minValue="0" maxValue="1"/>
    </cacheField>
    <cacheField name="a_1_difficultes_reapprov_articles_aucun" numFmtId="0">
      <sharedItems containsString="0" containsBlank="1" containsNumber="1" containsInteger="1" minValue="0" maxValue="0"/>
    </cacheField>
    <cacheField name="a_1_incoherence2_note" numFmtId="0">
      <sharedItems containsNonDate="0" containsString="0" containsBlank="1"/>
    </cacheField>
    <cacheField name="a_1_difficultes_reapprov_raisons" numFmtId="0">
      <sharedItems containsBlank="1"/>
    </cacheField>
    <cacheField name="a_1_difficultes_reapprov_raisons_securite" numFmtId="0">
      <sharedItems containsString="0" containsBlank="1" containsNumber="1" containsInteger="1" minValue="0" maxValue="1"/>
    </cacheField>
    <cacheField name="a_1_difficultes_reapprov_raisons_vols" numFmtId="0">
      <sharedItems containsString="0" containsBlank="1" containsNumber="1" containsInteger="1" minValue="0" maxValue="0"/>
    </cacheField>
    <cacheField name="a_1_difficultes_reapprov_raisons_degradation_perte" numFmtId="0">
      <sharedItems containsString="0" containsBlank="1" containsNumber="1" containsInteger="1" minValue="0" maxValue="0"/>
    </cacheField>
    <cacheField name="a_1_difficultes_reapprov_raisons_route_etat" numFmtId="0">
      <sharedItems containsString="0" containsBlank="1" containsNumber="1" containsInteger="1" minValue="0" maxValue="1"/>
    </cacheField>
    <cacheField name="a_1_difficultes_reapprov_raisons_article_indisponible_saison" numFmtId="0">
      <sharedItems containsString="0" containsBlank="1" containsNumber="1" containsInteger="1" minValue="0" maxValue="0"/>
    </cacheField>
    <cacheField name="a_1_difficultes_reapprov_raisons_prix_fournisseurs" numFmtId="0">
      <sharedItems containsString="0" containsBlank="1" containsNumber="1" containsInteger="1" minValue="0" maxValue="1"/>
    </cacheField>
    <cacheField name="a_1_difficultes_reapprov_raisons_rarete_transport" numFmtId="0">
      <sharedItems containsString="0" containsBlank="1" containsNumber="1" containsInteger="1" minValue="0" maxValue="0"/>
    </cacheField>
    <cacheField name="a_1_difficultes_reapprov_raisons_cout_transport" numFmtId="0">
      <sharedItems containsString="0" containsBlank="1" containsNumber="1" containsInteger="1" minValue="0" maxValue="1"/>
    </cacheField>
    <cacheField name="a_1_difficultes_reapprov_raisons_taxes" numFmtId="0">
      <sharedItems containsString="0" containsBlank="1" containsNumber="1" containsInteger="1" minValue="0" maxValue="1"/>
    </cacheField>
    <cacheField name="a_1_difficultes_reapprov_raisons_tracasseries" numFmtId="0">
      <sharedItems containsString="0" containsBlank="1" containsNumber="1" containsInteger="1" minValue="0" maxValue="0"/>
    </cacheField>
    <cacheField name="a_1_difficultes_reapprov_raisons_autre" numFmtId="0">
      <sharedItems containsString="0" containsBlank="1" containsNumber="1" containsInteger="1" minValue="0" maxValue="0"/>
    </cacheField>
    <cacheField name="a_1_difficultes_reapprov_raisons_nsp" numFmtId="0">
      <sharedItems containsString="0" containsBlank="1" containsNumber="1" containsInteger="1" minValue="0" maxValue="0"/>
    </cacheField>
    <cacheField name="a_1_difficultes_reapprov_raisons_autre_2" numFmtId="0">
      <sharedItems containsNonDate="0" containsString="0" containsBlank="1"/>
    </cacheField>
    <cacheField name="note_a_1_variations" numFmtId="0">
      <sharedItems containsNonDate="0" containsString="0" containsBlank="1"/>
    </cacheField>
    <cacheField name="a_1_variations_prix" numFmtId="0">
      <sharedItems containsBlank="1"/>
    </cacheField>
    <cacheField name="a_1_variations_prix_prix_constants" numFmtId="0">
      <sharedItems containsString="0" containsBlank="1" containsNumber="1" containsInteger="1" minValue="0" maxValue="1"/>
    </cacheField>
    <cacheField name="a_1_variations_prix_prix_hausse" numFmtId="0">
      <sharedItems containsString="0" containsBlank="1" containsNumber="1" containsInteger="1" minValue="0" maxValue="1"/>
    </cacheField>
    <cacheField name="a_1_variations_prix_prix_baisse" numFmtId="0">
      <sharedItems containsString="0" containsBlank="1" containsNumber="1" containsInteger="1" minValue="0" maxValue="0"/>
    </cacheField>
    <cacheField name="a_1_variations_prix_nsp" numFmtId="0">
      <sharedItems containsString="0" containsBlank="1" containsNumber="1" containsInteger="1" minValue="0" maxValue="0"/>
    </cacheField>
    <cacheField name="a_1_variations_hausse_articles" numFmtId="0">
      <sharedItems containsBlank="1"/>
    </cacheField>
    <cacheField name="a_1_variations_hausse_articles_bache" numFmtId="0">
      <sharedItems containsString="0" containsBlank="1" containsNumber="1" containsInteger="1" minValue="0" maxValue="1"/>
    </cacheField>
    <cacheField name="a_1_variations_hausse_articles_corde" numFmtId="0">
      <sharedItems containsString="0" containsBlank="1" containsNumber="1" containsInteger="1" minValue="0" maxValue="1"/>
    </cacheField>
    <cacheField name="a_1_variations_hausse_articles_tenaille" numFmtId="0">
      <sharedItems containsString="0" containsBlank="1" containsNumber="1" containsInteger="1" minValue="0" maxValue="1"/>
    </cacheField>
    <cacheField name="a_1_variations_hausse_articles_pelle" numFmtId="0">
      <sharedItems containsString="0" containsBlank="1" containsNumber="1" containsInteger="1" minValue="0" maxValue="1"/>
    </cacheField>
    <cacheField name="a_1_variations_hausse_articles_aucun" numFmtId="0">
      <sharedItems containsString="0" containsBlank="1" containsNumber="1" containsInteger="1" minValue="0" maxValue="0"/>
    </cacheField>
    <cacheField name="a_1_variations_hausse_raisons" numFmtId="0">
      <sharedItems containsBlank="1"/>
    </cacheField>
    <cacheField name="a_1_variations_hausse_raisons_hausse_couts" numFmtId="0">
      <sharedItems containsString="0" containsBlank="1" containsNumber="1" containsInteger="1" minValue="0" maxValue="1"/>
    </cacheField>
    <cacheField name="a_1_variations_hausse_raisons_hausse_demande_distribution" numFmtId="0">
      <sharedItems containsString="0" containsBlank="1" containsNumber="1" containsInteger="1" minValue="0" maxValue="0"/>
    </cacheField>
    <cacheField name="a_1_variations_hausse_raisons_hausse_change" numFmtId="0">
      <sharedItems containsString="0" containsBlank="1" containsNumber="1" containsInteger="1" minValue="0" maxValue="1"/>
    </cacheField>
    <cacheField name="a_1_variations_hausse_raisons_hausse_demande_clients" numFmtId="0">
      <sharedItems containsString="0" containsBlank="1" containsNumber="1" containsInteger="1" minValue="0" maxValue="1"/>
    </cacheField>
    <cacheField name="a_1_variations_hausse_raisons_hausse_demande_arrivees" numFmtId="0">
      <sharedItems containsString="0" containsBlank="1" containsNumber="1" containsInteger="1" minValue="0" maxValue="0"/>
    </cacheField>
    <cacheField name="a_1_variations_hausse_raisons_hausse_prix_fournisseurs" numFmtId="0">
      <sharedItems containsString="0" containsBlank="1" containsNumber="1" containsInteger="1" minValue="0" maxValue="1"/>
    </cacheField>
    <cacheField name="a_1_variations_hausse_raisons_baisse_offre_rupturestocks" numFmtId="0">
      <sharedItems containsString="0" containsBlank="1" containsNumber="1" containsInteger="1" minValue="0" maxValue="0"/>
    </cacheField>
    <cacheField name="a_1_variations_hausse_raisons_baisse_offre_saison_circulation" numFmtId="0">
      <sharedItems containsString="0" containsBlank="1" containsNumber="1" containsInteger="1" minValue="0" maxValue="0"/>
    </cacheField>
    <cacheField name="a_1_variations_hausse_raisons_baisse_offre_securite" numFmtId="0">
      <sharedItems containsString="0" containsBlank="1" containsNumber="1" containsInteger="1" minValue="0" maxValue="1"/>
    </cacheField>
    <cacheField name="a_1_variations_hausse_raisons_baisse_offre_production_saison" numFmtId="0">
      <sharedItems containsString="0" containsBlank="1" containsNumber="1" containsInteger="1" minValue="0" maxValue="1"/>
    </cacheField>
    <cacheField name="a_1_variations_hausse_raisons_autre" numFmtId="0">
      <sharedItems containsString="0" containsBlank="1" containsNumber="1" containsInteger="1" minValue="0" maxValue="0"/>
    </cacheField>
    <cacheField name="a_1_variations_hausse_raisons_nsp" numFmtId="0">
      <sharedItems containsString="0" containsBlank="1" containsNumber="1" containsInteger="1" minValue="0" maxValue="0"/>
    </cacheField>
    <cacheField name="a_1_variations_hausse_raisons_autre_2" numFmtId="0">
      <sharedItems containsNonDate="0" containsString="0" containsBlank="1"/>
    </cacheField>
    <cacheField name="a_1_variations_baisse_articles" numFmtId="0">
      <sharedItems containsNonDate="0" containsString="0" containsBlank="1"/>
    </cacheField>
    <cacheField name="a_1_variations_baisse_articles_bache" numFmtId="0">
      <sharedItems containsNonDate="0" containsString="0" containsBlank="1"/>
    </cacheField>
    <cacheField name="a_1_variations_baisse_articles_corde" numFmtId="0">
      <sharedItems containsNonDate="0" containsString="0" containsBlank="1"/>
    </cacheField>
    <cacheField name="a_1_variations_baisse_articles_tenaille" numFmtId="0">
      <sharedItems containsNonDate="0" containsString="0" containsBlank="1"/>
    </cacheField>
    <cacheField name="a_1_variations_baisse_articles_pelle" numFmtId="0">
      <sharedItems containsNonDate="0" containsString="0" containsBlank="1"/>
    </cacheField>
    <cacheField name="a_1_variations_baisse_articles_aucun" numFmtId="0">
      <sharedItems containsNonDate="0" containsString="0" containsBlank="1"/>
    </cacheField>
    <cacheField name="a_1_variations_baisse_raisons" numFmtId="0">
      <sharedItems containsNonDate="0" containsString="0" containsBlank="1"/>
    </cacheField>
    <cacheField name="a_1_variations_baisse_raisons_baisse_couts" numFmtId="0">
      <sharedItems containsNonDate="0" containsString="0" containsBlank="1"/>
    </cacheField>
    <cacheField name="a_1_variations_baisse_raisons_baisse_demande_distribution" numFmtId="0">
      <sharedItems containsNonDate="0" containsString="0" containsBlank="1"/>
    </cacheField>
    <cacheField name="a_1_variations_baisse_raisons_baisse_change" numFmtId="0">
      <sharedItems containsNonDate="0" containsString="0" containsBlank="1"/>
    </cacheField>
    <cacheField name="a_1_variations_baisse_raisons_baisse_demande_autoproduction" numFmtId="0">
      <sharedItems containsNonDate="0" containsString="0" containsBlank="1"/>
    </cacheField>
    <cacheField name="a_1_variations_baisse_raisons_baisse_demande_departs" numFmtId="0">
      <sharedItems containsNonDate="0" containsString="0" containsBlank="1"/>
    </cacheField>
    <cacheField name="a_1_variations_baisse_raisons_baisse_prix_fournisseurs" numFmtId="0">
      <sharedItems containsNonDate="0" containsString="0" containsBlank="1"/>
    </cacheField>
    <cacheField name="a_1_variations_baisse_raisons_hausse_offre_quantites" numFmtId="0">
      <sharedItems containsNonDate="0" containsString="0" containsBlank="1"/>
    </cacheField>
    <cacheField name="a_1_variations_baisse_raisons_hausse_offre_circulation_routes" numFmtId="0">
      <sharedItems containsNonDate="0" containsString="0" containsBlank="1"/>
    </cacheField>
    <cacheField name="a_1_variations_baisse_raisons_hausse_offre_routes_surete" numFmtId="0">
      <sharedItems containsNonDate="0" containsString="0" containsBlank="1"/>
    </cacheField>
    <cacheField name="a_1_variations_baisse_raisons_hausse_offre_production_saison" numFmtId="0">
      <sharedItems containsNonDate="0" containsString="0" containsBlank="1"/>
    </cacheField>
    <cacheField name="a_1_variations_baisse_raisons_autre" numFmtId="0">
      <sharedItems containsNonDate="0" containsString="0" containsBlank="1"/>
    </cacheField>
    <cacheField name="a_1_variations_baisse_raisons_nsp" numFmtId="0">
      <sharedItems containsNonDate="0" containsString="0" containsBlank="1"/>
    </cacheField>
    <cacheField name="a_1_variations_baisse_raisons_autre_2" numFmtId="0">
      <sharedItems containsNonDate="0" containsString="0" containsBlank="1"/>
    </cacheField>
    <cacheField name="note_a_2_articles" numFmtId="0">
      <sharedItems containsNonDate="0" containsString="0" containsBlank="1"/>
    </cacheField>
    <cacheField name="a_2_vendus" numFmtId="0">
      <sharedItems containsBlank="1"/>
    </cacheField>
    <cacheField name="a_2_vendus_combustible_bois" numFmtId="0">
      <sharedItems containsString="0" containsBlank="1" containsNumber="1" containsInteger="1" minValue="0" maxValue="1"/>
    </cacheField>
    <cacheField name="a_2_vendus_combustible_charbon" numFmtId="0">
      <sharedItems containsString="0" containsBlank="1" containsNumber="1" containsInteger="1" minValue="0" maxValue="1"/>
    </cacheField>
    <cacheField name="a_2_vendus_combustible_gaz" numFmtId="0">
      <sharedItems containsString="0" containsBlank="1" containsNumber="1" containsInteger="1" minValue="0" maxValue="1"/>
    </cacheField>
    <cacheField name="a_2_vendus_marmite7" numFmtId="0">
      <sharedItems containsString="0" containsBlank="1" containsNumber="1" containsInteger="1" minValue="0" maxValue="1"/>
    </cacheField>
    <cacheField name="a_2_vendus_marmite5" numFmtId="0">
      <sharedItems containsString="0" containsBlank="1" containsNumber="1" containsInteger="1" minValue="0" maxValue="1"/>
    </cacheField>
    <cacheField name="a_2_vendus_assiette" numFmtId="0">
      <sharedItems containsString="0" containsBlank="1" containsNumber="1" containsInteger="1" minValue="0" maxValue="1"/>
    </cacheField>
    <cacheField name="a_2_vendus_gobelet_plastique" numFmtId="0">
      <sharedItems containsString="0" containsBlank="1" containsNumber="1" containsInteger="1" minValue="0" maxValue="1"/>
    </cacheField>
    <cacheField name="a_2_vendus_gobelet_acier" numFmtId="0">
      <sharedItems containsString="0" containsBlank="1" containsNumber="1" containsInteger="1" minValue="0" maxValue="1"/>
    </cacheField>
    <cacheField name="a_2_vendus_bassine" numFmtId="0">
      <sharedItems containsString="0" containsBlank="1" containsNumber="1" containsInteger="1" minValue="0" maxValue="1"/>
    </cacheField>
    <cacheField name="a_2_vendus_natte" numFmtId="0">
      <sharedItems containsString="0" containsBlank="1" containsNumber="1" containsInteger="1" minValue="0" maxValue="1"/>
    </cacheField>
    <cacheField name="a_2_vendus_couverture" numFmtId="0">
      <sharedItems containsString="0" containsBlank="1" containsNumber="1" containsInteger="1" minValue="0" maxValue="1"/>
    </cacheField>
    <cacheField name="a_2_vendus_moustiquaire" numFmtId="0">
      <sharedItems containsString="0" containsBlank="1" containsNumber="1" containsInteger="1" minValue="0" maxValue="1"/>
    </cacheField>
    <cacheField name="a_2_vendus_lampe" numFmtId="0">
      <sharedItems containsString="0" containsBlank="1" containsNumber="1" containsInteger="1" minValue="0" maxValue="1"/>
    </cacheField>
    <cacheField name="a_2_vendus_pagne" numFmtId="0">
      <sharedItems containsString="0" containsBlank="1" containsNumber="1" containsInteger="1" minValue="0" maxValue="1"/>
    </cacheField>
    <cacheField name="a_2_vendus_sac_boro" numFmtId="0">
      <sharedItems containsString="0" containsBlank="1" containsNumber="1" containsInteger="1" minValue="0" maxValue="1"/>
    </cacheField>
    <cacheField name="a_2_vendus_aucun" numFmtId="0">
      <sharedItems containsString="0" containsBlank="1" containsNumber="1" containsInteger="1" minValue="0" maxValue="1"/>
    </cacheField>
    <cacheField name="calc_selected_a_2" numFmtId="0">
      <sharedItems containsString="0" containsBlank="1" containsNumber="1" containsInteger="1" minValue="1" maxValue="15"/>
    </cacheField>
    <cacheField name="calc_selected_total" numFmtId="0">
      <sharedItems containsString="0" containsBlank="1" containsNumber="1" containsInteger="1" minValue="3" maxValue="18"/>
    </cacheField>
    <cacheField name="note_h_combustible_bois" numFmtId="0">
      <sharedItems containsNonDate="0" containsString="0" containsBlank="1"/>
    </cacheField>
    <cacheField name="combustible_bois_disponibilite" numFmtId="0">
      <sharedItems containsBlank="1" containsMixedTypes="1" containsNumber="1" containsInteger="1" minValue="200" maxValue="500" count="7">
        <s v="disponible"/>
        <s v="peudisponible"/>
        <m/>
        <n v="500" u="1"/>
        <n v="250" u="1"/>
        <n v="300" u="1"/>
        <n v="200" u="1"/>
      </sharedItems>
    </cacheField>
    <cacheField name="combustible_bois_oui" numFmtId="0">
      <sharedItems containsString="0" containsBlank="1" containsNumber="1" containsInteger="1" minValue="200" maxValue="500"/>
    </cacheField>
    <cacheField name="combustible_bois_localisation_fournisseur" numFmtId="0">
      <sharedItems containsBlank="1" count="6">
        <s v="meme_commune"/>
        <s v="meme_province"/>
        <m/>
        <s v="meme_localite"/>
        <s v="meme_region" u="1"/>
        <s v="meme_pays" u="1"/>
      </sharedItems>
    </cacheField>
    <cacheField name="combustible_bois_pays_fournisseur" numFmtId="0">
      <sharedItems containsNonDate="0" containsString="0" containsBlank="1"/>
    </cacheField>
    <cacheField name="combustible_bois_pays_fournisseur_autre" numFmtId="0">
      <sharedItems containsNonDate="0" containsString="0" containsBlank="1"/>
    </cacheField>
    <cacheField name="combustible_bois_stock" numFmtId="0">
      <sharedItems containsString="0" containsBlank="1" containsNumber="1" containsInteger="1" minValue="7" maxValue="60"/>
    </cacheField>
    <cacheField name="combustible_bois_reapprovisionnement" numFmtId="0">
      <sharedItems containsString="0" containsBlank="1" containsNumber="1" containsInteger="1" minValue="1" maxValue="30"/>
    </cacheField>
    <cacheField name="combustible_bois_stock_warning" numFmtId="0">
      <sharedItems containsString="0" containsBlank="1" containsNumber="1" containsInteger="1" minValue="0" maxValue="1"/>
    </cacheField>
    <cacheField name="note_h_combustible_charbon" numFmtId="0">
      <sharedItems containsNonDate="0" containsString="0" containsBlank="1"/>
    </cacheField>
    <cacheField name="combustible_charbon_disponibilite" numFmtId="0">
      <sharedItems containsBlank="1" count="5">
        <s v="peudisponible"/>
        <m/>
        <s v="disponible"/>
        <s v="sac" u="1"/>
        <s v="sac sachet" u="1"/>
      </sharedItems>
    </cacheField>
    <cacheField name="combustible_charbon_unite" numFmtId="0">
      <sharedItems containsBlank="1"/>
    </cacheField>
    <cacheField name="combustible_charbon_unite_sac" numFmtId="0">
      <sharedItems containsString="0" containsBlank="1" containsNumber="1" containsInteger="1" minValue="1" maxValue="1"/>
    </cacheField>
    <cacheField name="combustible_charbon_unite_sachet" numFmtId="0">
      <sharedItems containsString="0" containsBlank="1" containsNumber="1" containsInteger="1" minValue="0" maxValue="1"/>
    </cacheField>
    <cacheField name="combustible_charbon_prix1" numFmtId="0">
      <sharedItems containsString="0" containsBlank="1" containsNumber="1" containsInteger="1" minValue="3000" maxValue="9250"/>
    </cacheField>
    <cacheField name="combustible_charbon_prix2" numFmtId="0">
      <sharedItems containsString="0" containsBlank="1" containsNumber="1" containsInteger="1" minValue="100" maxValue="200"/>
    </cacheField>
    <cacheField name="combustible_charbon_localisation_fournisseur" numFmtId="0">
      <sharedItems containsBlank="1" count="6">
        <s v="meme_localite"/>
        <s v="meme_commune"/>
        <m/>
        <s v="meme_region"/>
        <s v="meme_province" u="1"/>
        <s v="meme_pays" u="1"/>
      </sharedItems>
    </cacheField>
    <cacheField name="combustible_charbon_pays_fournisseur" numFmtId="0">
      <sharedItems containsNonDate="0" containsString="0" containsBlank="1"/>
    </cacheField>
    <cacheField name="combustible_charbon_pays_fournisseur_autre" numFmtId="0">
      <sharedItems containsNonDate="0" containsString="0" containsBlank="1"/>
    </cacheField>
    <cacheField name="combustible_charbon_stock" numFmtId="0">
      <sharedItems containsString="0" containsBlank="1" containsNumber="1" containsInteger="1" minValue="1" maxValue="180"/>
    </cacheField>
    <cacheField name="combustible_charbon_reapprovisionnement" numFmtId="0">
      <sharedItems containsString="0" containsBlank="1" containsNumber="1" containsInteger="1" minValue="1" maxValue="20"/>
    </cacheField>
    <cacheField name="combustible_charbon_stock_warning" numFmtId="0">
      <sharedItems containsString="0" containsBlank="1" containsNumber="1" containsInteger="1" minValue="0" maxValue="1"/>
    </cacheField>
    <cacheField name="note_h_combustible_gaz" numFmtId="0">
      <sharedItems containsNonDate="0" containsString="0" containsBlank="1"/>
    </cacheField>
    <cacheField name="combustible_gaz_disponibilite" numFmtId="0">
      <sharedItems containsBlank="1" count="9">
        <m/>
        <s v="peudisponible"/>
        <s v="disponible"/>
        <s v="12kg 6kg" u="1"/>
        <s v="3kg 6kg 12kg" u="1"/>
        <s v="3kg 12kg" u="1"/>
        <s v="6kg 12kg 3kg" u="1"/>
        <s v="6kg" u="1"/>
        <s v="6kg 12kg" u="1"/>
      </sharedItems>
    </cacheField>
    <cacheField name="combustible_gaz_unite" numFmtId="0">
      <sharedItems containsBlank="1"/>
    </cacheField>
    <cacheField name="combustible_gaz_unite_3kg" numFmtId="0">
      <sharedItems containsString="0" containsBlank="1" containsNumber="1" containsInteger="1" minValue="0" maxValue="1"/>
    </cacheField>
    <cacheField name="combustible_gaz_unite_6kg" numFmtId="0">
      <sharedItems containsString="0" containsBlank="1" containsNumber="1" containsInteger="1" minValue="0" maxValue="1"/>
    </cacheField>
    <cacheField name="combustible_gaz_unite_12kg" numFmtId="0">
      <sharedItems containsString="0" containsBlank="1" containsNumber="1" containsInteger="1" minValue="0" maxValue="1"/>
    </cacheField>
    <cacheField name="combustible_gaz_prix1_1" numFmtId="0">
      <sharedItems containsString="0" containsBlank="1" containsNumber="1" containsInteger="1" minValue="12500" maxValue="15000"/>
    </cacheField>
    <cacheField name="combustible_gaz_prix1" numFmtId="0">
      <sharedItems containsString="0" containsBlank="1" containsNumber="1" containsInteger="1" minValue="21000" maxValue="27500"/>
    </cacheField>
    <cacheField name="combustible_gaz_prix2" numFmtId="0">
      <sharedItems containsString="0" containsBlank="1" containsNumber="1" containsInteger="1" minValue="23500" maxValue="45500"/>
    </cacheField>
    <cacheField name="combustible_gaz_localisation_fournisseur" numFmtId="0">
      <sharedItems containsBlank="1" count="5">
        <m/>
        <s v="meme_localite"/>
        <s v="meme_pays"/>
        <s v="meme_commune"/>
        <s v="meme_province" u="1"/>
      </sharedItems>
    </cacheField>
    <cacheField name="combustible_gaz_pays_fournisseur" numFmtId="0">
      <sharedItems containsNonDate="0" containsString="0" containsBlank="1"/>
    </cacheField>
    <cacheField name="combustible_gaz_pays_fournisseur_autre" numFmtId="0">
      <sharedItems containsNonDate="0" containsString="0" containsBlank="1"/>
    </cacheField>
    <cacheField name="combustible_gaz_stock" numFmtId="0">
      <sharedItems containsString="0" containsBlank="1" containsNumber="1" containsInteger="1" minValue="7" maxValue="730"/>
    </cacheField>
    <cacheField name="combustible_gaz_reapprovisionnement" numFmtId="0">
      <sharedItems containsString="0" containsBlank="1" containsNumber="1" containsInteger="1" minValue="1" maxValue="30"/>
    </cacheField>
    <cacheField name="combustible_gaz_stock_warning" numFmtId="0">
      <sharedItems containsString="0" containsBlank="1" containsNumber="1" containsInteger="1" minValue="0" maxValue="1"/>
    </cacheField>
    <cacheField name="note_a_2_marmite_n7" numFmtId="0">
      <sharedItems containsNonDate="0" containsString="0" containsBlank="1"/>
    </cacheField>
    <cacheField name="marmite_n7_disponibilite" numFmtId="0">
      <sharedItems containsBlank="1" containsMixedTypes="1" containsNumber="1" containsInteger="1" minValue="5000" maxValue="7500" count="9">
        <m/>
        <s v="disponible"/>
        <n v="6000" u="1"/>
        <n v="5000" u="1"/>
        <n v="7500" u="1"/>
        <n v="6500" u="1"/>
        <n v="5500" u="1"/>
        <n v="6250" u="1"/>
        <n v="7000" u="1"/>
      </sharedItems>
    </cacheField>
    <cacheField name="marmite_n7_prix_unite" numFmtId="0">
      <sharedItems containsString="0" containsBlank="1" containsNumber="1" containsInteger="1" minValue="5000" maxValue="7500"/>
    </cacheField>
    <cacheField name="marmite_n7_localisation_fournisseur" numFmtId="0">
      <sharedItems containsBlank="1" count="4">
        <m/>
        <s v="meme_commune"/>
        <s v="meme_pays"/>
        <s v="meme_localite"/>
      </sharedItems>
    </cacheField>
    <cacheField name="marmite_n7_pays_fournisseur" numFmtId="0">
      <sharedItems containsNonDate="0" containsString="0" containsBlank="1"/>
    </cacheField>
    <cacheField name="marmite_n7_pays_fournisseur_autre" numFmtId="0">
      <sharedItems containsNonDate="0" containsString="0" containsBlank="1"/>
    </cacheField>
    <cacheField name="marmite_n7_stock" numFmtId="0">
      <sharedItems containsString="0" containsBlank="1" containsNumber="1" containsInteger="1" minValue="2" maxValue="365"/>
    </cacheField>
    <cacheField name="marmite_n7_reapprovissionnement" numFmtId="0">
      <sharedItems containsString="0" containsBlank="1" containsNumber="1" containsInteger="1" minValue="1" maxValue="14"/>
    </cacheField>
    <cacheField name="marmite_n7_stock_warning" numFmtId="0">
      <sharedItems containsString="0" containsBlank="1" containsNumber="1" containsInteger="1" minValue="0" maxValue="0"/>
    </cacheField>
    <cacheField name="note_a_2_marmite_n5" numFmtId="0">
      <sharedItems containsNonDate="0" containsString="0" containsBlank="1"/>
    </cacheField>
    <cacheField name="marmite_n5_disponibilite" numFmtId="0">
      <sharedItems containsBlank="1" containsMixedTypes="1" containsNumber="1" containsInteger="1" minValue="3500" maxValue="6000" count="11">
        <m/>
        <s v="disponible"/>
        <n v="3500" u="1"/>
        <n v="5250" u="1"/>
        <n v="6000" u="1"/>
        <n v="4250" u="1"/>
        <n v="5000" u="1"/>
        <n v="5500" u="1"/>
        <n v="4000" u="1"/>
        <n v="4500" u="1"/>
        <n v="5300" u="1"/>
      </sharedItems>
    </cacheField>
    <cacheField name="marmite_n5_prix_unite" numFmtId="0">
      <sharedItems containsString="0" containsBlank="1" containsNumber="1" containsInteger="1" minValue="3500" maxValue="6000"/>
    </cacheField>
    <cacheField name="marmite_n5_localisation_fournisseur" numFmtId="0">
      <sharedItems containsBlank="1" count="4">
        <m/>
        <s v="meme_commune"/>
        <s v="meme_pays"/>
        <s v="meme_localite"/>
      </sharedItems>
    </cacheField>
    <cacheField name="marmite_n5_pays_fournisseur" numFmtId="0">
      <sharedItems containsNonDate="0" containsString="0" containsBlank="1"/>
    </cacheField>
    <cacheField name="marmite_n5_pays_fournisseur_autre" numFmtId="0">
      <sharedItems containsNonDate="0" containsString="0" containsBlank="1"/>
    </cacheField>
    <cacheField name="marmite_n5_stock" numFmtId="0">
      <sharedItems containsString="0" containsBlank="1" containsNumber="1" containsInteger="1" minValue="2" maxValue="365"/>
    </cacheField>
    <cacheField name="marmite_n5_reapprovissionnement" numFmtId="0">
      <sharedItems containsString="0" containsBlank="1" containsNumber="1" containsInteger="1" minValue="1" maxValue="14"/>
    </cacheField>
    <cacheField name="marmite_n5_stock_warning" numFmtId="0">
      <sharedItems containsString="0" containsBlank="1" containsNumber="1" containsInteger="1" minValue="0" maxValue="0"/>
    </cacheField>
    <cacheField name="note_a_2_assiette_metalique" numFmtId="0">
      <sharedItems containsNonDate="0" containsString="0" containsBlank="1"/>
    </cacheField>
    <cacheField name="assiette_metalique_disponibilite" numFmtId="0">
      <sharedItems containsBlank="1" containsMixedTypes="1" containsNumber="1" containsInteger="1" minValue="300" maxValue="3000" count="15">
        <m/>
        <s v="disponible"/>
        <s v="peudisponible"/>
        <s v="nondisponible"/>
        <n v="1000" u="1"/>
        <n v="375" u="1"/>
        <n v="3000" u="1"/>
        <n v="300" u="1"/>
        <n v="500" u="1"/>
        <n v="1500" u="1"/>
        <n v="2500" u="1"/>
        <n v="2250" u="1"/>
        <n v="1250" u="1"/>
        <n v="350" u="1"/>
        <n v="975" u="1"/>
      </sharedItems>
    </cacheField>
    <cacheField name="assiette_metalique_prix_unite" numFmtId="0">
      <sharedItems containsString="0" containsBlank="1" containsNumber="1" containsInteger="1" minValue="300" maxValue="3000"/>
    </cacheField>
    <cacheField name="assiette_metalique_localisation_fournisseur" numFmtId="0">
      <sharedItems containsBlank="1" count="5">
        <m/>
        <s v="meme_commune"/>
        <s v="meme_localite"/>
        <s v="meme_pays"/>
        <s v="etranger" u="1"/>
      </sharedItems>
    </cacheField>
    <cacheField name="assiette_metalique_pays_fournisseur" numFmtId="0">
      <sharedItems containsNonDate="0" containsString="0" containsBlank="1"/>
    </cacheField>
    <cacheField name="assiette_metalique_pays_fournisseur_autre" numFmtId="0">
      <sharedItems containsNonDate="0" containsString="0" containsBlank="1"/>
    </cacheField>
    <cacheField name="assiette_metalique_stock" numFmtId="0">
      <sharedItems containsString="0" containsBlank="1" containsNumber="1" containsInteger="1" minValue="7" maxValue="90"/>
    </cacheField>
    <cacheField name="assiette_metalique_reapprovissionnement" numFmtId="0">
      <sharedItems containsString="0" containsBlank="1" containsNumber="1" containsInteger="1" minValue="1" maxValue="14"/>
    </cacheField>
    <cacheField name="assiette_metalique_stock_warning" numFmtId="0">
      <sharedItems containsString="0" containsBlank="1" containsNumber="1" containsInteger="1" minValue="0" maxValue="0"/>
    </cacheField>
    <cacheField name="note_a_2_gobelet_plastique" numFmtId="0">
      <sharedItems containsNonDate="0" containsString="0" containsBlank="1"/>
    </cacheField>
    <cacheField name="gobelet_plastique_disponibilite" numFmtId="0">
      <sharedItems containsBlank="1" containsMixedTypes="1" containsNumber="1" containsInteger="1" minValue="100" maxValue="200" count="6">
        <m/>
        <s v="disponible"/>
        <n v="100" u="1"/>
        <n v="125" u="1"/>
        <n v="150" u="1"/>
        <n v="200" u="1"/>
      </sharedItems>
    </cacheField>
    <cacheField name="gobelet_plastique_prix_unite" numFmtId="0">
      <sharedItems containsString="0" containsBlank="1" containsNumber="1" containsInteger="1" minValue="100" maxValue="200"/>
    </cacheField>
    <cacheField name="gobelet_plastique_localisation_fournisseur" numFmtId="0">
      <sharedItems containsBlank="1" count="6">
        <m/>
        <s v="meme_commune"/>
        <s v="meme_localite"/>
        <s v="meme_pays"/>
        <s v="meme_region" u="1"/>
        <s v="meme_province" u="1"/>
      </sharedItems>
    </cacheField>
    <cacheField name="gobelet_plastique_pays_fournisseur" numFmtId="0">
      <sharedItems containsNonDate="0" containsString="0" containsBlank="1"/>
    </cacheField>
    <cacheField name="gobelet_plastique_pays_fournisseur_autre" numFmtId="0">
      <sharedItems containsNonDate="0" containsString="0" containsBlank="1"/>
    </cacheField>
    <cacheField name="gobelet_plastique_stock" numFmtId="0">
      <sharedItems containsString="0" containsBlank="1" containsNumber="1" containsInteger="1" minValue="4" maxValue="90"/>
    </cacheField>
    <cacheField name="gobelet_plastique_reapprovissionnement" numFmtId="0">
      <sharedItems containsString="0" containsBlank="1" containsNumber="1" containsInteger="1" minValue="1" maxValue="14"/>
    </cacheField>
    <cacheField name="gobelet_plastique_stock_warning" numFmtId="0">
      <sharedItems containsString="0" containsBlank="1" containsNumber="1" containsInteger="1" minValue="0" maxValue="0"/>
    </cacheField>
    <cacheField name="note_a_2_gobelet_acier" numFmtId="0">
      <sharedItems containsNonDate="0" containsString="0" containsBlank="1"/>
    </cacheField>
    <cacheField name="gobelet_acier_disponibilite" numFmtId="0">
      <sharedItems containsBlank="1" count="8">
        <m/>
        <s v="disponible"/>
        <s v="peudisponible"/>
        <s v="1l 0_25l 0_5l" u="1"/>
        <s v="0_25l" u="1"/>
        <s v="0_5l 1l" u="1"/>
        <s v="0_25l 0_5l 1l" u="1"/>
        <s v="0_25l 1l 0_5l" u="1"/>
      </sharedItems>
    </cacheField>
    <cacheField name="gobelet_acier_volume" numFmtId="0">
      <sharedItems containsBlank="1"/>
    </cacheField>
    <cacheField name="gobelet_acier_volume_0_25l" numFmtId="0">
      <sharedItems containsString="0" containsBlank="1" containsNumber="1" containsInteger="1" minValue="0" maxValue="1"/>
    </cacheField>
    <cacheField name="gobelet_acier_volume_0_5l" numFmtId="0">
      <sharedItems containsString="0" containsBlank="1" containsNumber="1" containsInteger="1" minValue="0" maxValue="1"/>
    </cacheField>
    <cacheField name="gobelet_acier_volume_1l" numFmtId="0">
      <sharedItems containsString="0" containsBlank="1" containsNumber="1" containsInteger="1" minValue="0" maxValue="1"/>
    </cacheField>
    <cacheField name="gobelet_acier_prix_0_25l" numFmtId="0">
      <sharedItems containsString="0" containsBlank="1" containsNumber="1" containsInteger="1" minValue="400" maxValue="1000"/>
    </cacheField>
    <cacheField name="gobelet_acier_prix_0_5l" numFmtId="0">
      <sharedItems containsString="0" containsBlank="1" containsNumber="1" containsInteger="1" minValue="500" maxValue="1500"/>
    </cacheField>
    <cacheField name="gobelet_acier_prix_1l" numFmtId="0">
      <sharedItems containsString="0" containsBlank="1" containsNumber="1" containsInteger="1" minValue="1000" maxValue="2000"/>
    </cacheField>
    <cacheField name="gobelet_acier_localisation_fournisseur" numFmtId="0">
      <sharedItems containsBlank="1" count="5">
        <m/>
        <s v="meme_pays"/>
        <s v="meme_commune"/>
        <s v="meme_localite"/>
        <s v="meme_province" u="1"/>
      </sharedItems>
    </cacheField>
    <cacheField name="gobelet_acier_pays_fournisseur" numFmtId="0">
      <sharedItems containsNonDate="0" containsString="0" containsBlank="1"/>
    </cacheField>
    <cacheField name="gobelet_acier_pays_fournisseur_autre" numFmtId="0">
      <sharedItems containsNonDate="0" containsString="0" containsBlank="1"/>
    </cacheField>
    <cacheField name="gobelet_acier_stock" numFmtId="0">
      <sharedItems containsString="0" containsBlank="1" containsNumber="1" containsInteger="1" minValue="2" maxValue="365"/>
    </cacheField>
    <cacheField name="gobelet_acier_reapprovissionnement" numFmtId="0">
      <sharedItems containsString="0" containsBlank="1" containsNumber="1" containsInteger="1" minValue="1" maxValue="14"/>
    </cacheField>
    <cacheField name="gobelet_acier_stock_warning" numFmtId="0">
      <sharedItems containsString="0" containsBlank="1" containsNumber="1" containsInteger="1" minValue="0" maxValue="0"/>
    </cacheField>
    <cacheField name="note_a_2_bassine" numFmtId="0">
      <sharedItems containsNonDate="0" containsString="0" containsBlank="1"/>
    </cacheField>
    <cacheField name="bassine_disponibilite" numFmtId="0">
      <sharedItems containsBlank="1" containsMixedTypes="1" containsNumber="1" containsInteger="1" minValue="800" maxValue="5000" count="12">
        <m/>
        <s v="disponible"/>
        <n v="1750" u="1"/>
        <n v="3000" u="1"/>
        <n v="1500" u="1"/>
        <n v="5000" u="1"/>
        <n v="1250" u="1"/>
        <n v="800" u="1"/>
        <n v="1800" u="1"/>
        <n v="4000" u="1"/>
        <n v="2000" u="1"/>
        <n v="1000" u="1"/>
      </sharedItems>
    </cacheField>
    <cacheField name="bassine_prix_unite" numFmtId="0">
      <sharedItems containsString="0" containsBlank="1" containsNumber="1" containsInteger="1" minValue="800" maxValue="5000"/>
    </cacheField>
    <cacheField name="bassine_localisation_fournisseur" numFmtId="0">
      <sharedItems containsBlank="1" count="6">
        <m/>
        <s v="meme_localite"/>
        <s v="meme_pays"/>
        <s v="meme_commune"/>
        <s v="etranger"/>
        <s v="rci" u="1"/>
      </sharedItems>
    </cacheField>
    <cacheField name="bassine_pays_fournisseur" numFmtId="0">
      <sharedItems containsBlank="1"/>
    </cacheField>
    <cacheField name="bassine_pays_fournisseur_autre" numFmtId="0">
      <sharedItems containsNonDate="0" containsString="0" containsBlank="1"/>
    </cacheField>
    <cacheField name="bassine_stock" numFmtId="0">
      <sharedItems containsString="0" containsBlank="1" containsNumber="1" containsInteger="1" minValue="3" maxValue="90"/>
    </cacheField>
    <cacheField name="bassine_reapprovissionnement" numFmtId="0">
      <sharedItems containsString="0" containsBlank="1" containsNumber="1" containsInteger="1" minValue="1" maxValue="14"/>
    </cacheField>
    <cacheField name="bassine_stock_warning" numFmtId="0">
      <sharedItems containsString="0" containsBlank="1" containsNumber="1" containsInteger="1" minValue="0" maxValue="0"/>
    </cacheField>
    <cacheField name="note_a_2_natte" numFmtId="0">
      <sharedItems containsNonDate="0" containsString="0" containsBlank="1"/>
    </cacheField>
    <cacheField name="natte_disponibilite" numFmtId="0">
      <sharedItems containsBlank="1" containsMixedTypes="1" containsNumber="1" containsInteger="1" minValue="2750" maxValue="4000" count="9">
        <m/>
        <s v="disponible"/>
        <s v="peudisponible"/>
        <n v="3500" u="1"/>
        <n v="3000" u="1"/>
        <n v="3750" u="1"/>
        <n v="3250" u="1"/>
        <n v="2750" u="1"/>
        <n v="4000" u="1"/>
      </sharedItems>
    </cacheField>
    <cacheField name="natte_prix_unite" numFmtId="0">
      <sharedItems containsString="0" containsBlank="1" containsNumber="1" containsInteger="1" minValue="2750" maxValue="4000"/>
    </cacheField>
    <cacheField name="natte_localisation_fournisseur" numFmtId="0">
      <sharedItems containsBlank="1" count="7">
        <m/>
        <s v="meme_localite"/>
        <s v="meme_pays"/>
        <s v="meme_province"/>
        <s v="meme_commune"/>
        <s v="etranger"/>
        <s v="rci" u="1"/>
      </sharedItems>
    </cacheField>
    <cacheField name="natte_pays_fournisseur" numFmtId="0">
      <sharedItems containsBlank="1"/>
    </cacheField>
    <cacheField name="natte_pays_fournisseur_autre" numFmtId="0">
      <sharedItems containsNonDate="0" containsString="0" containsBlank="1"/>
    </cacheField>
    <cacheField name="natte_stock" numFmtId="0">
      <sharedItems containsString="0" containsBlank="1" containsNumber="1" containsInteger="1" minValue="3" maxValue="365"/>
    </cacheField>
    <cacheField name="natte_reapprovissionnement" numFmtId="0">
      <sharedItems containsString="0" containsBlank="1" containsNumber="1" containsInteger="1" minValue="1" maxValue="30"/>
    </cacheField>
    <cacheField name="natte_stock_warning" numFmtId="0">
      <sharedItems containsString="0" containsBlank="1" containsNumber="1" containsInteger="1" minValue="0" maxValue="0"/>
    </cacheField>
    <cacheField name="note_a_2_couverture" numFmtId="0">
      <sharedItems containsNonDate="0" containsString="0" containsBlank="1"/>
    </cacheField>
    <cacheField name="couverture_disponibilite" numFmtId="0">
      <sharedItems containsBlank="1" containsMixedTypes="1" containsNumber="1" containsInteger="1" minValue="2000" maxValue="3000" count="8">
        <m/>
        <s v="disponible"/>
        <s v="peudisponible"/>
        <s v="nondisponible"/>
        <n v="3000" u="1"/>
        <n v="2500" u="1"/>
        <n v="2000" u="1"/>
        <n v="2250" u="1"/>
      </sharedItems>
    </cacheField>
    <cacheField name="couverture_prix_unite" numFmtId="0">
      <sharedItems containsString="0" containsBlank="1" containsNumber="1" containsInteger="1" minValue="2000" maxValue="3000"/>
    </cacheField>
    <cacheField name="couverture_localisation_fournisseur" numFmtId="0">
      <sharedItems containsBlank="1" count="5">
        <m/>
        <s v="meme_pays"/>
        <s v="meme_localite"/>
        <s v="meme_province"/>
        <s v="meme_commune"/>
      </sharedItems>
    </cacheField>
    <cacheField name="couverture_pays_fournisseur" numFmtId="0">
      <sharedItems containsNonDate="0" containsString="0" containsBlank="1"/>
    </cacheField>
    <cacheField name="couverture_pays_fournisseur_autre" numFmtId="0">
      <sharedItems containsNonDate="0" containsString="0" containsBlank="1"/>
    </cacheField>
    <cacheField name="couverture_stock" numFmtId="0">
      <sharedItems containsString="0" containsBlank="1" containsNumber="1" containsInteger="1" minValue="14" maxValue="90"/>
    </cacheField>
    <cacheField name="couverture_reapprovissionnement" numFmtId="0">
      <sharedItems containsString="0" containsBlank="1" containsNumber="1" containsInteger="1" minValue="1" maxValue="14"/>
    </cacheField>
    <cacheField name="couverture_stock_warning" numFmtId="0">
      <sharedItems containsString="0" containsBlank="1" containsNumber="1" containsInteger="1" minValue="0" maxValue="0"/>
    </cacheField>
    <cacheField name="note_a_2_moustiquaire" numFmtId="0">
      <sharedItems containsNonDate="0" containsString="0" containsBlank="1"/>
    </cacheField>
    <cacheField name="moustiquaire_disponibilite" numFmtId="0">
      <sharedItems containsBlank="1" containsMixedTypes="1" containsNumber="1" containsInteger="1" minValue="1500" maxValue="3000" count="10">
        <m/>
        <s v="disponible"/>
        <s v="peudisponible"/>
        <n v="3000" u="1"/>
        <n v="1500" u="1"/>
        <n v="2500" u="1"/>
        <n v="2750" u="1"/>
        <n v="1800" u="1"/>
        <n v="2000" u="1"/>
        <n v="2250" u="1"/>
      </sharedItems>
    </cacheField>
    <cacheField name="moustiquaire_prix_unite" numFmtId="0">
      <sharedItems containsString="0" containsBlank="1" containsNumber="1" containsInteger="1" minValue="1500" maxValue="3000"/>
    </cacheField>
    <cacheField name="moustiquaire_localisation_fournisseur" numFmtId="0">
      <sharedItems containsBlank="1" count="8">
        <m/>
        <s v="meme_pays"/>
        <s v="etranger"/>
        <s v="meme_localite"/>
        <s v="meme_province"/>
        <s v="meme_commune"/>
        <s v="nigeria" u="1"/>
        <s v="chine" u="1"/>
      </sharedItems>
    </cacheField>
    <cacheField name="moustiquaire_pays_fournisseur" numFmtId="0">
      <sharedItems containsBlank="1"/>
    </cacheField>
    <cacheField name="moustiquaire_pays_fournisseur_autre" numFmtId="0">
      <sharedItems containsNonDate="0" containsString="0" containsBlank="1"/>
    </cacheField>
    <cacheField name="moustiquaire_stock" numFmtId="0">
      <sharedItems containsString="0" containsBlank="1" containsNumber="1" containsInteger="1" minValue="14" maxValue="365"/>
    </cacheField>
    <cacheField name="moustiquaire_reapprovissionnement" numFmtId="0">
      <sharedItems containsString="0" containsBlank="1" containsNumber="1" containsInteger="1" minValue="1" maxValue="20"/>
    </cacheField>
    <cacheField name="moustiquaire_stock_warning" numFmtId="0">
      <sharedItems containsString="0" containsBlank="1" containsNumber="1" containsInteger="1" minValue="0" maxValue="0"/>
    </cacheField>
    <cacheField name="note_a_2_lampe" numFmtId="0">
      <sharedItems containsNonDate="0" containsString="0" containsBlank="1"/>
    </cacheField>
    <cacheField name="lampe_disponibilite" numFmtId="0">
      <sharedItems containsBlank="1" containsMixedTypes="1" containsNumber="1" containsInteger="1" minValue="500" maxValue="3500" count="14">
        <m/>
        <s v="disponible"/>
        <s v="peudisponible"/>
        <n v="1000" u="1"/>
        <n v="1750" u="1"/>
        <n v="2200" u="1"/>
        <n v="500" u="1"/>
        <n v="1500" u="1"/>
        <n v="2500" u="1"/>
        <n v="700" u="1"/>
        <n v="2250" u="1"/>
        <n v="1200" u="1"/>
        <n v="2000" u="1"/>
        <n v="3500" u="1"/>
      </sharedItems>
    </cacheField>
    <cacheField name="lampe_prix_unite" numFmtId="0">
      <sharedItems containsString="0" containsBlank="1" containsNumber="1" containsInteger="1" minValue="500" maxValue="3500"/>
    </cacheField>
    <cacheField name="lampe_localisation_fournisseur" numFmtId="0">
      <sharedItems containsBlank="1" count="5">
        <m/>
        <s v="meme_commune"/>
        <s v="meme_localite"/>
        <s v="meme_pays"/>
        <s v="meme_province" u="1"/>
      </sharedItems>
    </cacheField>
    <cacheField name="lampe_pays_fournisseur" numFmtId="0">
      <sharedItems containsNonDate="0" containsString="0" containsBlank="1"/>
    </cacheField>
    <cacheField name="lampe_pays_fournisseur_autre" numFmtId="0">
      <sharedItems containsNonDate="0" containsString="0" containsBlank="1"/>
    </cacheField>
    <cacheField name="lampe_stock" numFmtId="0">
      <sharedItems containsString="0" containsBlank="1" containsNumber="1" containsInteger="1" minValue="14" maxValue="180"/>
    </cacheField>
    <cacheField name="lampe_reapprovissionnement" numFmtId="0">
      <sharedItems containsString="0" containsBlank="1" containsNumber="1" containsInteger="1" minValue="1" maxValue="3"/>
    </cacheField>
    <cacheField name="lampe_stock_warning" numFmtId="0">
      <sharedItems containsString="0" containsBlank="1" containsNumber="1" containsInteger="1" minValue="0" maxValue="0"/>
    </cacheField>
    <cacheField name="note_a_2_pagne" numFmtId="0">
      <sharedItems containsNonDate="0" containsString="0" containsBlank="1"/>
    </cacheField>
    <cacheField name="a_2_pagne_disponibilite" numFmtId="0">
      <sharedItems containsBlank="1" count="4">
        <m/>
        <s v="disponible"/>
        <s v="peudisponible"/>
        <s v="oui" u="1"/>
      </sharedItems>
    </cacheField>
    <cacheField name="a_2_pagne_unite_oui_non" numFmtId="0">
      <sharedItems containsBlank="1"/>
    </cacheField>
    <cacheField name="a_2_pagne_unite_nombre_morceaux" numFmtId="0">
      <sharedItems containsNonDate="0" containsString="0" containsBlank="1"/>
    </cacheField>
    <cacheField name="a_2_pagne_prix_unite" numFmtId="0">
      <sharedItems containsString="0" containsBlank="1" containsNumber="1" containsInteger="1" minValue="2000" maxValue="6000"/>
    </cacheField>
    <cacheField name="a_2_pagne_localisation_fournisseur" numFmtId="0">
      <sharedItems containsBlank="1" count="6">
        <m/>
        <s v="meme_pays"/>
        <s v="meme_localite"/>
        <s v="meme_commune"/>
        <s v="meme_province"/>
        <s v="etranger" u="1"/>
      </sharedItems>
    </cacheField>
    <cacheField name="a_2_pagne_pays_fournisseur" numFmtId="0">
      <sharedItems containsNonDate="0" containsString="0" containsBlank="1"/>
    </cacheField>
    <cacheField name="a_2_pagne_pays_fournisseur_autre" numFmtId="0">
      <sharedItems containsNonDate="0" containsString="0" containsBlank="1"/>
    </cacheField>
    <cacheField name="a_2_pagne_stock" numFmtId="0">
      <sharedItems containsString="0" containsBlank="1" containsNumber="1" containsInteger="1" minValue="14" maxValue="160"/>
    </cacheField>
    <cacheField name="a_2_pagne_reapprovissionnement" numFmtId="0">
      <sharedItems containsString="0" containsBlank="1" containsNumber="1" containsInteger="1" minValue="1" maxValue="7"/>
    </cacheField>
    <cacheField name="a_2_pagne_stock_warning" numFmtId="0">
      <sharedItems containsString="0" containsBlank="1" containsNumber="1" containsInteger="1" minValue="0" maxValue="0"/>
    </cacheField>
    <cacheField name="note_a_2_sac_boro" numFmtId="0">
      <sharedItems containsNonDate="0" containsString="0" containsBlank="1"/>
    </cacheField>
    <cacheField name="sac_boro_disponibilite" numFmtId="0">
      <sharedItems containsBlank="1" containsMixedTypes="1" containsNumber="1" containsInteger="1" minValue="200" maxValue="450" count="8">
        <m/>
        <s v="disponible"/>
        <s v="peudisponible"/>
        <n v="250" u="1"/>
        <n v="300" u="1"/>
        <n v="350" u="1"/>
        <n v="200" u="1"/>
        <n v="450" u="1"/>
      </sharedItems>
    </cacheField>
    <cacheField name="sac_boro_prix_unite" numFmtId="0">
      <sharedItems containsString="0" containsBlank="1" containsNumber="1" containsInteger="1" minValue="200" maxValue="450"/>
    </cacheField>
    <cacheField name="sac_boro_localisation_fournisseur" numFmtId="0">
      <sharedItems containsBlank="1" count="7">
        <m/>
        <s v="meme_pays"/>
        <s v="meme_localite"/>
        <s v="meme_commune"/>
        <s v="etranger"/>
        <s v="meme_region"/>
        <s v="rci" u="1"/>
      </sharedItems>
    </cacheField>
    <cacheField name="sac_boro_pays_fournisseur" numFmtId="0">
      <sharedItems containsBlank="1"/>
    </cacheField>
    <cacheField name="sac_boro_pays_fournisseur_autre" numFmtId="0">
      <sharedItems containsNonDate="0" containsString="0" containsBlank="1"/>
    </cacheField>
    <cacheField name="sac_boro_stock" numFmtId="0">
      <sharedItems containsString="0" containsBlank="1" containsNumber="1" containsInteger="1" minValue="14" maxValue="180"/>
    </cacheField>
    <cacheField name="sac_boro_reapprovissionnement" numFmtId="0">
      <sharedItems containsString="0" containsBlank="1" containsNumber="1" containsInteger="1" minValue="1" maxValue="14"/>
    </cacheField>
    <cacheField name="sac_boro_stock_warning" numFmtId="0">
      <sharedItems containsString="0" containsBlank="1" containsNumber="1" containsInteger="1" minValue="0" maxValue="0"/>
    </cacheField>
    <cacheField name="note_a_2_reapprov" numFmtId="0">
      <sharedItems containsNonDate="0" containsString="0" containsBlank="1"/>
    </cacheField>
    <cacheField name="a_2_difficultes_reapprov_ouinon" numFmtId="0">
      <sharedItems containsBlank="1" count="4">
        <s v="oui"/>
        <s v="non"/>
        <m/>
        <s v="nsp"/>
      </sharedItems>
    </cacheField>
    <cacheField name="a_2_incoherence1_note" numFmtId="0">
      <sharedItems containsNonDate="0" containsString="0" containsBlank="1"/>
    </cacheField>
    <cacheField name="a_2_difficultes_reapprov_articles" numFmtId="0">
      <sharedItems containsBlank="1" count="23">
        <s v="combustible_bois combustible_charbon"/>
        <s v="assiette"/>
        <s v="combustible_bois"/>
        <s v="lampe"/>
        <s v="couverture pagne"/>
        <s v="pagne"/>
        <m/>
        <s v="marmite7 marmite5 bassine"/>
        <s v="combustible_gaz"/>
        <s v="natte couverture moustiquaire sac_boro"/>
        <s v="combustible_charbon"/>
        <s v="sac_boro"/>
        <s v="moustiquaire"/>
        <s v="gobelet_acier assiette gobelet_plastique bassine"/>
        <s v="assiette gobelet_acier bassine natte"/>
        <s v="couverture moustiquaire"/>
        <s v="gobelet_acier"/>
        <s v="assiette gobelet_plastique gobelet_acier"/>
        <s v="bassine"/>
        <s v="marmite7 marmite5 assiette gobelet_plastique gobelet_acier natte"/>
        <s v="couverture moustiquaire pagne"/>
        <s v="combustible_bois combustible_charbon natte"/>
        <s v="assiette gobelet_acier"/>
      </sharedItems>
    </cacheField>
    <cacheField name="a_2_difficultes_reapprov_articles_combustible_bois" numFmtId="0">
      <sharedItems containsString="0" containsBlank="1" containsNumber="1" containsInteger="1" minValue="0" maxValue="1"/>
    </cacheField>
    <cacheField name="a_2_difficultes_reapprov_articles_combustible_charbon" numFmtId="0">
      <sharedItems containsString="0" containsBlank="1" containsNumber="1" containsInteger="1" minValue="0" maxValue="1"/>
    </cacheField>
    <cacheField name="a_2_difficultes_reapprov_articles_combustible_gaz" numFmtId="0">
      <sharedItems containsString="0" containsBlank="1" containsNumber="1" containsInteger="1" minValue="0" maxValue="1"/>
    </cacheField>
    <cacheField name="a_2_difficultes_reapprov_articles_marmite7" numFmtId="0">
      <sharedItems containsString="0" containsBlank="1" containsNumber="1" containsInteger="1" minValue="0" maxValue="1"/>
    </cacheField>
    <cacheField name="a_2_difficultes_reapprov_articles_marmite5" numFmtId="0">
      <sharedItems containsString="0" containsBlank="1" containsNumber="1" containsInteger="1" minValue="0" maxValue="1"/>
    </cacheField>
    <cacheField name="a_2_difficultes_reapprov_articles_assiette" numFmtId="0">
      <sharedItems containsString="0" containsBlank="1" containsNumber="1" containsInteger="1" minValue="0" maxValue="1"/>
    </cacheField>
    <cacheField name="a_2_difficultes_reapprov_articles_gobelet_plastique" numFmtId="0">
      <sharedItems containsString="0" containsBlank="1" containsNumber="1" containsInteger="1" minValue="0" maxValue="1"/>
    </cacheField>
    <cacheField name="a_2_difficultes_reapprov_articles_gobelet_acier" numFmtId="0">
      <sharedItems containsString="0" containsBlank="1" containsNumber="1" containsInteger="1" minValue="0" maxValue="1"/>
    </cacheField>
    <cacheField name="a_2_difficultes_reapprov_articles_bassine" numFmtId="0">
      <sharedItems containsString="0" containsBlank="1" containsNumber="1" containsInteger="1" minValue="0" maxValue="1"/>
    </cacheField>
    <cacheField name="a_2_difficultes_reapprov_articles_natte" numFmtId="0">
      <sharedItems containsString="0" containsBlank="1" containsNumber="1" containsInteger="1" minValue="0" maxValue="1"/>
    </cacheField>
    <cacheField name="a_2_difficultes_reapprov_articles_couverture" numFmtId="0">
      <sharedItems containsString="0" containsBlank="1" containsNumber="1" containsInteger="1" minValue="0" maxValue="1"/>
    </cacheField>
    <cacheField name="a_2_difficultes_reapprov_articles_moustiquaire" numFmtId="0">
      <sharedItems containsString="0" containsBlank="1" containsNumber="1" containsInteger="1" minValue="0" maxValue="1"/>
    </cacheField>
    <cacheField name="a_2_difficultes_reapprov_articles_lampe" numFmtId="0">
      <sharedItems containsString="0" containsBlank="1" containsNumber="1" containsInteger="1" minValue="0" maxValue="1"/>
    </cacheField>
    <cacheField name="a_2_difficultes_reapprov_articles_pagne" numFmtId="0">
      <sharedItems containsString="0" containsBlank="1" containsNumber="1" containsInteger="1" minValue="0" maxValue="1"/>
    </cacheField>
    <cacheField name="a_2_difficultes_reapprov_articles_sac_boro" numFmtId="0">
      <sharedItems containsString="0" containsBlank="1" containsNumber="1" containsInteger="1" minValue="0" maxValue="1"/>
    </cacheField>
    <cacheField name="a_2_difficultes_reapprov_articles_aucun" numFmtId="0">
      <sharedItems containsString="0" containsBlank="1" containsNumber="1" containsInteger="1" minValue="0" maxValue="0"/>
    </cacheField>
    <cacheField name="a_2_incoherence2_note" numFmtId="0">
      <sharedItems containsNonDate="0" containsString="0" containsBlank="1"/>
    </cacheField>
    <cacheField name="a_2_difficultes_reapprov_raisons" numFmtId="0">
      <sharedItems containsBlank="1"/>
    </cacheField>
    <cacheField name="a_2_difficultes_reapprov_raisons_securite" numFmtId="0">
      <sharedItems containsString="0" containsBlank="1" containsNumber="1" containsInteger="1" minValue="0" maxValue="1"/>
    </cacheField>
    <cacheField name="a_2_difficultes_reapprov_raisons_vols" numFmtId="0">
      <sharedItems containsString="0" containsBlank="1" containsNumber="1" containsInteger="1" minValue="0" maxValue="1"/>
    </cacheField>
    <cacheField name="a_2_difficultes_reapprov_raisons_degradation_perte" numFmtId="0">
      <sharedItems containsString="0" containsBlank="1" containsNumber="1" containsInteger="1" minValue="0" maxValue="1"/>
    </cacheField>
    <cacheField name="a_2_difficultes_reapprov_raisons_route_etat" numFmtId="0">
      <sharedItems containsString="0" containsBlank="1" containsNumber="1" containsInteger="1" minValue="0" maxValue="1"/>
    </cacheField>
    <cacheField name="a_2_difficultes_reapprov_raisons_article_indisponible_saison" numFmtId="0">
      <sharedItems containsString="0" containsBlank="1" containsNumber="1" containsInteger="1" minValue="0" maxValue="1"/>
    </cacheField>
    <cacheField name="a_2_difficultes_reapprov_raisons_prix_fournisseurs" numFmtId="0">
      <sharedItems containsString="0" containsBlank="1" containsNumber="1" containsInteger="1" minValue="0" maxValue="1"/>
    </cacheField>
    <cacheField name="a_2_difficultes_reapprov_raisons_rarete_transport" numFmtId="0">
      <sharedItems containsString="0" containsBlank="1" containsNumber="1" containsInteger="1" minValue="0" maxValue="1"/>
    </cacheField>
    <cacheField name="a_2_difficultes_reapprov_raisons_cout_transport" numFmtId="0">
      <sharedItems containsString="0" containsBlank="1" containsNumber="1" containsInteger="1" minValue="0" maxValue="1"/>
    </cacheField>
    <cacheField name="a_2_difficultes_reapprov_raisons_taxes" numFmtId="0">
      <sharedItems containsString="0" containsBlank="1" containsNumber="1" containsInteger="1" minValue="0" maxValue="1"/>
    </cacheField>
    <cacheField name="a_2_difficultes_reapprov_raisons_tracasseries" numFmtId="0">
      <sharedItems containsString="0" containsBlank="1" containsNumber="1" containsInteger="1" minValue="0" maxValue="1"/>
    </cacheField>
    <cacheField name="a_2_difficultes_reapprov_raisons_autre" numFmtId="0">
      <sharedItems containsString="0" containsBlank="1" containsNumber="1" containsInteger="1" minValue="0" maxValue="1"/>
    </cacheField>
    <cacheField name="a_2_difficultes_reapprov_raisons_nsp" numFmtId="0">
      <sharedItems containsString="0" containsBlank="1" containsNumber="1" containsInteger="1" minValue="0" maxValue="0"/>
    </cacheField>
    <cacheField name="a_2_difficultes_reapprov_raisons_autre_2" numFmtId="0">
      <sharedItems containsBlank="1"/>
    </cacheField>
    <cacheField name="note_a_2_variations" numFmtId="0">
      <sharedItems containsNonDate="0" containsString="0" containsBlank="1"/>
    </cacheField>
    <cacheField name="a_2_variations_prix" numFmtId="0">
      <sharedItems containsBlank="1"/>
    </cacheField>
    <cacheField name="a_2_variations_prix_prix_constants" numFmtId="0">
      <sharedItems containsString="0" containsBlank="1" containsNumber="1" containsInteger="1" minValue="0" maxValue="1"/>
    </cacheField>
    <cacheField name="a_2_variations_prix_prix_hausse" numFmtId="0">
      <sharedItems containsString="0" containsBlank="1" containsNumber="1" containsInteger="1" minValue="0" maxValue="1"/>
    </cacheField>
    <cacheField name="a_2_variations_prix_prix_baisse" numFmtId="0">
      <sharedItems containsString="0" containsBlank="1" containsNumber="1" containsInteger="1" minValue="0" maxValue="0"/>
    </cacheField>
    <cacheField name="a_2_variations_prix_nsp" numFmtId="0">
      <sharedItems containsString="0" containsBlank="1" containsNumber="1" containsInteger="1" minValue="0" maxValue="0"/>
    </cacheField>
    <cacheField name="a_2_variations_hausse_articles" numFmtId="0">
      <sharedItems containsBlank="1"/>
    </cacheField>
    <cacheField name="a_2_variations_hausse_articles_combustible_bois" numFmtId="0">
      <sharedItems containsString="0" containsBlank="1" containsNumber="1" containsInteger="1" minValue="0" maxValue="1"/>
    </cacheField>
    <cacheField name="a_2_variations_hausse_articles_combustible_charbon" numFmtId="0">
      <sharedItems containsString="0" containsBlank="1" containsNumber="1" containsInteger="1" minValue="0" maxValue="1"/>
    </cacheField>
    <cacheField name="a_2_variations_hausse_articles_combustible_gaz" numFmtId="0">
      <sharedItems containsString="0" containsBlank="1" containsNumber="1" containsInteger="1" minValue="0" maxValue="1"/>
    </cacheField>
    <cacheField name="a_2_variations_hausse_articles_marmite7" numFmtId="0">
      <sharedItems containsString="0" containsBlank="1" containsNumber="1" containsInteger="1" minValue="0" maxValue="1"/>
    </cacheField>
    <cacheField name="a_2_variations_hausse_articles_marmite5" numFmtId="0">
      <sharedItems containsString="0" containsBlank="1" containsNumber="1" containsInteger="1" minValue="0" maxValue="1"/>
    </cacheField>
    <cacheField name="a_2_variations_hausse_articles_assiette" numFmtId="0">
      <sharedItems containsString="0" containsBlank="1" containsNumber="1" containsInteger="1" minValue="0" maxValue="1"/>
    </cacheField>
    <cacheField name="a_2_variations_hausse_articles_gobelet_plastique" numFmtId="0">
      <sharedItems containsString="0" containsBlank="1" containsNumber="1" containsInteger="1" minValue="0" maxValue="1"/>
    </cacheField>
    <cacheField name="a_2_variations_hausse_articles_gobelet_acier" numFmtId="0">
      <sharedItems containsString="0" containsBlank="1" containsNumber="1" containsInteger="1" minValue="0" maxValue="1"/>
    </cacheField>
    <cacheField name="a_2_variations_hausse_articles_bassine" numFmtId="0">
      <sharedItems containsString="0" containsBlank="1" containsNumber="1" containsInteger="1" minValue="0" maxValue="1"/>
    </cacheField>
    <cacheField name="a_2_variations_hausse_articles_natte" numFmtId="0">
      <sharedItems containsString="0" containsBlank="1" containsNumber="1" containsInteger="1" minValue="0" maxValue="1"/>
    </cacheField>
    <cacheField name="a_2_variations_hausse_articles_couverture" numFmtId="0">
      <sharedItems containsString="0" containsBlank="1" containsNumber="1" containsInteger="1" minValue="0" maxValue="1"/>
    </cacheField>
    <cacheField name="a_2_variations_hausse_articles_moustiquaire" numFmtId="0">
      <sharedItems containsString="0" containsBlank="1" containsNumber="1" containsInteger="1" minValue="0" maxValue="1"/>
    </cacheField>
    <cacheField name="a_2_variations_hausse_articles_lampe" numFmtId="0">
      <sharedItems containsString="0" containsBlank="1" containsNumber="1" containsInteger="1" minValue="0" maxValue="1"/>
    </cacheField>
    <cacheField name="a_2_variations_hausse_articles_pagne" numFmtId="0">
      <sharedItems containsString="0" containsBlank="1" containsNumber="1" containsInteger="1" minValue="0" maxValue="1"/>
    </cacheField>
    <cacheField name="a_2_variations_hausse_articles_sac_boro" numFmtId="0">
      <sharedItems containsString="0" containsBlank="1" containsNumber="1" containsInteger="1" minValue="0" maxValue="1"/>
    </cacheField>
    <cacheField name="a_2_variations_hausse_articles_aucun" numFmtId="0">
      <sharedItems containsString="0" containsBlank="1" containsNumber="1" containsInteger="1" minValue="0" maxValue="0"/>
    </cacheField>
    <cacheField name="a_2_variations_hausse_raisons" numFmtId="0">
      <sharedItems containsBlank="1"/>
    </cacheField>
    <cacheField name="a_2_variations_hausse_raisons_hausse_couts" numFmtId="0">
      <sharedItems containsString="0" containsBlank="1" containsNumber="1" containsInteger="1" minValue="0" maxValue="1"/>
    </cacheField>
    <cacheField name="a_2_variations_hausse_raisons_hausse_demande_distribution" numFmtId="0">
      <sharedItems containsString="0" containsBlank="1" containsNumber="1" containsInteger="1" minValue="0" maxValue="0"/>
    </cacheField>
    <cacheField name="a_2_variations_hausse_raisons_hausse_change" numFmtId="0">
      <sharedItems containsString="0" containsBlank="1" containsNumber="1" containsInteger="1" minValue="0" maxValue="1"/>
    </cacheField>
    <cacheField name="a_2_variations_hausse_raisons_hausse_demande_clients" numFmtId="0">
      <sharedItems containsString="0" containsBlank="1" containsNumber="1" containsInteger="1" minValue="0" maxValue="0"/>
    </cacheField>
    <cacheField name="a_2_variations_hausse_raisons_hausse_demande_arrivees" numFmtId="0">
      <sharedItems containsString="0" containsBlank="1" containsNumber="1" containsInteger="1" minValue="0" maxValue="0"/>
    </cacheField>
    <cacheField name="a_2_variations_hausse_raisons_hausse_prix_fournisseurs" numFmtId="0">
      <sharedItems containsString="0" containsBlank="1" containsNumber="1" containsInteger="1" minValue="0" maxValue="1"/>
    </cacheField>
    <cacheField name="a_2_variations_hausse_raisons_baisse_offre_rupturestocks" numFmtId="0">
      <sharedItems containsString="0" containsBlank="1" containsNumber="1" containsInteger="1" minValue="0" maxValue="1"/>
    </cacheField>
    <cacheField name="a_2_variations_hausse_raisons_baisse_offre_saison_circulation" numFmtId="0">
      <sharedItems containsString="0" containsBlank="1" containsNumber="1" containsInteger="1" minValue="0" maxValue="1"/>
    </cacheField>
    <cacheField name="a_2_variations_hausse_raisons_baisse_offre_securite" numFmtId="0">
      <sharedItems containsString="0" containsBlank="1" containsNumber="1" containsInteger="1" minValue="0" maxValue="1"/>
    </cacheField>
    <cacheField name="a_2_variations_hausse_raisons_baisse_offre_production_saison" numFmtId="0">
      <sharedItems containsString="0" containsBlank="1" containsNumber="1" containsInteger="1" minValue="0" maxValue="0"/>
    </cacheField>
    <cacheField name="a_2_variations_hausse_raisons_autre" numFmtId="0">
      <sharedItems containsString="0" containsBlank="1" containsNumber="1" containsInteger="1" minValue="0" maxValue="1"/>
    </cacheField>
    <cacheField name="a_2_variations_hausse_raisons_nsp" numFmtId="0">
      <sharedItems containsString="0" containsBlank="1" containsNumber="1" containsInteger="1" minValue="0" maxValue="0"/>
    </cacheField>
    <cacheField name="a_2_variations_hausse_raisons_autre_2" numFmtId="0">
      <sharedItems containsBlank="1"/>
    </cacheField>
    <cacheField name="a_2_variations_baisse_articles" numFmtId="0">
      <sharedItems containsNonDate="0" containsString="0" containsBlank="1"/>
    </cacheField>
    <cacheField name="a_2_variations_baisse_articles_combustible_bois" numFmtId="0">
      <sharedItems containsNonDate="0" containsString="0" containsBlank="1"/>
    </cacheField>
    <cacheField name="a_2_variations_baisse_articles_combustible_charbon" numFmtId="0">
      <sharedItems containsNonDate="0" containsString="0" containsBlank="1"/>
    </cacheField>
    <cacheField name="a_2_variations_baisse_articles_combustible_gaz" numFmtId="0">
      <sharedItems containsNonDate="0" containsString="0" containsBlank="1"/>
    </cacheField>
    <cacheField name="a_2_variations_baisse_articles_marmite7" numFmtId="0">
      <sharedItems containsNonDate="0" containsString="0" containsBlank="1"/>
    </cacheField>
    <cacheField name="a_2_variations_baisse_articles_marmite5" numFmtId="0">
      <sharedItems containsNonDate="0" containsString="0" containsBlank="1"/>
    </cacheField>
    <cacheField name="a_2_variations_baisse_articles_assiette" numFmtId="0">
      <sharedItems containsNonDate="0" containsString="0" containsBlank="1"/>
    </cacheField>
    <cacheField name="a_2_variations_baisse_articles_gobelet_plastique" numFmtId="0">
      <sharedItems containsNonDate="0" containsString="0" containsBlank="1"/>
    </cacheField>
    <cacheField name="a_2_variations_baisse_articles_gobelet_acier" numFmtId="0">
      <sharedItems containsNonDate="0" containsString="0" containsBlank="1"/>
    </cacheField>
    <cacheField name="a_2_variations_baisse_articles_bassine" numFmtId="0">
      <sharedItems containsNonDate="0" containsString="0" containsBlank="1"/>
    </cacheField>
    <cacheField name="a_2_variations_baisse_articles_natte" numFmtId="0">
      <sharedItems containsNonDate="0" containsString="0" containsBlank="1"/>
    </cacheField>
    <cacheField name="a_2_variations_baisse_articles_couverture" numFmtId="0">
      <sharedItems containsNonDate="0" containsString="0" containsBlank="1"/>
    </cacheField>
    <cacheField name="a_2_variations_baisse_articles_moustiquaire" numFmtId="0">
      <sharedItems containsNonDate="0" containsString="0" containsBlank="1"/>
    </cacheField>
    <cacheField name="a_2_variations_baisse_articles_lampe" numFmtId="0">
      <sharedItems containsNonDate="0" containsString="0" containsBlank="1"/>
    </cacheField>
    <cacheField name="a_2_variations_baisse_articles_pagne" numFmtId="0">
      <sharedItems containsNonDate="0" containsString="0" containsBlank="1"/>
    </cacheField>
    <cacheField name="a_2_variations_baisse_articles_sac_boro" numFmtId="0">
      <sharedItems containsNonDate="0" containsString="0" containsBlank="1"/>
    </cacheField>
    <cacheField name="a_2_variations_baisse_articles_aucun" numFmtId="0">
      <sharedItems containsNonDate="0" containsString="0" containsBlank="1"/>
    </cacheField>
    <cacheField name="a_2_variations_baisse_raisons" numFmtId="0">
      <sharedItems containsNonDate="0" containsString="0" containsBlank="1"/>
    </cacheField>
    <cacheField name="a_2_variations_baisse_raisons_baisse_couts" numFmtId="0">
      <sharedItems containsNonDate="0" containsString="0" containsBlank="1"/>
    </cacheField>
    <cacheField name="a_2_variations_baisse_raisons_baisse_demande_distribution" numFmtId="0">
      <sharedItems containsNonDate="0" containsString="0" containsBlank="1"/>
    </cacheField>
    <cacheField name="a_2_variations_baisse_raisons_baisse_change" numFmtId="0">
      <sharedItems containsNonDate="0" containsString="0" containsBlank="1"/>
    </cacheField>
    <cacheField name="a_2_variations_baisse_raisons_baisse_demande_autoproduction" numFmtId="0">
      <sharedItems containsNonDate="0" containsString="0" containsBlank="1"/>
    </cacheField>
    <cacheField name="a_2_variations_baisse_raisons_baisse_demande_departs" numFmtId="0">
      <sharedItems containsNonDate="0" containsString="0" containsBlank="1"/>
    </cacheField>
    <cacheField name="a_2_variations_baisse_raisons_baisse_prix_fournisseurs" numFmtId="0">
      <sharedItems containsNonDate="0" containsString="0" containsBlank="1"/>
    </cacheField>
    <cacheField name="a_2_variations_baisse_raisons_hausse_offre_quantites" numFmtId="0">
      <sharedItems containsNonDate="0" containsString="0" containsBlank="1"/>
    </cacheField>
    <cacheField name="a_2_variations_baisse_raisons_hausse_offre_circulation_routes" numFmtId="0">
      <sharedItems containsNonDate="0" containsString="0" containsBlank="1"/>
    </cacheField>
    <cacheField name="a_2_variations_baisse_raisons_hausse_offre_routes_surete" numFmtId="0">
      <sharedItems containsNonDate="0" containsString="0" containsBlank="1"/>
    </cacheField>
    <cacheField name="a_2_variations_baisse_raisons_hausse_offre_production_saison" numFmtId="0">
      <sharedItems containsNonDate="0" containsString="0" containsBlank="1"/>
    </cacheField>
    <cacheField name="a_2_variations_baisse_raisons_autre" numFmtId="0">
      <sharedItems containsNonDate="0" containsString="0" containsBlank="1"/>
    </cacheField>
    <cacheField name="a_2_variations_baisse_raisons_nsp" numFmtId="0">
      <sharedItems containsNonDate="0" containsString="0" containsBlank="1"/>
    </cacheField>
    <cacheField name="a_2_variations_baisse_raisons_autre_2" numFmtId="0">
      <sharedItems containsNonDate="0" containsString="0" containsBlank="1"/>
    </cacheField>
    <cacheField name="note_grp_ba" numFmtId="0">
      <sharedItems containsNonDate="0" containsString="0" containsBlank="1"/>
    </cacheField>
    <cacheField name="note_articles_alimentaires" numFmtId="0">
      <sharedItems containsNonDate="0" containsString="0" containsBlank="1"/>
    </cacheField>
    <cacheField name="alimentaire_vendus" numFmtId="0">
      <sharedItems containsBlank="1"/>
    </cacheField>
    <cacheField name="alimentaire_vendus_mais" numFmtId="0">
      <sharedItems containsString="0" containsBlank="1" containsNumber="1" containsInteger="1" minValue="0" maxValue="1"/>
    </cacheField>
    <cacheField name="alimentaire_vendus_sorgho_rouge" numFmtId="0">
      <sharedItems containsString="0" containsBlank="1" containsNumber="1" containsInteger="1" minValue="0" maxValue="1"/>
    </cacheField>
    <cacheField name="alimentaire_vendus_sorgho_blanc" numFmtId="0">
      <sharedItems containsString="0" containsBlank="1" containsNumber="1" containsInteger="1" minValue="0" maxValue="1"/>
    </cacheField>
    <cacheField name="alimentaire_vendus_mil" numFmtId="0">
      <sharedItems containsString="0" containsBlank="1" containsNumber="1" containsInteger="1" minValue="0" maxValue="1"/>
    </cacheField>
    <cacheField name="alimentaire_vendus_riz_local" numFmtId="0">
      <sharedItems containsString="0" containsBlank="1" containsNumber="1" containsInteger="1" minValue="0" maxValue="1"/>
    </cacheField>
    <cacheField name="alimentaire_vendus_riz_importe" numFmtId="0">
      <sharedItems containsString="0" containsBlank="1" containsNumber="1" containsInteger="1" minValue="0" maxValue="1"/>
    </cacheField>
    <cacheField name="alimentaire_vendus_fonio" numFmtId="0">
      <sharedItems containsString="0" containsBlank="1" containsNumber="1" containsInteger="1" minValue="0" maxValue="0"/>
    </cacheField>
    <cacheField name="alimentaire_vendus_manioc" numFmtId="0">
      <sharedItems containsString="0" containsBlank="1" containsNumber="1" containsInteger="1" minValue="0" maxValue="1"/>
    </cacheField>
    <cacheField name="alimentaire_vendus_igname" numFmtId="0">
      <sharedItems containsString="0" containsBlank="1" containsNumber="1" containsInteger="1" minValue="0" maxValue="1"/>
    </cacheField>
    <cacheField name="alimentaire_vendus_patate" numFmtId="0">
      <sharedItems containsString="0" containsBlank="1" containsNumber="1" containsInteger="1" minValue="0" maxValue="1"/>
    </cacheField>
    <cacheField name="alimentaire_vendus_pomme_de_terre" numFmtId="0">
      <sharedItems containsString="0" containsBlank="1" containsNumber="1" containsInteger="1" minValue="0" maxValue="0"/>
    </cacheField>
    <cacheField name="alimentaire_vendus_viande_beuf" numFmtId="0">
      <sharedItems containsString="0" containsBlank="1" containsNumber="1" containsInteger="1" minValue="0" maxValue="1"/>
    </cacheField>
    <cacheField name="alimentaire_vendus_viande_mouton" numFmtId="0">
      <sharedItems containsString="0" containsBlank="1" containsNumber="1" containsInteger="1" minValue="0" maxValue="1"/>
    </cacheField>
    <cacheField name="alimentaire_vendus_poisson" numFmtId="0">
      <sharedItems containsString="0" containsBlank="1" containsNumber="1" containsInteger="1" minValue="0" maxValue="1"/>
    </cacheField>
    <cacheField name="alimentaire_vendus_lait_en_poudre" numFmtId="0">
      <sharedItems containsString="0" containsBlank="1" containsNumber="1" containsInteger="1" minValue="0" maxValue="1"/>
    </cacheField>
    <cacheField name="alimentaire_vendus_lait_frais" numFmtId="0">
      <sharedItems containsString="0" containsBlank="1" containsNumber="1" containsInteger="1" minValue="0" maxValue="1"/>
    </cacheField>
    <cacheField name="alimentaire_vendus_niebe" numFmtId="0">
      <sharedItems containsString="0" containsBlank="1" containsNumber="1" containsInteger="1" minValue="0" maxValue="1"/>
    </cacheField>
    <cacheField name="alimentaire_vendus_arachide_coque" numFmtId="0">
      <sharedItems containsString="0" containsBlank="1" containsNumber="1" containsInteger="1" minValue="0" maxValue="1"/>
    </cacheField>
    <cacheField name="alimentaire_vendus_arachide_graine" numFmtId="0">
      <sharedItems containsString="0" containsBlank="1" containsNumber="1" containsInteger="1" minValue="0" maxValue="1"/>
    </cacheField>
    <cacheField name="alimentaire_vendus_voandzou" numFmtId="0">
      <sharedItems containsString="0" containsBlank="1" containsNumber="1" containsInteger="1" minValue="0" maxValue="1"/>
    </cacheField>
    <cacheField name="alimentaire_vendus_oignon" numFmtId="0">
      <sharedItems containsString="0" containsBlank="1" containsNumber="1" containsInteger="1" minValue="0" maxValue="1"/>
    </cacheField>
    <cacheField name="alimentaire_vendus_tomate" numFmtId="0">
      <sharedItems containsString="0" containsBlank="1" containsNumber="1" containsInteger="1" minValue="0" maxValue="1"/>
    </cacheField>
    <cacheField name="alimentaire_vendus_feuille" numFmtId="0">
      <sharedItems containsString="0" containsBlank="1" containsNumber="1" containsInteger="1" minValue="0" maxValue="1"/>
    </cacheField>
    <cacheField name="alimentaire_vendus_huile" numFmtId="0">
      <sharedItems containsString="0" containsBlank="1" containsNumber="1" containsInteger="1" minValue="0" maxValue="1"/>
    </cacheField>
    <cacheField name="alimentaire_vendus_beurre" numFmtId="0">
      <sharedItems containsString="0" containsBlank="1" containsNumber="1" containsInteger="1" minValue="0" maxValue="1"/>
    </cacheField>
    <cacheField name="alimentaire_vendus_sucre" numFmtId="0">
      <sharedItems containsString="0" containsBlank="1" containsNumber="1" containsInteger="1" minValue="0" maxValue="1"/>
    </cacheField>
    <cacheField name="alimentaire_vendus_sel" numFmtId="0">
      <sharedItems containsString="0" containsBlank="1" containsNumber="1" containsInteger="1" minValue="0" maxValue="1"/>
    </cacheField>
    <cacheField name="alimentaire_vendus_aucun" numFmtId="0">
      <sharedItems containsString="0" containsBlank="1" containsNumber="1" containsInteger="1" minValue="0" maxValue="1"/>
    </cacheField>
    <cacheField name="calc_selected_alimentaire" numFmtId="0">
      <sharedItems containsString="0" containsBlank="1" containsNumber="1" containsInteger="1" minValue="1" maxValue="9"/>
    </cacheField>
    <cacheField name="note_alimentaire_mais" numFmtId="0">
      <sharedItems containsNonDate="0" containsString="0" containsBlank="1"/>
    </cacheField>
    <cacheField name="mais_disponibilite" numFmtId="0">
      <sharedItems containsBlank="1" count="4">
        <m/>
        <s v="disponible"/>
        <s v="yorouba tine" u="1"/>
        <s v="peudisponible" u="1"/>
      </sharedItems>
    </cacheField>
    <cacheField name="mais_unite" numFmtId="0">
      <sharedItems containsBlank="1"/>
    </cacheField>
    <cacheField name="mais_unite_kg" numFmtId="0">
      <sharedItems containsString="0" containsBlank="1" containsNumber="1" containsInteger="1" minValue="0" maxValue="0"/>
    </cacheField>
    <cacheField name="mais_unite_yorouba" numFmtId="0">
      <sharedItems containsString="0" containsBlank="1" containsNumber="1" containsInteger="1" minValue="1" maxValue="1"/>
    </cacheField>
    <cacheField name="mais_unite_tine" numFmtId="0">
      <sharedItems containsString="0" containsBlank="1" containsNumber="1" containsInteger="1" minValue="1" maxValue="1"/>
    </cacheField>
    <cacheField name="mais_prix_kg" numFmtId="0">
      <sharedItems containsNonDate="0" containsString="0" containsBlank="1"/>
    </cacheField>
    <cacheField name="mais_prix_yorouba" numFmtId="0">
      <sharedItems containsString="0" containsBlank="1" containsNumber="1" containsInteger="1" minValue="750" maxValue="775"/>
    </cacheField>
    <cacheField name="mais_prix_tine" numFmtId="0">
      <sharedItems containsString="0" containsBlank="1" containsNumber="1" containsInteger="1" minValue="5250" maxValue="5275"/>
    </cacheField>
    <cacheField name="mais_localisation_fournisseur" numFmtId="0">
      <sharedItems containsBlank="1"/>
    </cacheField>
    <cacheField name="mais_pays_fournisseur" numFmtId="0">
      <sharedItems containsNonDate="0" containsString="0" containsBlank="1"/>
    </cacheField>
    <cacheField name="mais_pays_fournisseur_autre" numFmtId="0">
      <sharedItems containsNonDate="0" containsString="0" containsBlank="1"/>
    </cacheField>
    <cacheField name="mais_stock" numFmtId="0">
      <sharedItems containsString="0" containsBlank="1" containsNumber="1" containsInteger="1" minValue="25" maxValue="30"/>
    </cacheField>
    <cacheField name="mais_reapprovissionnement" numFmtId="0">
      <sharedItems containsString="0" containsBlank="1" containsNumber="1" containsInteger="1" minValue="1" maxValue="3"/>
    </cacheField>
    <cacheField name="mais_stock_warning" numFmtId="0">
      <sharedItems containsString="0" containsBlank="1" containsNumber="1" containsInteger="1" minValue="0" maxValue="0"/>
    </cacheField>
    <cacheField name="note_alimentaire_sorgho_blanc" numFmtId="0">
      <sharedItems containsNonDate="0" containsString="0" containsBlank="1"/>
    </cacheField>
    <cacheField name="sorgho_blanc_disponibilite" numFmtId="0">
      <sharedItems containsBlank="1"/>
    </cacheField>
    <cacheField name="sorgho_blanc_unite" numFmtId="0">
      <sharedItems containsBlank="1"/>
    </cacheField>
    <cacheField name="sorgho_blanc_unite_kg" numFmtId="0">
      <sharedItems containsString="0" containsBlank="1" containsNumber="1" containsInteger="1" minValue="0" maxValue="0"/>
    </cacheField>
    <cacheField name="sorgho_blanc_unite_yorouba" numFmtId="0">
      <sharedItems containsString="0" containsBlank="1" containsNumber="1" containsInteger="1" minValue="1" maxValue="1"/>
    </cacheField>
    <cacheField name="sorgho_blanc_unite_tine" numFmtId="0">
      <sharedItems containsString="0" containsBlank="1" containsNumber="1" containsInteger="1" minValue="1" maxValue="1"/>
    </cacheField>
    <cacheField name="sorgho_blanc_prix_kg" numFmtId="0">
      <sharedItems containsNonDate="0" containsString="0" containsBlank="1"/>
    </cacheField>
    <cacheField name="sorgho_blanc_prix_yorouba" numFmtId="0">
      <sharedItems containsString="0" containsBlank="1" containsNumber="1" containsInteger="1" minValue="600" maxValue="600"/>
    </cacheField>
    <cacheField name="sorgho_blanc_prix_tine" numFmtId="0">
      <sharedItems containsString="0" containsBlank="1" containsNumber="1" containsInteger="1" minValue="4200" maxValue="4200"/>
    </cacheField>
    <cacheField name="sorgho_blanc_localisation_fournisseur" numFmtId="0">
      <sharedItems containsBlank="1"/>
    </cacheField>
    <cacheField name="sorgho_blanc_pays_fournisseur" numFmtId="0">
      <sharedItems containsNonDate="0" containsString="0" containsBlank="1"/>
    </cacheField>
    <cacheField name="sorgho_blanc_pays_fournisseur_autre" numFmtId="0">
      <sharedItems containsNonDate="0" containsString="0" containsBlank="1"/>
    </cacheField>
    <cacheField name="sorgho_blanc_stock" numFmtId="0">
      <sharedItems containsString="0" containsBlank="1" containsNumber="1" containsInteger="1" minValue="15" maxValue="45"/>
    </cacheField>
    <cacheField name="sorgho_blanc_reapprovissionnement" numFmtId="0">
      <sharedItems containsString="0" containsBlank="1" containsNumber="1" containsInteger="1" minValue="1" maxValue="2"/>
    </cacheField>
    <cacheField name="sorgho_blanc_stock_warning" numFmtId="0">
      <sharedItems containsString="0" containsBlank="1" containsNumber="1" containsInteger="1" minValue="0" maxValue="0"/>
    </cacheField>
    <cacheField name="note_alimentaire_sorgho_rouge" numFmtId="0">
      <sharedItems containsNonDate="0" containsString="0" containsBlank="1"/>
    </cacheField>
    <cacheField name="sorgho_rouge_disponibilite" numFmtId="0">
      <sharedItems containsBlank="1"/>
    </cacheField>
    <cacheField name="sorgho_rouge_unite" numFmtId="0">
      <sharedItems containsBlank="1"/>
    </cacheField>
    <cacheField name="sorgho_rouge_unite_kg" numFmtId="0">
      <sharedItems containsString="0" containsBlank="1" containsNumber="1" containsInteger="1" minValue="0" maxValue="0"/>
    </cacheField>
    <cacheField name="sorgho_rouge_unite_yorouba" numFmtId="0">
      <sharedItems containsString="0" containsBlank="1" containsNumber="1" containsInteger="1" minValue="1" maxValue="1"/>
    </cacheField>
    <cacheField name="sorgho_rouge_unite_tine" numFmtId="0">
      <sharedItems containsString="0" containsBlank="1" containsNumber="1" containsInteger="1" minValue="1" maxValue="1"/>
    </cacheField>
    <cacheField name="sorgho_rouge_prix_kg" numFmtId="0">
      <sharedItems containsNonDate="0" containsString="0" containsBlank="1"/>
    </cacheField>
    <cacheField name="sorgho_rouge_prix_yorouba" numFmtId="0">
      <sharedItems containsString="0" containsBlank="1" containsNumber="1" containsInteger="1" minValue="900" maxValue="900"/>
    </cacheField>
    <cacheField name="sorgho_rouge_prix_tine" numFmtId="0">
      <sharedItems containsString="0" containsBlank="1" containsNumber="1" containsInteger="1" minValue="6300" maxValue="6300"/>
    </cacheField>
    <cacheField name="sorgho_rouge_localisation_fournisseur" numFmtId="0">
      <sharedItems containsBlank="1"/>
    </cacheField>
    <cacheField name="sorgho_rouge_pays_fournisseur" numFmtId="0">
      <sharedItems containsNonDate="0" containsString="0" containsBlank="1"/>
    </cacheField>
    <cacheField name="sorgho_rouge_pays_fournisseur_autre" numFmtId="0">
      <sharedItems containsNonDate="0" containsString="0" containsBlank="1"/>
    </cacheField>
    <cacheField name="sorgho_rouge_stock" numFmtId="0">
      <sharedItems containsString="0" containsBlank="1" containsNumber="1" containsInteger="1" minValue="15" maxValue="35"/>
    </cacheField>
    <cacheField name="sorgho_rouge_reapprovissionnement" numFmtId="0">
      <sharedItems containsString="0" containsBlank="1" containsNumber="1" containsInteger="1" minValue="1" maxValue="3"/>
    </cacheField>
    <cacheField name="sorgho_rouge_stock_warning" numFmtId="0">
      <sharedItems containsString="0" containsBlank="1" containsNumber="1" containsInteger="1" minValue="0" maxValue="0"/>
    </cacheField>
    <cacheField name="note_alimentaire_mil" numFmtId="0">
      <sharedItems containsNonDate="0" containsString="0" containsBlank="1"/>
    </cacheField>
    <cacheField name="mil_disponibilite" numFmtId="0">
      <sharedItems containsBlank="1"/>
    </cacheField>
    <cacheField name="mil_local_unite" numFmtId="0">
      <sharedItems containsBlank="1"/>
    </cacheField>
    <cacheField name="mil_local_unite_kg" numFmtId="0">
      <sharedItems containsString="0" containsBlank="1" containsNumber="1" containsInteger="1" minValue="0" maxValue="0"/>
    </cacheField>
    <cacheField name="mil_local_unite_yorouba" numFmtId="0">
      <sharedItems containsString="0" containsBlank="1" containsNumber="1" containsInteger="1" minValue="1" maxValue="1"/>
    </cacheField>
    <cacheField name="mil_local_unite_tine" numFmtId="0">
      <sharedItems containsString="0" containsBlank="1" containsNumber="1" containsInteger="1" minValue="1" maxValue="1"/>
    </cacheField>
    <cacheField name="mil_local_prix_kg" numFmtId="0">
      <sharedItems containsNonDate="0" containsString="0" containsBlank="1"/>
    </cacheField>
    <cacheField name="mil_local_prix_yorouba" numFmtId="0">
      <sharedItems containsString="0" containsBlank="1" containsNumber="1" containsInteger="1" minValue="650" maxValue="650"/>
    </cacheField>
    <cacheField name="mil_local_prix_tine" numFmtId="0">
      <sharedItems containsString="0" containsBlank="1" containsNumber="1" containsInteger="1" minValue="4550" maxValue="4550"/>
    </cacheField>
    <cacheField name="mil_local_localisation_fournisseur" numFmtId="0">
      <sharedItems containsBlank="1"/>
    </cacheField>
    <cacheField name="mil_local_pays_fournisseur" numFmtId="0">
      <sharedItems containsNonDate="0" containsString="0" containsBlank="1"/>
    </cacheField>
    <cacheField name="mil_local_pays_fournisseur_autre" numFmtId="0">
      <sharedItems containsNonDate="0" containsString="0" containsBlank="1"/>
    </cacheField>
    <cacheField name="mil_local_stock" numFmtId="0">
      <sharedItems containsString="0" containsBlank="1" containsNumber="1" containsInteger="1" minValue="15" maxValue="35"/>
    </cacheField>
    <cacheField name="mil_local_reapprovissionnement" numFmtId="0">
      <sharedItems containsString="0" containsBlank="1" containsNumber="1" containsInteger="1" minValue="1" maxValue="3"/>
    </cacheField>
    <cacheField name="mil_local_stock_warning" numFmtId="0">
      <sharedItems containsString="0" containsBlank="1" containsNumber="1" containsInteger="1" minValue="0" maxValue="0"/>
    </cacheField>
    <cacheField name="note_alimentaire_riz" numFmtId="0">
      <sharedItems containsNonDate="0" containsString="0" containsBlank="1"/>
    </cacheField>
    <cacheField name="riz_local_disponibilite" numFmtId="0">
      <sharedItems containsBlank="1"/>
    </cacheField>
    <cacheField name="riz_local_unite" numFmtId="0">
      <sharedItems containsBlank="1"/>
    </cacheField>
    <cacheField name="riz_local_unite_kg" numFmtId="0">
      <sharedItems containsString="0" containsBlank="1" containsNumber="1" containsInteger="1" minValue="0" maxValue="0"/>
    </cacheField>
    <cacheField name="riz_local_unite_yorouba" numFmtId="0">
      <sharedItems containsString="0" containsBlank="1" containsNumber="1" containsInteger="1" minValue="1" maxValue="1"/>
    </cacheField>
    <cacheField name="riz_local_unite_tine" numFmtId="0">
      <sharedItems containsString="0" containsBlank="1" containsNumber="1" containsInteger="1" minValue="1" maxValue="1"/>
    </cacheField>
    <cacheField name="riz_local_prix_kg" numFmtId="0">
      <sharedItems containsNonDate="0" containsString="0" containsBlank="1"/>
    </cacheField>
    <cacheField name="riz_local_prix_yorouba" numFmtId="0">
      <sharedItems containsString="0" containsBlank="1" containsNumber="1" containsInteger="1" minValue="1350" maxValue="1350"/>
    </cacheField>
    <cacheField name="riz_local_prix_tine" numFmtId="0">
      <sharedItems containsString="0" containsBlank="1" containsNumber="1" containsInteger="1" minValue="3150" maxValue="3150"/>
    </cacheField>
    <cacheField name="riz_local_localisation_fournisseur" numFmtId="0">
      <sharedItems containsBlank="1"/>
    </cacheField>
    <cacheField name="riz_local_pays_fournisseur" numFmtId="0">
      <sharedItems containsNonDate="0" containsString="0" containsBlank="1"/>
    </cacheField>
    <cacheField name="riz_local_pays_fournisseur_autre" numFmtId="0">
      <sharedItems containsNonDate="0" containsString="0" containsBlank="1"/>
    </cacheField>
    <cacheField name="riz_local_stock" numFmtId="0">
      <sharedItems containsString="0" containsBlank="1" containsNumber="1" containsInteger="1" minValue="20" maxValue="35"/>
    </cacheField>
    <cacheField name="riz_local_reapprovissionnement" numFmtId="0">
      <sharedItems containsString="0" containsBlank="1" containsNumber="1" containsInteger="1" minValue="1" maxValue="2"/>
    </cacheField>
    <cacheField name="riz_local_stock_warning" numFmtId="0">
      <sharedItems containsString="0" containsBlank="1" containsNumber="1" containsInteger="1" minValue="0" maxValue="0"/>
    </cacheField>
    <cacheField name="note_alimentaire_riz_001" numFmtId="0">
      <sharedItems containsNonDate="0" containsString="0" containsBlank="1"/>
    </cacheField>
    <cacheField name="riz_importe_disponibilite" numFmtId="0">
      <sharedItems containsBlank="1"/>
    </cacheField>
    <cacheField name="riz_importe_unite" numFmtId="0">
      <sharedItems containsBlank="1"/>
    </cacheField>
    <cacheField name="riz_importe_unite_kg" numFmtId="0">
      <sharedItems containsString="0" containsBlank="1" containsNumber="1" containsInteger="1" minValue="1" maxValue="1"/>
    </cacheField>
    <cacheField name="riz_importe_unite_yorouba" numFmtId="0">
      <sharedItems containsString="0" containsBlank="1" containsNumber="1" containsInteger="1" minValue="0" maxValue="0"/>
    </cacheField>
    <cacheField name="riz_importe_unite_tine" numFmtId="0">
      <sharedItems containsString="0" containsBlank="1" containsNumber="1" containsInteger="1" minValue="0" maxValue="0"/>
    </cacheField>
    <cacheField name="riz_importe_prix_kg" numFmtId="0">
      <sharedItems containsString="0" containsBlank="1" containsNumber="1" containsInteger="1" minValue="450" maxValue="500"/>
    </cacheField>
    <cacheField name="riz_importe_prix_yorouba" numFmtId="0">
      <sharedItems containsNonDate="0" containsString="0" containsBlank="1"/>
    </cacheField>
    <cacheField name="riz_importe_prix_tine" numFmtId="0">
      <sharedItems containsNonDate="0" containsString="0" containsBlank="1"/>
    </cacheField>
    <cacheField name="riz_importe_localisation_fournisseur" numFmtId="0">
      <sharedItems containsBlank="1"/>
    </cacheField>
    <cacheField name="riz_importe_pays_fournisseur" numFmtId="0">
      <sharedItems containsNonDate="0" containsString="0" containsBlank="1"/>
    </cacheField>
    <cacheField name="riz_importe_pays_fournisseur_autre" numFmtId="0">
      <sharedItems containsNonDate="0" containsString="0" containsBlank="1"/>
    </cacheField>
    <cacheField name="riz_importe_stock" numFmtId="0">
      <sharedItems containsString="0" containsBlank="1" containsNumber="1" containsInteger="1" minValue="20" maxValue="30"/>
    </cacheField>
    <cacheField name="riz_importe_reapprovissionnement" numFmtId="0">
      <sharedItems containsString="0" containsBlank="1" containsNumber="1" containsInteger="1" minValue="1" maxValue="2"/>
    </cacheField>
    <cacheField name="riz_importe_stock_warning" numFmtId="0">
      <sharedItems containsString="0" containsBlank="1" containsNumber="1" containsInteger="1" minValue="0" maxValue="0"/>
    </cacheField>
    <cacheField name="note_alimentaire_fonios" numFmtId="0">
      <sharedItems containsNonDate="0" containsString="0" containsBlank="1"/>
    </cacheField>
    <cacheField name="fonio_disponibilite" numFmtId="0">
      <sharedItems containsNonDate="0" containsString="0" containsBlank="1"/>
    </cacheField>
    <cacheField name="fonio_unite" numFmtId="0">
      <sharedItems containsNonDate="0" containsString="0" containsBlank="1"/>
    </cacheField>
    <cacheField name="fonio_unite_kg" numFmtId="0">
      <sharedItems containsNonDate="0" containsString="0" containsBlank="1"/>
    </cacheField>
    <cacheField name="fonio_unite_yorouba" numFmtId="0">
      <sharedItems containsNonDate="0" containsString="0" containsBlank="1"/>
    </cacheField>
    <cacheField name="fonio_unite_tine" numFmtId="0">
      <sharedItems containsNonDate="0" containsString="0" containsBlank="1"/>
    </cacheField>
    <cacheField name="fonio_prix_kg" numFmtId="0">
      <sharedItems containsNonDate="0" containsString="0" containsBlank="1"/>
    </cacheField>
    <cacheField name="fonio_prix_yorouba" numFmtId="0">
      <sharedItems containsNonDate="0" containsString="0" containsBlank="1"/>
    </cacheField>
    <cacheField name="fonio_prix_tine" numFmtId="0">
      <sharedItems containsNonDate="0" containsString="0" containsBlank="1"/>
    </cacheField>
    <cacheField name="fonios_localisation_fournisseur" numFmtId="0">
      <sharedItems containsNonDate="0" containsString="0" containsBlank="1"/>
    </cacheField>
    <cacheField name="fonios_pays_fournisseur" numFmtId="0">
      <sharedItems containsNonDate="0" containsString="0" containsBlank="1"/>
    </cacheField>
    <cacheField name="fonios_pays_fournisseur_autre" numFmtId="0">
      <sharedItems containsNonDate="0" containsString="0" containsBlank="1"/>
    </cacheField>
    <cacheField name="fonio_stock" numFmtId="0">
      <sharedItems containsNonDate="0" containsString="0" containsBlank="1"/>
    </cacheField>
    <cacheField name="fonio_reapprovissionnement" numFmtId="0">
      <sharedItems containsNonDate="0" containsString="0" containsBlank="1"/>
    </cacheField>
    <cacheField name="fonio_stock_warning" numFmtId="0">
      <sharedItems containsNonDate="0" containsString="0" containsBlank="1"/>
    </cacheField>
    <cacheField name="note_alimentaire_manioc" numFmtId="0">
      <sharedItems containsNonDate="0" containsString="0" containsBlank="1"/>
    </cacheField>
    <cacheField name="manioc_disponibilite" numFmtId="0">
      <sharedItems containsBlank="1"/>
    </cacheField>
    <cacheField name="manioc_prix_unite" numFmtId="0">
      <sharedItems containsString="0" containsBlank="1" containsNumber="1" containsInteger="1" minValue="500" maxValue="600"/>
    </cacheField>
    <cacheField name="manioc_localisation_fournisseur" numFmtId="0">
      <sharedItems containsBlank="1"/>
    </cacheField>
    <cacheField name="manioc_pays_fournisseur" numFmtId="0">
      <sharedItems containsNonDate="0" containsString="0" containsBlank="1"/>
    </cacheField>
    <cacheField name="manioc_pays_fournisseur_autre" numFmtId="0">
      <sharedItems containsNonDate="0" containsString="0" containsBlank="1"/>
    </cacheField>
    <cacheField name="manioc_stock" numFmtId="0">
      <sharedItems containsString="0" containsBlank="1" containsNumber="1" containsInteger="1" minValue="5" maxValue="30"/>
    </cacheField>
    <cacheField name="manioc_reapprovissionnement" numFmtId="0">
      <sharedItems containsString="0" containsBlank="1" containsNumber="1" containsInteger="1" minValue="1" maxValue="2"/>
    </cacheField>
    <cacheField name="manioc_stock_warning" numFmtId="0">
      <sharedItems containsString="0" containsBlank="1" containsNumber="1" containsInteger="1" minValue="0" maxValue="0"/>
    </cacheField>
    <cacheField name="note_alimentaire_igname" numFmtId="0">
      <sharedItems containsNonDate="0" containsString="0" containsBlank="1"/>
    </cacheField>
    <cacheField name="igname_disponibilite" numFmtId="0">
      <sharedItems containsBlank="1"/>
    </cacheField>
    <cacheField name="igname_prix_unite" numFmtId="0">
      <sharedItems containsString="0" containsBlank="1" containsNumber="1" containsInteger="1" minValue="750" maxValue="750"/>
    </cacheField>
    <cacheField name="igname_localisation_fournisseur" numFmtId="0">
      <sharedItems containsBlank="1"/>
    </cacheField>
    <cacheField name="igname_pays_fournisseur" numFmtId="0">
      <sharedItems containsNonDate="0" containsString="0" containsBlank="1"/>
    </cacheField>
    <cacheField name="igname_pays_fournisseur_autre" numFmtId="0">
      <sharedItems containsNonDate="0" containsString="0" containsBlank="1"/>
    </cacheField>
    <cacheField name="igname_stock" numFmtId="0">
      <sharedItems containsString="0" containsBlank="1" containsNumber="1" containsInteger="1" minValue="6" maxValue="30"/>
    </cacheField>
    <cacheField name="igname_reapprovissionnement" numFmtId="0">
      <sharedItems containsString="0" containsBlank="1" containsNumber="1" containsInteger="1" minValue="1" maxValue="3"/>
    </cacheField>
    <cacheField name="igname_stock_warning" numFmtId="0">
      <sharedItems containsString="0" containsBlank="1" containsNumber="1" containsInteger="1" minValue="0" maxValue="0"/>
    </cacheField>
    <cacheField name="note_alimentaire_patate" numFmtId="0">
      <sharedItems containsNonDate="0" containsString="0" containsBlank="1"/>
    </cacheField>
    <cacheField name="patate_disponibilite" numFmtId="0">
      <sharedItems containsBlank="1"/>
    </cacheField>
    <cacheField name="patate_prix_unite" numFmtId="0">
      <sharedItems containsString="0" containsBlank="1" containsNumber="1" containsInteger="1" minValue="300" maxValue="350"/>
    </cacheField>
    <cacheField name="patate_localisation_fournisseur" numFmtId="0">
      <sharedItems containsBlank="1"/>
    </cacheField>
    <cacheField name="patate_pays_fournisseur" numFmtId="0">
      <sharedItems containsNonDate="0" containsString="0" containsBlank="1"/>
    </cacheField>
    <cacheField name="patate_pays_fournisseur_autre" numFmtId="0">
      <sharedItems containsNonDate="0" containsString="0" containsBlank="1"/>
    </cacheField>
    <cacheField name="patate_stock" numFmtId="0">
      <sharedItems containsString="0" containsBlank="1" containsNumber="1" containsInteger="1" minValue="5" maxValue="30"/>
    </cacheField>
    <cacheField name="patate_reapprovissionnement" numFmtId="0">
      <sharedItems containsString="0" containsBlank="1" containsNumber="1" containsInteger="1" minValue="1" maxValue="3"/>
    </cacheField>
    <cacheField name="patate_stock_warning" numFmtId="0">
      <sharedItems containsString="0" containsBlank="1" containsNumber="1" containsInteger="1" minValue="0" maxValue="0"/>
    </cacheField>
    <cacheField name="note_alimentaire_pomme_de_terre" numFmtId="0">
      <sharedItems containsNonDate="0" containsString="0" containsBlank="1"/>
    </cacheField>
    <cacheField name="pomme_de_terre_disponibilite" numFmtId="0">
      <sharedItems containsNonDate="0" containsString="0" containsBlank="1"/>
    </cacheField>
    <cacheField name="pomme_de_terre_prix_unite" numFmtId="0">
      <sharedItems containsNonDate="0" containsString="0" containsBlank="1"/>
    </cacheField>
    <cacheField name="pomme_de_terre_localisation_fournisseur" numFmtId="0">
      <sharedItems containsNonDate="0" containsString="0" containsBlank="1"/>
    </cacheField>
    <cacheField name="pomme_de_terre_pays_fournisseur" numFmtId="0">
      <sharedItems containsNonDate="0" containsString="0" containsBlank="1"/>
    </cacheField>
    <cacheField name="pomme_de_terre_pays_fournisseur_autre" numFmtId="0">
      <sharedItems containsNonDate="0" containsString="0" containsBlank="1"/>
    </cacheField>
    <cacheField name="pomme_de_terre_stock" numFmtId="0">
      <sharedItems containsNonDate="0" containsString="0" containsBlank="1"/>
    </cacheField>
    <cacheField name="pomme_de_terre_reapprovissionnement" numFmtId="0">
      <sharedItems containsNonDate="0" containsString="0" containsBlank="1"/>
    </cacheField>
    <cacheField name="pomme_de_terre_stock_warning" numFmtId="0">
      <sharedItems containsNonDate="0" containsString="0" containsBlank="1"/>
    </cacheField>
    <cacheField name="note_alimentaire_viandes" numFmtId="0">
      <sharedItems containsNonDate="0" containsString="0" containsBlank="1"/>
    </cacheField>
    <cacheField name="viande_beuf_disponibilite" numFmtId="0">
      <sharedItems containsBlank="1"/>
    </cacheField>
    <cacheField name="viande_beuf_prix_unite" numFmtId="0">
      <sharedItems containsString="0" containsBlank="1" containsNumber="1" containsInteger="1" minValue="3000" maxValue="3500"/>
    </cacheField>
    <cacheField name="viandes_beuf_localisation_fournisseur" numFmtId="0">
      <sharedItems containsBlank="1"/>
    </cacheField>
    <cacheField name="viandes_beuf_pays_fournisseur" numFmtId="0">
      <sharedItems containsNonDate="0" containsString="0" containsBlank="1"/>
    </cacheField>
    <cacheField name="viandes_beuf_pays_fournisseur_autre" numFmtId="0">
      <sharedItems containsNonDate="0" containsString="0" containsBlank="1"/>
    </cacheField>
    <cacheField name="viande_beuf_stock" numFmtId="0">
      <sharedItems containsString="0" containsBlank="1" containsNumber="1" containsInteger="1" minValue="1" maxValue="2"/>
    </cacheField>
    <cacheField name="viande_beuf_reapprovissionnement" numFmtId="0">
      <sharedItems containsString="0" containsBlank="1" containsNumber="1" containsInteger="1" minValue="1" maxValue="1"/>
    </cacheField>
    <cacheField name="viande_beuf_stock_warning" numFmtId="0">
      <sharedItems containsString="0" containsBlank="1" containsNumber="1" containsInteger="1" minValue="0" maxValue="1"/>
    </cacheField>
    <cacheField name="note_alimentaire_viandes_001" numFmtId="0">
      <sharedItems containsNonDate="0" containsString="0" containsBlank="1"/>
    </cacheField>
    <cacheField name="viande_mouton_disponibilite" numFmtId="0">
      <sharedItems containsBlank="1"/>
    </cacheField>
    <cacheField name="viande_mouton_prix_unite" numFmtId="0">
      <sharedItems containsString="0" containsBlank="1" containsNumber="1" containsInteger="1" minValue="2700" maxValue="3500"/>
    </cacheField>
    <cacheField name="viandes_mouton_localisation_fournisseur" numFmtId="0">
      <sharedItems containsBlank="1"/>
    </cacheField>
    <cacheField name="viandes_mouton_pays_fournisseur" numFmtId="0">
      <sharedItems containsNonDate="0" containsString="0" containsBlank="1"/>
    </cacheField>
    <cacheField name="viandes_mouton_pays_fournisseur_autre" numFmtId="0">
      <sharedItems containsNonDate="0" containsString="0" containsBlank="1"/>
    </cacheField>
    <cacheField name="viande_mouton_stock" numFmtId="0">
      <sharedItems containsString="0" containsBlank="1" containsNumber="1" containsInteger="1" minValue="1" maxValue="2"/>
    </cacheField>
    <cacheField name="viande_mouton_reapprovissionnement" numFmtId="0">
      <sharedItems containsString="0" containsBlank="1" containsNumber="1" containsInteger="1" minValue="1" maxValue="1"/>
    </cacheField>
    <cacheField name="viande_mouton_stock_warning" numFmtId="0">
      <sharedItems containsString="0" containsBlank="1" containsNumber="1" containsInteger="1" minValue="0" maxValue="1"/>
    </cacheField>
    <cacheField name="note_alimentaire_poissons" numFmtId="0">
      <sharedItems containsNonDate="0" containsString="0" containsBlank="1"/>
    </cacheField>
    <cacheField name="poisson_disponibilite" numFmtId="0">
      <sharedItems containsBlank="1"/>
    </cacheField>
    <cacheField name="poisson_prix_unite" numFmtId="0">
      <sharedItems containsString="0" containsBlank="1" containsNumber="1" containsInteger="1" minValue="1300" maxValue="1350"/>
    </cacheField>
    <cacheField name="poissons_localisation_fournisseur" numFmtId="0">
      <sharedItems containsBlank="1"/>
    </cacheField>
    <cacheField name="poissons_pays_fournisseur" numFmtId="0">
      <sharedItems containsNonDate="0" containsString="0" containsBlank="1"/>
    </cacheField>
    <cacheField name="poissons_pays_fournisseur_autre" numFmtId="0">
      <sharedItems containsNonDate="0" containsString="0" containsBlank="1"/>
    </cacheField>
    <cacheField name="poisson_stock" numFmtId="0">
      <sharedItems containsString="0" containsBlank="1" containsNumber="1" containsInteger="1" minValue="6" maxValue="10"/>
    </cacheField>
    <cacheField name="poisson_reapprovissionnement" numFmtId="0">
      <sharedItems containsString="0" containsBlank="1" containsNumber="1" containsInteger="1" minValue="1" maxValue="2"/>
    </cacheField>
    <cacheField name="poisson_stock_warning" numFmtId="0">
      <sharedItems containsString="0" containsBlank="1" containsNumber="1" containsInteger="1" minValue="0" maxValue="0"/>
    </cacheField>
    <cacheField name="note_alimentaire_lait_en_poudres" numFmtId="0">
      <sharedItems containsNonDate="0" containsString="0" containsBlank="1"/>
    </cacheField>
    <cacheField name="lait_en_poudre_disponibilite" numFmtId="0">
      <sharedItems containsBlank="1"/>
    </cacheField>
    <cacheField name="lait_en_poudre_prix_unite" numFmtId="0">
      <sharedItems containsString="0" containsBlank="1" containsNumber="1" containsInteger="1" minValue="750" maxValue="1350"/>
    </cacheField>
    <cacheField name="lait_en_poudres_localisation_fournisseur" numFmtId="0">
      <sharedItems containsBlank="1"/>
    </cacheField>
    <cacheField name="lait_en_poudres_pays_fournisseur" numFmtId="0">
      <sharedItems containsNonDate="0" containsString="0" containsBlank="1"/>
    </cacheField>
    <cacheField name="lait_en_poudres_pays_fournisseur_autre" numFmtId="0">
      <sharedItems containsNonDate="0" containsString="0" containsBlank="1"/>
    </cacheField>
    <cacheField name="lait_en_poudre_stock" numFmtId="0">
      <sharedItems containsString="0" containsBlank="1" containsNumber="1" containsInteger="1" minValue="15" maxValue="30"/>
    </cacheField>
    <cacheField name="lait_en_poudre_reapprovissionnement" numFmtId="0">
      <sharedItems containsString="0" containsBlank="1" containsNumber="1" containsInteger="1" minValue="1" maxValue="2"/>
    </cacheField>
    <cacheField name="lait_en_poudre_stock_warning" numFmtId="0">
      <sharedItems containsString="0" containsBlank="1" containsNumber="1" containsInteger="1" minValue="0" maxValue="0"/>
    </cacheField>
    <cacheField name="note_alimentaire_lait_fraiss" numFmtId="0">
      <sharedItems containsNonDate="0" containsString="0" containsBlank="1"/>
    </cacheField>
    <cacheField name="lait_frais_disponibilite" numFmtId="0">
      <sharedItems containsBlank="1"/>
    </cacheField>
    <cacheField name="lait_frais_prix_unite" numFmtId="0">
      <sharedItems containsString="0" containsBlank="1" containsNumber="1" containsInteger="1" minValue="600" maxValue="650"/>
    </cacheField>
    <cacheField name="lait_fraiss_localisation_fournisseur" numFmtId="0">
      <sharedItems containsBlank="1"/>
    </cacheField>
    <cacheField name="lait_fraiss_pays_fournisseur" numFmtId="0">
      <sharedItems containsNonDate="0" containsString="0" containsBlank="1"/>
    </cacheField>
    <cacheField name="lait_fraiss_pays_fournisseur_autre" numFmtId="0">
      <sharedItems containsNonDate="0" containsString="0" containsBlank="1"/>
    </cacheField>
    <cacheField name="lait_frais_stock" numFmtId="0">
      <sharedItems containsString="0" containsBlank="1" containsNumber="1" containsInteger="1" minValue="2" maxValue="7"/>
    </cacheField>
    <cacheField name="lait_frais_reapprovissionnement" numFmtId="0">
      <sharedItems containsString="0" containsBlank="1" containsNumber="1" containsInteger="1" minValue="1" maxValue="2"/>
    </cacheField>
    <cacheField name="lait_frais_stock_warning" numFmtId="0">
      <sharedItems containsString="0" containsBlank="1" containsNumber="1" containsInteger="1" minValue="0" maxValue="0"/>
    </cacheField>
    <cacheField name="note_alimentaire_haricots" numFmtId="0">
      <sharedItems containsNonDate="0" containsString="0" containsBlank="1"/>
    </cacheField>
    <cacheField name="haricot_disponibilite" numFmtId="0">
      <sharedItems containsNonDate="0" containsString="0" containsBlank="1"/>
    </cacheField>
    <cacheField name="haricot_unite" numFmtId="0">
      <sharedItems containsNonDate="0" containsString="0" containsBlank="1"/>
    </cacheField>
    <cacheField name="haricot_unite_kg" numFmtId="0">
      <sharedItems containsNonDate="0" containsString="0" containsBlank="1"/>
    </cacheField>
    <cacheField name="haricot_unite_yorouba" numFmtId="0">
      <sharedItems containsNonDate="0" containsString="0" containsBlank="1"/>
    </cacheField>
    <cacheField name="haricot_unite_tine" numFmtId="0">
      <sharedItems containsNonDate="0" containsString="0" containsBlank="1"/>
    </cacheField>
    <cacheField name="haricot_prix_kg" numFmtId="0">
      <sharedItems containsNonDate="0" containsString="0" containsBlank="1"/>
    </cacheField>
    <cacheField name="haricot_prix_yorouba" numFmtId="0">
      <sharedItems containsNonDate="0" containsString="0" containsBlank="1"/>
    </cacheField>
    <cacheField name="haricot_prix_tine" numFmtId="0">
      <sharedItems containsNonDate="0" containsString="0" containsBlank="1"/>
    </cacheField>
    <cacheField name="haricots_localisation_fournisseur" numFmtId="0">
      <sharedItems containsNonDate="0" containsString="0" containsBlank="1"/>
    </cacheField>
    <cacheField name="haricots_pays_fournisseur" numFmtId="0">
      <sharedItems containsNonDate="0" containsString="0" containsBlank="1"/>
    </cacheField>
    <cacheField name="haricots_pays_fournisseur_autre" numFmtId="0">
      <sharedItems containsNonDate="0" containsString="0" containsBlank="1"/>
    </cacheField>
    <cacheField name="haricot_stock" numFmtId="0">
      <sharedItems containsNonDate="0" containsString="0" containsBlank="1"/>
    </cacheField>
    <cacheField name="haricot_reapprovissionnement" numFmtId="0">
      <sharedItems containsNonDate="0" containsString="0" containsBlank="1"/>
    </cacheField>
    <cacheField name="haricot_stock_warning" numFmtId="0">
      <sharedItems containsNonDate="0" containsString="0" containsBlank="1"/>
    </cacheField>
    <cacheField name="note_alimentaire_arachide_coque" numFmtId="0">
      <sharedItems containsNonDate="0" containsString="0" containsBlank="1"/>
    </cacheField>
    <cacheField name="arachide_coque_disponibilite" numFmtId="0">
      <sharedItems containsBlank="1"/>
    </cacheField>
    <cacheField name="arachide_coque_unite" numFmtId="0">
      <sharedItems containsBlank="1"/>
    </cacheField>
    <cacheField name="arachide_coque_unite_kg" numFmtId="0">
      <sharedItems containsString="0" containsBlank="1" containsNumber="1" containsInteger="1" minValue="0" maxValue="0"/>
    </cacheField>
    <cacheField name="arachide_coque_unite_yorouba" numFmtId="0">
      <sharedItems containsString="0" containsBlank="1" containsNumber="1" containsInteger="1" minValue="1" maxValue="1"/>
    </cacheField>
    <cacheField name="arachide_coque_unite_tine" numFmtId="0">
      <sharedItems containsString="0" containsBlank="1" containsNumber="1" containsInteger="1" minValue="1" maxValue="1"/>
    </cacheField>
    <cacheField name="arachide_coque_coque_prix_kg" numFmtId="0">
      <sharedItems containsNonDate="0" containsString="0" containsBlank="1"/>
    </cacheField>
    <cacheField name="arachide_coque_prix_yorouba" numFmtId="0">
      <sharedItems containsString="0" containsBlank="1" containsNumber="1" containsInteger="1" minValue="500" maxValue="500"/>
    </cacheField>
    <cacheField name="arachide_coque_prix_tine" numFmtId="0">
      <sharedItems containsString="0" containsBlank="1" containsNumber="1" containsInteger="1" minValue="3500" maxValue="3500"/>
    </cacheField>
    <cacheField name="arachides_coque_localisation_fournisseur" numFmtId="0">
      <sharedItems containsBlank="1"/>
    </cacheField>
    <cacheField name="arachides_coque_pays_fournisseur" numFmtId="0">
      <sharedItems containsNonDate="0" containsString="0" containsBlank="1"/>
    </cacheField>
    <cacheField name="arachides_coque_pays_fournisseur_autre" numFmtId="0">
      <sharedItems containsNonDate="0" containsString="0" containsBlank="1"/>
    </cacheField>
    <cacheField name="arachide_coque_stock" numFmtId="0">
      <sharedItems containsString="0" containsBlank="1" containsNumber="1" containsInteger="1" minValue="20" maxValue="30"/>
    </cacheField>
    <cacheField name="arachide_coque_reapprovissionnement" numFmtId="0">
      <sharedItems containsString="0" containsBlank="1" containsNumber="1" containsInteger="1" minValue="1" maxValue="3"/>
    </cacheField>
    <cacheField name="arachide_coque_stock_warning" numFmtId="0">
      <sharedItems containsString="0" containsBlank="1" containsNumber="1" containsInteger="1" minValue="0" maxValue="0"/>
    </cacheField>
    <cacheField name="note_alimentaire_arachide_graine" numFmtId="0">
      <sharedItems containsNonDate="0" containsString="0" containsBlank="1"/>
    </cacheField>
    <cacheField name="arachide_graine_disponibilite" numFmtId="0">
      <sharedItems containsBlank="1"/>
    </cacheField>
    <cacheField name="arachide_graine_unite" numFmtId="0">
      <sharedItems containsBlank="1"/>
    </cacheField>
    <cacheField name="arachide_graine_unite_kg" numFmtId="0">
      <sharedItems containsString="0" containsBlank="1" containsNumber="1" containsInteger="1" minValue="0" maxValue="0"/>
    </cacheField>
    <cacheField name="arachide_graine_unite_yorouba" numFmtId="0">
      <sharedItems containsString="0" containsBlank="1" containsNumber="1" containsInteger="1" minValue="1" maxValue="1"/>
    </cacheField>
    <cacheField name="arachide_graine_unite_tine" numFmtId="0">
      <sharedItems containsString="0" containsBlank="1" containsNumber="1" containsInteger="1" minValue="1" maxValue="1"/>
    </cacheField>
    <cacheField name="arachide_graine_graine_prix_kg" numFmtId="0">
      <sharedItems containsNonDate="0" containsString="0" containsBlank="1"/>
    </cacheField>
    <cacheField name="arachide_graine_prix_yorouba" numFmtId="0">
      <sharedItems containsString="0" containsBlank="1" containsNumber="1" containsInteger="1" minValue="1500" maxValue="1500"/>
    </cacheField>
    <cacheField name="arachide_graine_prix_tine" numFmtId="0">
      <sharedItems containsString="0" containsBlank="1" containsNumber="1" containsInteger="1" minValue="10500" maxValue="10500"/>
    </cacheField>
    <cacheField name="arachides_graine_localisation_fournisseur" numFmtId="0">
      <sharedItems containsBlank="1"/>
    </cacheField>
    <cacheField name="arachides_graine_pays_fournisseur" numFmtId="0">
      <sharedItems containsNonDate="0" containsString="0" containsBlank="1"/>
    </cacheField>
    <cacheField name="arachides_graine_pays_fournisseur_autre" numFmtId="0">
      <sharedItems containsNonDate="0" containsString="0" containsBlank="1"/>
    </cacheField>
    <cacheField name="arachide_graine_stock" numFmtId="0">
      <sharedItems containsString="0" containsBlank="1" containsNumber="1" containsInteger="1" minValue="15" maxValue="30"/>
    </cacheField>
    <cacheField name="arachide_graine_reapprovissionnement" numFmtId="0">
      <sharedItems containsString="0" containsBlank="1" containsNumber="1" containsInteger="1" minValue="1" maxValue="3"/>
    </cacheField>
    <cacheField name="arachide_graine_stock_warning" numFmtId="0">
      <sharedItems containsString="0" containsBlank="1" containsNumber="1" containsInteger="1" minValue="0" maxValue="0"/>
    </cacheField>
    <cacheField name="note_alimentaire_voandzous" numFmtId="0">
      <sharedItems containsNonDate="0" containsString="0" containsBlank="1"/>
    </cacheField>
    <cacheField name="voandzou_disponibilite" numFmtId="0">
      <sharedItems containsBlank="1"/>
    </cacheField>
    <cacheField name="voandzou_unite" numFmtId="0">
      <sharedItems containsBlank="1"/>
    </cacheField>
    <cacheField name="voandzou_unite_kg" numFmtId="0">
      <sharedItems containsString="0" containsBlank="1" containsNumber="1" containsInteger="1" minValue="0" maxValue="0"/>
    </cacheField>
    <cacheField name="voandzou_unite_yorouba" numFmtId="0">
      <sharedItems containsString="0" containsBlank="1" containsNumber="1" containsInteger="1" minValue="1" maxValue="1"/>
    </cacheField>
    <cacheField name="voandzou_unite_tine" numFmtId="0">
      <sharedItems containsString="0" containsBlank="1" containsNumber="1" containsInteger="1" minValue="1" maxValue="1"/>
    </cacheField>
    <cacheField name="voandzou_prix_unite_kg" numFmtId="0">
      <sharedItems containsNonDate="0" containsString="0" containsBlank="1"/>
    </cacheField>
    <cacheField name="voandzou_prix_unite_yorouba" numFmtId="0">
      <sharedItems containsString="0" containsBlank="1" containsNumber="1" containsInteger="1" minValue="1400" maxValue="1400"/>
    </cacheField>
    <cacheField name="voandzou_prix_unite_tine" numFmtId="0">
      <sharedItems containsString="0" containsBlank="1" containsNumber="1" containsInteger="1" minValue="9800" maxValue="9800"/>
    </cacheField>
    <cacheField name="voandzous_localisation_fournisseur" numFmtId="0">
      <sharedItems containsBlank="1"/>
    </cacheField>
    <cacheField name="voandzous_pays_fournisseur" numFmtId="0">
      <sharedItems containsNonDate="0" containsString="0" containsBlank="1"/>
    </cacheField>
    <cacheField name="voandzous_pays_fournisseur_autre" numFmtId="0">
      <sharedItems containsNonDate="0" containsString="0" containsBlank="1"/>
    </cacheField>
    <cacheField name="voandzou_stock" numFmtId="0">
      <sharedItems containsString="0" containsBlank="1" containsNumber="1" containsInteger="1" minValue="20" maxValue="30"/>
    </cacheField>
    <cacheField name="voandzou_reapprovissionnement" numFmtId="0">
      <sharedItems containsString="0" containsBlank="1" containsNumber="1" containsInteger="1" minValue="1" maxValue="3"/>
    </cacheField>
    <cacheField name="voandzou_stock_warning" numFmtId="0">
      <sharedItems containsString="0" containsBlank="1" containsNumber="1" containsInteger="1" minValue="0" maxValue="0"/>
    </cacheField>
    <cacheField name="note_alimentaire_oignons" numFmtId="0">
      <sharedItems containsNonDate="0" containsString="0" containsBlank="1"/>
    </cacheField>
    <cacheField name="oignon_disponibilite" numFmtId="0">
      <sharedItems containsBlank="1"/>
    </cacheField>
    <cacheField name="oignon_unite" numFmtId="0">
      <sharedItems containsBlank="1"/>
    </cacheField>
    <cacheField name="oignon_unite_kg" numFmtId="0">
      <sharedItems containsString="0" containsBlank="1" containsNumber="1" containsInteger="1" minValue="0" maxValue="0"/>
    </cacheField>
    <cacheField name="oignon_unite_yorouba" numFmtId="0">
      <sharedItems containsString="0" containsBlank="1" containsNumber="1" containsInteger="1" minValue="0" maxValue="1"/>
    </cacheField>
    <cacheField name="oignon_unite_tas" numFmtId="0">
      <sharedItems containsString="0" containsBlank="1" containsNumber="1" containsInteger="1" minValue="1" maxValue="1"/>
    </cacheField>
    <cacheField name="oignon_prix_unite_kg" numFmtId="0">
      <sharedItems containsNonDate="0" containsString="0" containsBlank="1"/>
    </cacheField>
    <cacheField name="oignon_prix_unite_yorouba" numFmtId="0">
      <sharedItems containsString="0" containsBlank="1" containsNumber="1" containsInteger="1" minValue="700" maxValue="700"/>
    </cacheField>
    <cacheField name="oignon_prix_unite_tas" numFmtId="0">
      <sharedItems containsString="0" containsBlank="1" containsNumber="1" containsInteger="1" minValue="200" maxValue="200"/>
    </cacheField>
    <cacheField name="oignons_localisation_fournisseur" numFmtId="0">
      <sharedItems containsBlank="1"/>
    </cacheField>
    <cacheField name="oignons_pays_fournisseur" numFmtId="0">
      <sharedItems containsNonDate="0" containsString="0" containsBlank="1"/>
    </cacheField>
    <cacheField name="oignons_pays_fournisseur_autre" numFmtId="0">
      <sharedItems containsNonDate="0" containsString="0" containsBlank="1"/>
    </cacheField>
    <cacheField name="oignon_stock" numFmtId="0">
      <sharedItems containsString="0" containsBlank="1" containsNumber="1" containsInteger="1" minValue="7" maxValue="15"/>
    </cacheField>
    <cacheField name="oignon_reapprovissionnement" numFmtId="0">
      <sharedItems containsString="0" containsBlank="1" containsNumber="1" containsInteger="1" minValue="1" maxValue="2"/>
    </cacheField>
    <cacheField name="oignon_stock_warning" numFmtId="0">
      <sharedItems containsString="0" containsBlank="1" containsNumber="1" containsInteger="1" minValue="0" maxValue="0"/>
    </cacheField>
    <cacheField name="note_alimentaire_tomates" numFmtId="0">
      <sharedItems containsNonDate="0" containsString="0" containsBlank="1"/>
    </cacheField>
    <cacheField name="tomate_disponibilite" numFmtId="0">
      <sharedItems containsBlank="1"/>
    </cacheField>
    <cacheField name="tomate_unite" numFmtId="0">
      <sharedItems containsBlank="1"/>
    </cacheField>
    <cacheField name="tomate_unite_kg" numFmtId="0">
      <sharedItems containsString="0" containsBlank="1" containsNumber="1" containsInteger="1" minValue="0" maxValue="0"/>
    </cacheField>
    <cacheField name="tomate_unite_tas" numFmtId="0">
      <sharedItems containsString="0" containsBlank="1" containsNumber="1" containsInteger="1" minValue="1" maxValue="1"/>
    </cacheField>
    <cacheField name="tomate_prix_unite_kg" numFmtId="0">
      <sharedItems containsNonDate="0" containsString="0" containsBlank="1"/>
    </cacheField>
    <cacheField name="tomate_prix_unite_tas" numFmtId="0">
      <sharedItems containsString="0" containsBlank="1" containsNumber="1" containsInteger="1" minValue="200" maxValue="275"/>
    </cacheField>
    <cacheField name="tomates_localisation_fournisseur" numFmtId="0">
      <sharedItems containsBlank="1"/>
    </cacheField>
    <cacheField name="tomates_pays_fournisseur" numFmtId="0">
      <sharedItems containsNonDate="0" containsString="0" containsBlank="1"/>
    </cacheField>
    <cacheField name="tomates_pays_fournisseur_autre" numFmtId="0">
      <sharedItems containsNonDate="0" containsString="0" containsBlank="1"/>
    </cacheField>
    <cacheField name="tomate_stock" numFmtId="0">
      <sharedItems containsString="0" containsBlank="1" containsNumber="1" containsInteger="1" minValue="3" maxValue="7"/>
    </cacheField>
    <cacheField name="tomate_reapprovissionnement" numFmtId="0">
      <sharedItems containsString="0" containsBlank="1" containsNumber="1" containsInteger="1" minValue="1" maxValue="7"/>
    </cacheField>
    <cacheField name="tomate_stock_warning" numFmtId="0">
      <sharedItems containsString="0" containsBlank="1" containsNumber="1" containsInteger="1" minValue="0" maxValue="1"/>
    </cacheField>
    <cacheField name="note_alimentaire_feuilles" numFmtId="0">
      <sharedItems containsNonDate="0" containsString="0" containsBlank="1"/>
    </cacheField>
    <cacheField name="feuille_disponibilite" numFmtId="0">
      <sharedItems containsBlank="1"/>
    </cacheField>
    <cacheField name="feuille_unite" numFmtId="0">
      <sharedItems containsBlank="1"/>
    </cacheField>
    <cacheField name="feuille_unite_kg" numFmtId="0">
      <sharedItems containsString="0" containsBlank="1" containsNumber="1" containsInteger="1" minValue="0" maxValue="0"/>
    </cacheField>
    <cacheField name="feuille_unite_tas" numFmtId="0">
      <sharedItems containsString="0" containsBlank="1" containsNumber="1" containsInteger="1" minValue="1" maxValue="1"/>
    </cacheField>
    <cacheField name="feuille_prix_unite_kg" numFmtId="0">
      <sharedItems containsNonDate="0" containsString="0" containsBlank="1"/>
    </cacheField>
    <cacheField name="feuille_prix_unite_tas" numFmtId="0">
      <sharedItems containsString="0" containsBlank="1" containsNumber="1" containsInteger="1" minValue="200" maxValue="250"/>
    </cacheField>
    <cacheField name="feuilles_localisation_fournisseur" numFmtId="0">
      <sharedItems containsBlank="1"/>
    </cacheField>
    <cacheField name="feuilles_pays_fournisseur" numFmtId="0">
      <sharedItems containsNonDate="0" containsString="0" containsBlank="1"/>
    </cacheField>
    <cacheField name="feuilles_pays_fournisseur_autre" numFmtId="0">
      <sharedItems containsNonDate="0" containsString="0" containsBlank="1"/>
    </cacheField>
    <cacheField name="feuille_stock" numFmtId="0">
      <sharedItems containsString="0" containsBlank="1" containsNumber="1" containsInteger="1" minValue="4" maxValue="7"/>
    </cacheField>
    <cacheField name="feuille_reapprovissionnement" numFmtId="0">
      <sharedItems containsString="0" containsBlank="1" containsNumber="1" containsInteger="1" minValue="1" maxValue="2"/>
    </cacheField>
    <cacheField name="feuille_stock_warning" numFmtId="0">
      <sharedItems containsString="0" containsBlank="1" containsNumber="1" containsInteger="1" minValue="0" maxValue="0"/>
    </cacheField>
    <cacheField name="note_alimentaire_huile" numFmtId="0">
      <sharedItems containsNonDate="0" containsString="0" containsBlank="1"/>
    </cacheField>
    <cacheField name="huile_disponibilite" numFmtId="0">
      <sharedItems containsBlank="1"/>
    </cacheField>
    <cacheField name="huile_prix_unite" numFmtId="0">
      <sharedItems containsString="0" containsBlank="1" containsNumber="1" containsInteger="1" minValue="1100" maxValue="1250"/>
    </cacheField>
    <cacheField name="huile_localisation_fournisseur" numFmtId="0">
      <sharedItems containsBlank="1"/>
    </cacheField>
    <cacheField name="huile_pays_fournisseur" numFmtId="0">
      <sharedItems containsNonDate="0" containsString="0" containsBlank="1"/>
    </cacheField>
    <cacheField name="huile_pays_fournisseur_autre" numFmtId="0">
      <sharedItems containsNonDate="0" containsString="0" containsBlank="1"/>
    </cacheField>
    <cacheField name="huile_stock" numFmtId="0">
      <sharedItems containsString="0" containsBlank="1" containsNumber="1" containsInteger="1" minValue="15" maxValue="30"/>
    </cacheField>
    <cacheField name="huile_reapprovissionnement" numFmtId="0">
      <sharedItems containsString="0" containsBlank="1" containsNumber="1" containsInteger="1" minValue="1" maxValue="2"/>
    </cacheField>
    <cacheField name="huile_stock_warning" numFmtId="0">
      <sharedItems containsString="0" containsBlank="1" containsNumber="1" containsInteger="1" minValue="0" maxValue="0"/>
    </cacheField>
    <cacheField name="note_alimentaire_beurre" numFmtId="0">
      <sharedItems containsNonDate="0" containsString="0" containsBlank="1"/>
    </cacheField>
    <cacheField name="beurre_disponibilite" numFmtId="0">
      <sharedItems containsBlank="1"/>
    </cacheField>
    <cacheField name="beurre_unite" numFmtId="0">
      <sharedItems containsBlank="1"/>
    </cacheField>
    <cacheField name="beurre_unite_litre" numFmtId="0">
      <sharedItems containsString="0" containsBlank="1" containsNumber="1" containsInteger="1" minValue="0" maxValue="1"/>
    </cacheField>
    <cacheField name="beurre_unite_kg" numFmtId="0">
      <sharedItems containsString="0" containsBlank="1" containsNumber="1" containsInteger="1" minValue="0" maxValue="1"/>
    </cacheField>
    <cacheField name="beurre_unite_boule" numFmtId="0">
      <sharedItems containsString="0" containsBlank="1" containsNumber="1" containsInteger="1" minValue="1" maxValue="1"/>
    </cacheField>
    <cacheField name="beurre_prix_unite_litre" numFmtId="0">
      <sharedItems containsString="0" containsBlank="1" containsNumber="1" containsInteger="1" minValue="2700" maxValue="2750"/>
    </cacheField>
    <cacheField name="beurre_prix_unite_kg" numFmtId="0">
      <sharedItems containsString="0" containsBlank="1" containsNumber="1" containsInteger="1" minValue="2700" maxValue="2700"/>
    </cacheField>
    <cacheField name="beurre_prix_unite_boule" numFmtId="0">
      <sharedItems containsString="0" containsBlank="1" containsNumber="1" containsInteger="1" minValue="100" maxValue="100"/>
    </cacheField>
    <cacheField name="beurre_localisation_fournisseur" numFmtId="0">
      <sharedItems containsBlank="1"/>
    </cacheField>
    <cacheField name="beurre_pays_fournisseur" numFmtId="0">
      <sharedItems containsNonDate="0" containsString="0" containsBlank="1"/>
    </cacheField>
    <cacheField name="beurre_pays_fournisseur_autre" numFmtId="0">
      <sharedItems containsNonDate="0" containsString="0" containsBlank="1"/>
    </cacheField>
    <cacheField name="beurre_stock" numFmtId="0">
      <sharedItems containsString="0" containsBlank="1" containsNumber="1" containsInteger="1" minValue="6" maxValue="10"/>
    </cacheField>
    <cacheField name="beurre_reapprovissionnement" numFmtId="0">
      <sharedItems containsString="0" containsBlank="1" containsNumber="1" containsInteger="1" minValue="1" maxValue="3"/>
    </cacheField>
    <cacheField name="beurre_stock_warning" numFmtId="0">
      <sharedItems containsString="0" containsBlank="1" containsNumber="1" containsInteger="1" minValue="0" maxValue="0"/>
    </cacheField>
    <cacheField name="note_alimentaire_sucre" numFmtId="0">
      <sharedItems containsNonDate="0" containsString="0" containsBlank="1"/>
    </cacheField>
    <cacheField name="sucre_disponibilite" numFmtId="0">
      <sharedItems containsBlank="1"/>
    </cacheField>
    <cacheField name="sucre_unite" numFmtId="0">
      <sharedItems containsBlank="1"/>
    </cacheField>
    <cacheField name="sucre_unite_poudre" numFmtId="0">
      <sharedItems containsString="0" containsBlank="1" containsNumber="1" containsInteger="1" minValue="1" maxValue="1"/>
    </cacheField>
    <cacheField name="sucre_unite_morceaux" numFmtId="0">
      <sharedItems containsString="0" containsBlank="1" containsNumber="1" containsInteger="1" minValue="1" maxValue="1"/>
    </cacheField>
    <cacheField name="sucre_prix_unite_poudre" numFmtId="0">
      <sharedItems containsString="0" containsBlank="1" containsNumber="1" containsInteger="1" minValue="650" maxValue="700"/>
    </cacheField>
    <cacheField name="sucre_prix_unite_morceaux" numFmtId="0">
      <sharedItems containsString="0" containsBlank="1" containsNumber="1" containsInteger="1" minValue="750" maxValue="800"/>
    </cacheField>
    <cacheField name="sucre_localisation_fournisseur" numFmtId="0">
      <sharedItems containsBlank="1"/>
    </cacheField>
    <cacheField name="sucre_pays_fournisseur" numFmtId="0">
      <sharedItems containsNonDate="0" containsString="0" containsBlank="1"/>
    </cacheField>
    <cacheField name="sucre_pays_fournisseur_autre" numFmtId="0">
      <sharedItems containsNonDate="0" containsString="0" containsBlank="1"/>
    </cacheField>
    <cacheField name="sucre_stock" numFmtId="0">
      <sharedItems containsString="0" containsBlank="1" containsNumber="1" containsInteger="1" minValue="15" maxValue="30"/>
    </cacheField>
    <cacheField name="sucre_reapprovissionnement" numFmtId="0">
      <sharedItems containsString="0" containsBlank="1" containsNumber="1" containsInteger="1" minValue="1" maxValue="2"/>
    </cacheField>
    <cacheField name="sucre_stock_warning" numFmtId="0">
      <sharedItems containsString="0" containsBlank="1" containsNumber="1" containsInteger="1" minValue="0" maxValue="0"/>
    </cacheField>
    <cacheField name="note_alimentaire_sel" numFmtId="0">
      <sharedItems containsNonDate="0" containsString="0" containsBlank="1"/>
    </cacheField>
    <cacheField name="sel_disponibilite" numFmtId="0">
      <sharedItems containsBlank="1"/>
    </cacheField>
    <cacheField name="sel_prix_unite" numFmtId="0">
      <sharedItems containsString="0" containsBlank="1" containsNumber="1" containsInteger="1" minValue="500" maxValue="600"/>
    </cacheField>
    <cacheField name="sel_localisation_fournisseur" numFmtId="0">
      <sharedItems containsBlank="1"/>
    </cacheField>
    <cacheField name="sel_pays_fournisseur" numFmtId="0">
      <sharedItems containsNonDate="0" containsString="0" containsBlank="1"/>
    </cacheField>
    <cacheField name="sel_pays_fournisseur_autre" numFmtId="0">
      <sharedItems containsNonDate="0" containsString="0" containsBlank="1"/>
    </cacheField>
    <cacheField name="sel_stock" numFmtId="0">
      <sharedItems containsString="0" containsBlank="1" containsNumber="1" containsInteger="1" minValue="17" maxValue="30"/>
    </cacheField>
    <cacheField name="sel_reapprovissionnement" numFmtId="0">
      <sharedItems containsString="0" containsBlank="1" containsNumber="1" containsInteger="1" minValue="1" maxValue="2"/>
    </cacheField>
    <cacheField name="sel_stock_warning" numFmtId="0">
      <sharedItems containsString="0" containsBlank="1" containsNumber="1" containsInteger="1" minValue="0" maxValue="0"/>
    </cacheField>
    <cacheField name="note_alimentaire_reapprov" numFmtId="0">
      <sharedItems containsNonDate="0" containsString="0" containsBlank="1"/>
    </cacheField>
    <cacheField name="alimentaire_difficultes_reapprov_ouinon" numFmtId="0">
      <sharedItems containsBlank="1" count="3">
        <m/>
        <s v="non"/>
        <s v="oui"/>
      </sharedItems>
    </cacheField>
    <cacheField name="ba_incoherence1_note" numFmtId="0">
      <sharedItems containsNonDate="0" containsString="0" containsBlank="1"/>
    </cacheField>
    <cacheField name="alimentaire_difficultes_reapprov_articles" numFmtId="0">
      <sharedItems containsBlank="1"/>
    </cacheField>
    <cacheField name="alimentaire_difficultes_reapprov_articles_mais" numFmtId="0">
      <sharedItems containsString="0" containsBlank="1" containsNumber="1" containsInteger="1" minValue="0" maxValue="0"/>
    </cacheField>
    <cacheField name="alimentaire_difficultes_reapprov_articles_sorgho_rouge" numFmtId="0">
      <sharedItems containsString="0" containsBlank="1" containsNumber="1" containsInteger="1" minValue="0" maxValue="0"/>
    </cacheField>
    <cacheField name="alimentaire_difficultes_reapprov_articles_sorgho_blanc" numFmtId="0">
      <sharedItems containsString="0" containsBlank="1" containsNumber="1" containsInteger="1" minValue="0" maxValue="0"/>
    </cacheField>
    <cacheField name="alimentaire_difficultes_reapprov_articles_mil" numFmtId="0">
      <sharedItems containsString="0" containsBlank="1" containsNumber="1" containsInteger="1" minValue="0" maxValue="0"/>
    </cacheField>
    <cacheField name="alimentaire_difficultes_reapprov_articles_riz_local" numFmtId="0">
      <sharedItems containsString="0" containsBlank="1" containsNumber="1" containsInteger="1" minValue="0" maxValue="0"/>
    </cacheField>
    <cacheField name="alimentaire_difficultes_reapprov_articles_riz_importe" numFmtId="0">
      <sharedItems containsString="0" containsBlank="1" containsNumber="1" containsInteger="1" minValue="0" maxValue="0"/>
    </cacheField>
    <cacheField name="alimentaire_difficultes_reapprov_articles_fonio" numFmtId="0">
      <sharedItems containsString="0" containsBlank="1" containsNumber="1" containsInteger="1" minValue="0" maxValue="0"/>
    </cacheField>
    <cacheField name="alimentaire_difficultes_reapprov_articles_manioc" numFmtId="0">
      <sharedItems containsString="0" containsBlank="1" containsNumber="1" containsInteger="1" minValue="0" maxValue="1"/>
    </cacheField>
    <cacheField name="alimentaire_difficultes_reapprov_articles_igname" numFmtId="0">
      <sharedItems containsString="0" containsBlank="1" containsNumber="1" containsInteger="1" minValue="0" maxValue="1"/>
    </cacheField>
    <cacheField name="alimentaire_difficultes_reapprov_articles_patate" numFmtId="0">
      <sharedItems containsString="0" containsBlank="1" containsNumber="1" containsInteger="1" minValue="0" maxValue="1"/>
    </cacheField>
    <cacheField name="alimentaire_difficultes_reapprov_articles_pomme_de_terre" numFmtId="0">
      <sharedItems containsString="0" containsBlank="1" containsNumber="1" containsInteger="1" minValue="0" maxValue="0"/>
    </cacheField>
    <cacheField name="alimentaire_difficultes_reapprov_articles_viande_beuf" numFmtId="0">
      <sharedItems containsString="0" containsBlank="1" containsNumber="1" containsInteger="1" minValue="0" maxValue="0"/>
    </cacheField>
    <cacheField name="alimentaire_difficultes_reapprov_articles_viande_mouton" numFmtId="0">
      <sharedItems containsString="0" containsBlank="1" containsNumber="1" containsInteger="1" minValue="0" maxValue="0"/>
    </cacheField>
    <cacheField name="alimentaire_difficultes_reapprov_articles_poisson" numFmtId="0">
      <sharedItems containsString="0" containsBlank="1" containsNumber="1" containsInteger="1" minValue="0" maxValue="1"/>
    </cacheField>
    <cacheField name="alimentaire_difficultes_reapprov_articles_lait_en_poudre" numFmtId="0">
      <sharedItems containsString="0" containsBlank="1" containsNumber="1" containsInteger="1" minValue="0" maxValue="0"/>
    </cacheField>
    <cacheField name="alimentaire_difficultes_reapprov_articles_lait_frais" numFmtId="0">
      <sharedItems containsString="0" containsBlank="1" containsNumber="1" containsInteger="1" minValue="0" maxValue="0"/>
    </cacheField>
    <cacheField name="alimentaire_difficultes_reapprov_articles_niebe" numFmtId="0">
      <sharedItems containsString="0" containsBlank="1" containsNumber="1" containsInteger="1" minValue="0" maxValue="0"/>
    </cacheField>
    <cacheField name="alimentaire_difficultes_reapprov_articles_arachide_coque" numFmtId="0">
      <sharedItems containsString="0" containsBlank="1" containsNumber="1" containsInteger="1" minValue="0" maxValue="0"/>
    </cacheField>
    <cacheField name="alimentaire_difficultes_reapprov_articles_arachide_graine" numFmtId="0">
      <sharedItems containsString="0" containsBlank="1" containsNumber="1" containsInteger="1" minValue="0" maxValue="0"/>
    </cacheField>
    <cacheField name="alimentaire_difficultes_reapprov_articles_voandzou" numFmtId="0">
      <sharedItems containsString="0" containsBlank="1" containsNumber="1" containsInteger="1" minValue="0" maxValue="0"/>
    </cacheField>
    <cacheField name="alimentaire_difficultes_reapprov_articles_oignon" numFmtId="0">
      <sharedItems containsString="0" containsBlank="1" containsNumber="1" containsInteger="1" minValue="0" maxValue="1"/>
    </cacheField>
    <cacheField name="alimentaire_difficultes_reapprov_articles_tomate" numFmtId="0">
      <sharedItems containsString="0" containsBlank="1" containsNumber="1" containsInteger="1" minValue="0" maxValue="1"/>
    </cacheField>
    <cacheField name="alimentaire_difficultes_reapprov_articles_feuille" numFmtId="0">
      <sharedItems containsString="0" containsBlank="1" containsNumber="1" containsInteger="1" minValue="0" maxValue="1"/>
    </cacheField>
    <cacheField name="alimentaire_difficultes_reapprov_articles_huile" numFmtId="0">
      <sharedItems containsString="0" containsBlank="1" containsNumber="1" containsInteger="1" minValue="0" maxValue="0"/>
    </cacheField>
    <cacheField name="alimentaire_difficultes_reapprov_articles_beurre" numFmtId="0">
      <sharedItems containsString="0" containsBlank="1" containsNumber="1" containsInteger="1" minValue="0" maxValue="0"/>
    </cacheField>
    <cacheField name="alimentaire_difficultes_reapprov_articles_sucre" numFmtId="0">
      <sharedItems containsString="0" containsBlank="1" containsNumber="1" containsInteger="1" minValue="0" maxValue="0"/>
    </cacheField>
    <cacheField name="alimentaire_difficultes_reapprov_articles_sel" numFmtId="0">
      <sharedItems containsString="0" containsBlank="1" containsNumber="1" containsInteger="1" minValue="0" maxValue="0"/>
    </cacheField>
    <cacheField name="alimentaire_difficultes_reapprov_articles_aucun" numFmtId="0">
      <sharedItems containsString="0" containsBlank="1" containsNumber="1" containsInteger="1" minValue="0" maxValue="0"/>
    </cacheField>
    <cacheField name="ba_incoherence2_note" numFmtId="0">
      <sharedItems containsNonDate="0" containsString="0" containsBlank="1"/>
    </cacheField>
    <cacheField name="alimentaire_difficultes_reapprov_raisons" numFmtId="0">
      <sharedItems containsBlank="1"/>
    </cacheField>
    <cacheField name="alimentaire_difficultes_reapprov_raisons_securite" numFmtId="0">
      <sharedItems containsString="0" containsBlank="1" containsNumber="1" containsInteger="1" minValue="0" maxValue="0"/>
    </cacheField>
    <cacheField name="alimentaire_difficultes_reapprov_raisons_vols" numFmtId="0">
      <sharedItems containsString="0" containsBlank="1" containsNumber="1" containsInteger="1" minValue="0" maxValue="1"/>
    </cacheField>
    <cacheField name="alimentaire_difficultes_reapprov_raisons_degradation_perte" numFmtId="0">
      <sharedItems containsString="0" containsBlank="1" containsNumber="1" containsInteger="1" minValue="0" maxValue="1"/>
    </cacheField>
    <cacheField name="alimentaire_difficultes_reapprov_raisons_route_etat" numFmtId="0">
      <sharedItems containsString="0" containsBlank="1" containsNumber="1" containsInteger="1" minValue="0" maxValue="1"/>
    </cacheField>
    <cacheField name="alimentaire_difficultes_reapprov_raisons_article_indisponible_saison" numFmtId="0">
      <sharedItems containsString="0" containsBlank="1" containsNumber="1" containsInteger="1" minValue="0" maxValue="0"/>
    </cacheField>
    <cacheField name="alimentaire_difficultes_reapprov_raisons_prix_fournisseurs" numFmtId="0">
      <sharedItems containsString="0" containsBlank="1" containsNumber="1" containsInteger="1" minValue="0" maxValue="1"/>
    </cacheField>
    <cacheField name="alimentaire_difficultes_reapprov_raisons_rarete_transport" numFmtId="0">
      <sharedItems containsString="0" containsBlank="1" containsNumber="1" containsInteger="1" minValue="0" maxValue="0"/>
    </cacheField>
    <cacheField name="alimentaire_difficultes_reapprov_raisons_cout_transport" numFmtId="0">
      <sharedItems containsString="0" containsBlank="1" containsNumber="1" containsInteger="1" minValue="0" maxValue="0"/>
    </cacheField>
    <cacheField name="alimentaire_difficultes_reapprov_raisons_taxes" numFmtId="0">
      <sharedItems containsString="0" containsBlank="1" containsNumber="1" containsInteger="1" minValue="0" maxValue="0"/>
    </cacheField>
    <cacheField name="alimentaire_difficultes_reapprov_raisons_tracasseries" numFmtId="0">
      <sharedItems containsString="0" containsBlank="1" containsNumber="1" containsInteger="1" minValue="0" maxValue="0"/>
    </cacheField>
    <cacheField name="alimentaire_difficultes_reapprov_raisons_autre" numFmtId="0">
      <sharedItems containsString="0" containsBlank="1" containsNumber="1" containsInteger="1" minValue="0" maxValue="0"/>
    </cacheField>
    <cacheField name="alimentaire_difficultes_reapprov_raisons_nsp" numFmtId="0">
      <sharedItems containsString="0" containsBlank="1" containsNumber="1" containsInteger="1" minValue="0" maxValue="0"/>
    </cacheField>
    <cacheField name="alimentaire_difficultes_reapprov_raisons_autre_2" numFmtId="0">
      <sharedItems containsNonDate="0" containsString="0" containsBlank="1"/>
    </cacheField>
    <cacheField name="note_alimentaire_variations" numFmtId="0">
      <sharedItems containsNonDate="0" containsString="0" containsBlank="1"/>
    </cacheField>
    <cacheField name="variations_alimentaire_prix" numFmtId="0">
      <sharedItems containsBlank="1"/>
    </cacheField>
    <cacheField name="variations_alimentaire_prix_prix_constants" numFmtId="0">
      <sharedItems containsString="0" containsBlank="1" containsNumber="1" containsInteger="1" minValue="0" maxValue="1"/>
    </cacheField>
    <cacheField name="variations_alimentaire_prix_prix_hausse" numFmtId="0">
      <sharedItems containsString="0" containsBlank="1" containsNumber="1" containsInteger="1" minValue="0" maxValue="1"/>
    </cacheField>
    <cacheField name="variations_alimentaire_prix_prix_baisse" numFmtId="0">
      <sharedItems containsString="0" containsBlank="1" containsNumber="1" containsInteger="1" minValue="0" maxValue="0"/>
    </cacheField>
    <cacheField name="variations_alimentaire_prix_nsp" numFmtId="0">
      <sharedItems containsString="0" containsBlank="1" containsNumber="1" containsInteger="1" minValue="0" maxValue="0"/>
    </cacheField>
    <cacheField name="variations_alimentaire_hausse_articles" numFmtId="0">
      <sharedItems containsBlank="1"/>
    </cacheField>
    <cacheField name="variations_alimentaire_hausse_articles_mais" numFmtId="0">
      <sharedItems containsString="0" containsBlank="1" containsNumber="1" containsInteger="1" minValue="0" maxValue="0"/>
    </cacheField>
    <cacheField name="variations_alimentaire_hausse_articles_sorgho_rouge" numFmtId="0">
      <sharedItems containsString="0" containsBlank="1" containsNumber="1" containsInteger="1" minValue="0" maxValue="0"/>
    </cacheField>
    <cacheField name="variations_alimentaire_hausse_articles_sorgho_blanc" numFmtId="0">
      <sharedItems containsString="0" containsBlank="1" containsNumber="1" containsInteger="1" minValue="0" maxValue="0"/>
    </cacheField>
    <cacheField name="variations_alimentaire_hausse_articles_mil" numFmtId="0">
      <sharedItems containsString="0" containsBlank="1" containsNumber="1" containsInteger="1" minValue="0" maxValue="0"/>
    </cacheField>
    <cacheField name="variations_alimentaire_hausse_articles_riz_local" numFmtId="0">
      <sharedItems containsString="0" containsBlank="1" containsNumber="1" containsInteger="1" minValue="0" maxValue="0"/>
    </cacheField>
    <cacheField name="variations_alimentaire_hausse_articles_riz_importe" numFmtId="0">
      <sharedItems containsString="0" containsBlank="1" containsNumber="1" containsInteger="1" minValue="0" maxValue="0"/>
    </cacheField>
    <cacheField name="variations_alimentaire_hausse_articles_fonio" numFmtId="0">
      <sharedItems containsString="0" containsBlank="1" containsNumber="1" containsInteger="1" minValue="0" maxValue="0"/>
    </cacheField>
    <cacheField name="variations_alimentaire_hausse_articles_manioc" numFmtId="0">
      <sharedItems containsString="0" containsBlank="1" containsNumber="1" containsInteger="1" minValue="0" maxValue="0"/>
    </cacheField>
    <cacheField name="variations_alimentaire_hausse_articles_igname" numFmtId="0">
      <sharedItems containsString="0" containsBlank="1" containsNumber="1" containsInteger="1" minValue="0" maxValue="0"/>
    </cacheField>
    <cacheField name="variations_alimentaire_hausse_articles_patate" numFmtId="0">
      <sharedItems containsString="0" containsBlank="1" containsNumber="1" containsInteger="1" minValue="0" maxValue="0"/>
    </cacheField>
    <cacheField name="variations_alimentaire_hausse_articles_pomme_de_terre" numFmtId="0">
      <sharedItems containsString="0" containsBlank="1" containsNumber="1" containsInteger="1" minValue="0" maxValue="0"/>
    </cacheField>
    <cacheField name="variations_alimentaire_hausse_articles_viande_beuf" numFmtId="0">
      <sharedItems containsString="0" containsBlank="1" containsNumber="1" containsInteger="1" minValue="1" maxValue="1"/>
    </cacheField>
    <cacheField name="variations_alimentaire_hausse_articles_viande_mouton" numFmtId="0">
      <sharedItems containsString="0" containsBlank="1" containsNumber="1" containsInteger="1" minValue="1" maxValue="1"/>
    </cacheField>
    <cacheField name="variations_alimentaire_hausse_articles_poisson" numFmtId="0">
      <sharedItems containsString="0" containsBlank="1" containsNumber="1" containsInteger="1" minValue="0" maxValue="0"/>
    </cacheField>
    <cacheField name="variations_alimentaire_hausse_articles_lait_en_poudre" numFmtId="0">
      <sharedItems containsString="0" containsBlank="1" containsNumber="1" containsInteger="1" minValue="0" maxValue="0"/>
    </cacheField>
    <cacheField name="variations_alimentaire_hausse_articles_lait_frais" numFmtId="0">
      <sharedItems containsString="0" containsBlank="1" containsNumber="1" containsInteger="1" minValue="0" maxValue="0"/>
    </cacheField>
    <cacheField name="variations_alimentaire_hausse_articles_niebe" numFmtId="0">
      <sharedItems containsString="0" containsBlank="1" containsNumber="1" containsInteger="1" minValue="0" maxValue="0"/>
    </cacheField>
    <cacheField name="variations_alimentaire_hausse_articles_arachide_coque" numFmtId="0">
      <sharedItems containsString="0" containsBlank="1" containsNumber="1" containsInteger="1" minValue="0" maxValue="0"/>
    </cacheField>
    <cacheField name="variations_alimentaire_hausse_articles_arachide_graine" numFmtId="0">
      <sharedItems containsString="0" containsBlank="1" containsNumber="1" containsInteger="1" minValue="0" maxValue="0"/>
    </cacheField>
    <cacheField name="variations_alimentaire_hausse_articles_voandzou" numFmtId="0">
      <sharedItems containsString="0" containsBlank="1" containsNumber="1" containsInteger="1" minValue="0" maxValue="0"/>
    </cacheField>
    <cacheField name="variations_alimentaire_hausse_articles_oignon" numFmtId="0">
      <sharedItems containsString="0" containsBlank="1" containsNumber="1" containsInteger="1" minValue="0" maxValue="0"/>
    </cacheField>
    <cacheField name="variations_alimentaire_hausse_articles_tomate" numFmtId="0">
      <sharedItems containsString="0" containsBlank="1" containsNumber="1" containsInteger="1" minValue="0" maxValue="0"/>
    </cacheField>
    <cacheField name="variations_alimentaire_hausse_articles_feuille" numFmtId="0">
      <sharedItems containsString="0" containsBlank="1" containsNumber="1" containsInteger="1" minValue="0" maxValue="0"/>
    </cacheField>
    <cacheField name="variations_alimentaire_hausse_articles_huile" numFmtId="0">
      <sharedItems containsString="0" containsBlank="1" containsNumber="1" containsInteger="1" minValue="0" maxValue="0"/>
    </cacheField>
    <cacheField name="variations_alimentaire_hausse_articles_beurre" numFmtId="0">
      <sharedItems containsString="0" containsBlank="1" containsNumber="1" containsInteger="1" minValue="0" maxValue="0"/>
    </cacheField>
    <cacheField name="variations_alimentaire_hausse_articles_sucre" numFmtId="0">
      <sharedItems containsString="0" containsBlank="1" containsNumber="1" containsInteger="1" minValue="0" maxValue="0"/>
    </cacheField>
    <cacheField name="variations_alimentaire_hausse_articles_sel" numFmtId="0">
      <sharedItems containsString="0" containsBlank="1" containsNumber="1" containsInteger="1" minValue="0" maxValue="0"/>
    </cacheField>
    <cacheField name="variations_alimentaire_hausse_articles_aucun" numFmtId="0">
      <sharedItems containsString="0" containsBlank="1" containsNumber="1" containsInteger="1" minValue="0" maxValue="0"/>
    </cacheField>
    <cacheField name="variations_alimentaire_hausse_raisons" numFmtId="0">
      <sharedItems containsBlank="1"/>
    </cacheField>
    <cacheField name="variations_alimentaire_hausse_raisons_hausse_couts" numFmtId="0">
      <sharedItems containsString="0" containsBlank="1" containsNumber="1" containsInteger="1" minValue="0" maxValue="0"/>
    </cacheField>
    <cacheField name="variations_alimentaire_hausse_raisons_hausse_demande_distribution" numFmtId="0">
      <sharedItems containsString="0" containsBlank="1" containsNumber="1" containsInteger="1" minValue="0" maxValue="0"/>
    </cacheField>
    <cacheField name="variations_alimentaire_hausse_raisons_hausse_change" numFmtId="0">
      <sharedItems containsString="0" containsBlank="1" containsNumber="1" containsInteger="1" minValue="0" maxValue="0"/>
    </cacheField>
    <cacheField name="variations_alimentaire_hausse_raisons_hausse_demande_clients" numFmtId="0">
      <sharedItems containsString="0" containsBlank="1" containsNumber="1" containsInteger="1" minValue="0" maxValue="0"/>
    </cacheField>
    <cacheField name="variations_alimentaire_hausse_raisons_hausse_demande_arrivees" numFmtId="0">
      <sharedItems containsString="0" containsBlank="1" containsNumber="1" containsInteger="1" minValue="0" maxValue="0"/>
    </cacheField>
    <cacheField name="variations_alimentaire_hausse_raisons_hausse_prix_fournisseurs" numFmtId="0">
      <sharedItems containsString="0" containsBlank="1" containsNumber="1" containsInteger="1" minValue="1" maxValue="1"/>
    </cacheField>
    <cacheField name="variations_alimentaire_hausse_raisons_baisse_offre_rupturestocks" numFmtId="0">
      <sharedItems containsString="0" containsBlank="1" containsNumber="1" containsInteger="1" minValue="0" maxValue="0"/>
    </cacheField>
    <cacheField name="variations_alimentaire_hausse_raisons_baisse_offre_saison_circulation" numFmtId="0">
      <sharedItems containsString="0" containsBlank="1" containsNumber="1" containsInteger="1" minValue="0" maxValue="0"/>
    </cacheField>
    <cacheField name="variations_alimentaire_hausse_raisons_baisse_offre_securite" numFmtId="0">
      <sharedItems containsString="0" containsBlank="1" containsNumber="1" containsInteger="1" minValue="0" maxValue="0"/>
    </cacheField>
    <cacheField name="variations_alimentaire_hausse_raisons_baisse_offre_production_saison" numFmtId="0">
      <sharedItems containsString="0" containsBlank="1" containsNumber="1" containsInteger="1" minValue="0" maxValue="0"/>
    </cacheField>
    <cacheField name="variations_alimentaire_hausse_raisons_autre" numFmtId="0">
      <sharedItems containsString="0" containsBlank="1" containsNumber="1" containsInteger="1" minValue="0" maxValue="0"/>
    </cacheField>
    <cacheField name="variations_alimentaire_hausse_raisons_nsp" numFmtId="0">
      <sharedItems containsString="0" containsBlank="1" containsNumber="1" containsInteger="1" minValue="0" maxValue="0"/>
    </cacheField>
    <cacheField name="variations_alimentaire_hausse_raisons_autre_2" numFmtId="0">
      <sharedItems containsNonDate="0" containsString="0" containsBlank="1"/>
    </cacheField>
    <cacheField name="variations_alimentaire_baisse_articles" numFmtId="0">
      <sharedItems containsNonDate="0" containsString="0" containsBlank="1"/>
    </cacheField>
    <cacheField name="variations_alimentaire_baisse_articles_mais" numFmtId="0">
      <sharedItems containsNonDate="0" containsString="0" containsBlank="1"/>
    </cacheField>
    <cacheField name="variations_alimentaire_baisse_articles_sorgho_rouge" numFmtId="0">
      <sharedItems containsNonDate="0" containsString="0" containsBlank="1"/>
    </cacheField>
    <cacheField name="variations_alimentaire_baisse_articles_sorgho_blanc" numFmtId="0">
      <sharedItems containsNonDate="0" containsString="0" containsBlank="1"/>
    </cacheField>
    <cacheField name="variations_alimentaire_baisse_articles_mil" numFmtId="0">
      <sharedItems containsNonDate="0" containsString="0" containsBlank="1"/>
    </cacheField>
    <cacheField name="variations_alimentaire_baisse_articles_riz_local" numFmtId="0">
      <sharedItems containsNonDate="0" containsString="0" containsBlank="1"/>
    </cacheField>
    <cacheField name="variations_alimentaire_baisse_articles_riz_importe" numFmtId="0">
      <sharedItems containsNonDate="0" containsString="0" containsBlank="1"/>
    </cacheField>
    <cacheField name="variations_alimentaire_baisse_articles_fonio" numFmtId="0">
      <sharedItems containsNonDate="0" containsString="0" containsBlank="1"/>
    </cacheField>
    <cacheField name="variations_alimentaire_baisse_articles_manioc" numFmtId="0">
      <sharedItems containsNonDate="0" containsString="0" containsBlank="1"/>
    </cacheField>
    <cacheField name="variations_alimentaire_baisse_articles_igname" numFmtId="0">
      <sharedItems containsNonDate="0" containsString="0" containsBlank="1"/>
    </cacheField>
    <cacheField name="variations_alimentaire_baisse_articles_patate" numFmtId="0">
      <sharedItems containsNonDate="0" containsString="0" containsBlank="1"/>
    </cacheField>
    <cacheField name="variations_alimentaire_baisse_articles_pomme_de_terre" numFmtId="0">
      <sharedItems containsNonDate="0" containsString="0" containsBlank="1"/>
    </cacheField>
    <cacheField name="variations_alimentaire_baisse_articles_viande_beuf" numFmtId="0">
      <sharedItems containsNonDate="0" containsString="0" containsBlank="1"/>
    </cacheField>
    <cacheField name="variations_alimentaire_baisse_articles_viande_mouton" numFmtId="0">
      <sharedItems containsNonDate="0" containsString="0" containsBlank="1"/>
    </cacheField>
    <cacheField name="variations_alimentaire_baisse_articles_poisson" numFmtId="0">
      <sharedItems containsNonDate="0" containsString="0" containsBlank="1"/>
    </cacheField>
    <cacheField name="variations_alimentaire_baisse_articles_lait_en_poudre" numFmtId="0">
      <sharedItems containsNonDate="0" containsString="0" containsBlank="1"/>
    </cacheField>
    <cacheField name="variations_alimentaire_baisse_articles_lait_frais" numFmtId="0">
      <sharedItems containsNonDate="0" containsString="0" containsBlank="1"/>
    </cacheField>
    <cacheField name="variations_alimentaire_baisse_articles_niebe" numFmtId="0">
      <sharedItems containsNonDate="0" containsString="0" containsBlank="1"/>
    </cacheField>
    <cacheField name="variations_alimentaire_baisse_articles_arachide_coque" numFmtId="0">
      <sharedItems containsNonDate="0" containsString="0" containsBlank="1"/>
    </cacheField>
    <cacheField name="variations_alimentaire_baisse_articles_arachide_graine" numFmtId="0">
      <sharedItems containsNonDate="0" containsString="0" containsBlank="1"/>
    </cacheField>
    <cacheField name="variations_alimentaire_baisse_articles_voandzou" numFmtId="0">
      <sharedItems containsNonDate="0" containsString="0" containsBlank="1"/>
    </cacheField>
    <cacheField name="variations_alimentaire_baisse_articles_oignon" numFmtId="0">
      <sharedItems containsNonDate="0" containsString="0" containsBlank="1"/>
    </cacheField>
    <cacheField name="variations_alimentaire_baisse_articles_tomate" numFmtId="0">
      <sharedItems containsNonDate="0" containsString="0" containsBlank="1"/>
    </cacheField>
    <cacheField name="variations_alimentaire_baisse_articles_feuille" numFmtId="0">
      <sharedItems containsNonDate="0" containsString="0" containsBlank="1"/>
    </cacheField>
    <cacheField name="variations_alimentaire_baisse_articles_huile" numFmtId="0">
      <sharedItems containsNonDate="0" containsString="0" containsBlank="1"/>
    </cacheField>
    <cacheField name="variations_alimentaire_baisse_articles_beurre" numFmtId="0">
      <sharedItems containsNonDate="0" containsString="0" containsBlank="1"/>
    </cacheField>
    <cacheField name="variations_alimentaire_baisse_articles_sucre" numFmtId="0">
      <sharedItems containsNonDate="0" containsString="0" containsBlank="1"/>
    </cacheField>
    <cacheField name="variations_alimentaire_baisse_articles_sel" numFmtId="0">
      <sharedItems containsNonDate="0" containsString="0" containsBlank="1"/>
    </cacheField>
    <cacheField name="variations_alimentaire_baisse_articles_aucun" numFmtId="0">
      <sharedItems containsNonDate="0" containsString="0" containsBlank="1"/>
    </cacheField>
    <cacheField name="variations_alimentaire_baisse_raisons" numFmtId="0">
      <sharedItems containsNonDate="0" containsString="0" containsBlank="1"/>
    </cacheField>
    <cacheField name="variations_alimentaire_baisse_raisons_baisse_couts" numFmtId="0">
      <sharedItems containsNonDate="0" containsString="0" containsBlank="1"/>
    </cacheField>
    <cacheField name="variations_alimentaire_baisse_raisons_baisse_demande_distribution" numFmtId="0">
      <sharedItems containsNonDate="0" containsString="0" containsBlank="1"/>
    </cacheField>
    <cacheField name="variations_alimentaire_baisse_raisons_baisse_change" numFmtId="0">
      <sharedItems containsNonDate="0" containsString="0" containsBlank="1"/>
    </cacheField>
    <cacheField name="variations_alimentaire_baisse_raisons_baisse_demande_autoproduction" numFmtId="0">
      <sharedItems containsNonDate="0" containsString="0" containsBlank="1"/>
    </cacheField>
    <cacheField name="variations_alimentaire_baisse_raisons_baisse_demande_departs" numFmtId="0">
      <sharedItems containsNonDate="0" containsString="0" containsBlank="1"/>
    </cacheField>
    <cacheField name="variations_alimentaire_baisse_raisons_baisse_prix_fournisseurs" numFmtId="0">
      <sharedItems containsNonDate="0" containsString="0" containsBlank="1"/>
    </cacheField>
    <cacheField name="variations_alimentaire_baisse_raisons_hausse_offre_quantites" numFmtId="0">
      <sharedItems containsNonDate="0" containsString="0" containsBlank="1"/>
    </cacheField>
    <cacheField name="variations_alimentaire_baisse_raisons_hausse_offre_circulation_routes" numFmtId="0">
      <sharedItems containsNonDate="0" containsString="0" containsBlank="1"/>
    </cacheField>
    <cacheField name="variations_alimentaire_baisse_raisons_hausse_offre_routes_surete" numFmtId="0">
      <sharedItems containsNonDate="0" containsString="0" containsBlank="1"/>
    </cacheField>
    <cacheField name="variations_alimentaire_baisse_raisons_hausse_offre_production_saison" numFmtId="0">
      <sharedItems containsNonDate="0" containsString="0" containsBlank="1"/>
    </cacheField>
    <cacheField name="variations_alimentaire_baisse_raisons_autre" numFmtId="0">
      <sharedItems containsNonDate="0" containsString="0" containsBlank="1"/>
    </cacheField>
    <cacheField name="variations_alimentaire_baisse_raisons_nsp" numFmtId="0">
      <sharedItems containsNonDate="0" containsString="0" containsBlank="1"/>
    </cacheField>
    <cacheField name="variations_alimentaire_baisse_raisons_autre_2" numFmtId="0">
      <sharedItems containsNonDate="0" containsString="0" containsBlank="1"/>
    </cacheField>
    <cacheField name="note_fonctionnalite_accessibilite" numFmtId="0">
      <sharedItems containsNonDate="0" containsString="0" containsBlank="1"/>
    </cacheField>
    <cacheField name="modalites_acceptees" numFmtId="0">
      <sharedItems containsBlank="1"/>
    </cacheField>
    <cacheField name="modalites_acceptees_espece" numFmtId="0">
      <sharedItems containsString="0" containsBlank="1" containsNumber="1" containsInteger="1" minValue="1" maxValue="1"/>
    </cacheField>
    <cacheField name="modalites_acceptees_credit" numFmtId="0">
      <sharedItems containsString="0" containsBlank="1" containsNumber="1" containsInteger="1" minValue="0" maxValue="1"/>
    </cacheField>
    <cacheField name="modalites_acceptees_coupons" numFmtId="0">
      <sharedItems containsString="0" containsBlank="1" containsNumber="1" containsInteger="1" minValue="0" maxValue="1"/>
    </cacheField>
    <cacheField name="modalites_acceptees_paiementmob" numFmtId="0">
      <sharedItems containsString="0" containsBlank="1" containsNumber="1" containsInteger="1" minValue="0" maxValue="1"/>
    </cacheField>
    <cacheField name="modalites_acceptees_troc" numFmtId="0">
      <sharedItems containsString="0" containsBlank="1" containsNumber="1" containsInteger="1" minValue="0" maxValue="1"/>
    </cacheField>
    <cacheField name="modalites_acceptees_autre" numFmtId="0">
      <sharedItems containsString="0" containsBlank="1" containsNumber="1" containsInteger="1" minValue="0" maxValue="0"/>
    </cacheField>
    <cacheField name="modalites_acceptees_autre_2" numFmtId="0">
      <sharedItems containsNonDate="0" containsString="0" containsBlank="1"/>
    </cacheField>
    <cacheField name="frequentation_marche" numFmtId="0">
      <sharedItems containsBlank="1" count="7">
        <s v="oui_hausse"/>
        <s v="oui_baisse"/>
        <s v="non_meme"/>
        <s v="nsp"/>
        <m/>
        <s v="oui" u="1"/>
        <s v="non" u="1"/>
      </sharedItems>
    </cacheField>
    <cacheField name="incidents_ouinon" numFmtId="0">
      <sharedItems containsBlank="1" count="6">
        <s v="non"/>
        <s v="oui"/>
        <s v="nsp"/>
        <m/>
        <s v="insecurite vols_biens" u="1"/>
        <s v="insecurite" u="1"/>
      </sharedItems>
    </cacheField>
    <cacheField name="incidents_types" numFmtId="0">
      <sharedItems containsBlank="1"/>
    </cacheField>
    <cacheField name="incidents_types_agression_commercant" numFmtId="0">
      <sharedItems containsString="0" containsBlank="1" containsNumber="1" containsInteger="1" minValue="0" maxValue="0"/>
    </cacheField>
    <cacheField name="incidents_types_agression_clients" numFmtId="0">
      <sharedItems containsString="0" containsBlank="1" containsNumber="1" containsInteger="1" minValue="0" maxValue="0"/>
    </cacheField>
    <cacheField name="incidents_types_vols_biens" numFmtId="0">
      <sharedItems containsString="0" containsBlank="1" containsNumber="1" containsInteger="1" minValue="0" maxValue="1"/>
    </cacheField>
    <cacheField name="incidents_types_vols_argent" numFmtId="0">
      <sharedItems containsString="0" containsBlank="1" containsNumber="1" containsInteger="1" minValue="0" maxValue="0"/>
    </cacheField>
    <cacheField name="incidents_types_infrastructure" numFmtId="0">
      <sharedItems containsString="0" containsBlank="1" containsNumber="1" containsInteger="1" minValue="0" maxValue="0"/>
    </cacheField>
    <cacheField name="incidents_types_insecurite" numFmtId="0">
      <sharedItems containsString="0" containsBlank="1" containsNumber="1" containsInteger="1" minValue="1" maxValue="1"/>
    </cacheField>
    <cacheField name="incidents_types_autre" numFmtId="0">
      <sharedItems containsString="0" containsBlank="1" containsNumber="1" containsInteger="1" minValue="0" maxValue="0"/>
    </cacheField>
    <cacheField name="incidents_types_nsp" numFmtId="0">
      <sharedItems containsString="0" containsBlank="1" containsNumber="1" containsInteger="1" minValue="0" maxValue="0"/>
    </cacheField>
    <cacheField name="incidents_types_autre_2" numFmtId="0">
      <sharedItems containsNonDate="0" containsString="0" containsBlank="1"/>
    </cacheField>
    <cacheField name="accessibilite_vulnerables" numFmtId="0">
      <sharedItems containsBlank="1"/>
    </cacheField>
    <cacheField name="accessibilite_vulnerables_hommes" numFmtId="0">
      <sharedItems containsString="0" containsBlank="1" containsNumber="1" containsInteger="1" minValue="0" maxValue="1"/>
    </cacheField>
    <cacheField name="accessibilite_vulnerables_femmes" numFmtId="0">
      <sharedItems containsString="0" containsBlank="1" containsNumber="1" containsInteger="1" minValue="0" maxValue="1"/>
    </cacheField>
    <cacheField name="accessibilite_vulnerables_moins18" numFmtId="0">
      <sharedItems containsString="0" containsBlank="1" containsNumber="1" containsInteger="1" minValue="0" maxValue="1"/>
    </cacheField>
    <cacheField name="accessibilite_vulnerables_plus60" numFmtId="0">
      <sharedItems containsString="0" containsBlank="1" containsNumber="1" containsInteger="1" minValue="0" maxValue="1"/>
    </cacheField>
    <cacheField name="accessibilite_vulnerables_handicap" numFmtId="0">
      <sharedItems containsString="0" containsBlank="1" containsNumber="1" containsInteger="1" minValue="0" maxValue="1"/>
    </cacheField>
    <cacheField name="accessibilite_vulnerables_maladies" numFmtId="0">
      <sharedItems containsString="0" containsBlank="1" containsNumber="1" containsInteger="1" minValue="0" maxValue="0"/>
    </cacheField>
    <cacheField name="accessibilite_vulnerables_autre" numFmtId="0">
      <sharedItems containsString="0" containsBlank="1" containsNumber="1" containsInteger="1" minValue="0" maxValue="0"/>
    </cacheField>
    <cacheField name="accessibilite_vulnerables_personne" numFmtId="0">
      <sharedItems containsString="0" containsBlank="1" containsNumber="1" containsInteger="1" minValue="0" maxValue="1"/>
    </cacheField>
    <cacheField name="accessibilite_vulnerables_nsp" numFmtId="0">
      <sharedItems containsString="0" containsBlank="1" containsNumber="1" containsInteger="1" minValue="0" maxValue="1"/>
    </cacheField>
    <cacheField name="accessibilite_vulnerables_autre_2" numFmtId="0">
      <sharedItems containsNonDate="0" containsString="0" containsBlank="1"/>
    </cacheField>
    <cacheField name="comment" numFmtId="0">
      <sharedItems containsBlank="1" longText="1"/>
    </cacheField>
    <cacheField name="end_note_1" numFmtId="0">
      <sharedItems containsNonDate="0" containsString="0" containsBlank="1"/>
    </cacheField>
    <cacheField name="end_note_2" numFmtId="0">
      <sharedItems containsNonDate="0" containsString="0" containsBlank="1"/>
    </cacheField>
    <cacheField name="id" numFmtId="0">
      <sharedItems containsString="0" containsBlank="1" containsNumber="1" containsInteger="1" minValue="373087174" maxValue="375516274"/>
    </cacheField>
    <cacheField name="submission_time" numFmtId="165">
      <sharedItems containsNonDate="0" containsDate="1" containsString="0" containsBlank="1" minDate="2022-12-13T16:26:23" maxDate="2022-12-19T12:53:43"/>
    </cacheField>
    <cacheField name="validation_status" numFmtId="0">
      <sharedItems containsNonDate="0" containsString="0" containsBlank="1"/>
    </cacheField>
    <cacheField name="notes" numFmtId="0">
      <sharedItems containsNonDate="0" containsString="0" containsBlank="1"/>
    </cacheField>
    <cacheField name="status" numFmtId="0">
      <sharedItems containsBlank="1"/>
    </cacheField>
    <cacheField name="submitted_by" numFmtId="0">
      <sharedItems containsBlank="1"/>
    </cacheField>
    <cacheField name="tag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8">
  <r>
    <n v="1"/>
    <s v="ffaef665-2882-4008-972b-e6b936abdb6c"/>
    <d v="2022-11-15T00:00:00"/>
    <s v="ouahigouya"/>
    <s v="TOE HASSANE"/>
    <x v="0"/>
    <n v="44880.560856145843"/>
    <s v="audit.csv"/>
    <m/>
    <m/>
    <s v="acted"/>
    <n v="44880"/>
    <s v="nord"/>
    <s v="yatenga"/>
    <x v="0"/>
    <s v="central"/>
    <m/>
    <m/>
    <s v="ACTED"/>
    <s v="Marché de Ouahigouya"/>
    <m/>
    <s v="oui"/>
    <m/>
    <s v="moins30"/>
    <m/>
    <m/>
    <s v="seau"/>
    <n v="1"/>
    <n v="0"/>
    <n v="0"/>
    <n v="0"/>
    <n v="1"/>
    <m/>
    <s v="disponible"/>
    <n v="1100"/>
    <s v="meme_localite"/>
    <m/>
    <m/>
    <n v="10"/>
    <n v="1"/>
    <n v="0"/>
    <m/>
    <m/>
    <m/>
    <m/>
    <m/>
    <m/>
    <m/>
    <m/>
    <m/>
    <m/>
    <m/>
    <m/>
    <m/>
    <m/>
    <m/>
    <m/>
    <m/>
    <m/>
    <m/>
    <m/>
    <m/>
    <m/>
    <m/>
    <m/>
    <m/>
    <m/>
    <m/>
    <s v="oui"/>
    <m/>
    <s v="seau"/>
    <n v="1"/>
    <n v="0"/>
    <n v="0"/>
    <n v="0"/>
    <m/>
    <s v="prix_fournisseurs"/>
    <n v="0"/>
    <n v="0"/>
    <n v="0"/>
    <n v="0"/>
    <n v="0"/>
    <n v="1"/>
    <n v="0"/>
    <n v="0"/>
    <n v="0"/>
    <n v="0"/>
    <n v="0"/>
    <n v="0"/>
    <m/>
    <m/>
    <s v="prix_constants"/>
    <n v="1"/>
    <n v="0"/>
    <n v="0"/>
    <n v="0"/>
    <m/>
    <m/>
    <m/>
    <m/>
    <m/>
    <m/>
    <m/>
    <m/>
    <m/>
    <m/>
    <m/>
    <m/>
    <m/>
    <m/>
    <m/>
    <m/>
    <m/>
    <m/>
    <m/>
    <m/>
    <m/>
    <m/>
    <m/>
    <m/>
    <m/>
    <m/>
    <m/>
    <m/>
    <m/>
    <m/>
    <m/>
    <m/>
    <m/>
    <m/>
    <m/>
    <m/>
    <m/>
    <m/>
    <m/>
    <s v="tenaille"/>
    <n v="0"/>
    <n v="0"/>
    <n v="1"/>
    <n v="0"/>
    <n v="0"/>
    <n v="1"/>
    <m/>
    <m/>
    <m/>
    <m/>
    <m/>
    <m/>
    <m/>
    <m/>
    <m/>
    <m/>
    <m/>
    <m/>
    <m/>
    <m/>
    <m/>
    <m/>
    <m/>
    <m/>
    <m/>
    <s v="disponible"/>
    <n v="1000"/>
    <s v="meme_pays"/>
    <m/>
    <m/>
    <n v="30"/>
    <n v="3"/>
    <n v="0"/>
    <m/>
    <m/>
    <m/>
    <m/>
    <m/>
    <m/>
    <m/>
    <m/>
    <m/>
    <m/>
    <s v="oui"/>
    <m/>
    <s v="tenaille"/>
    <n v="0"/>
    <n v="0"/>
    <n v="1"/>
    <n v="0"/>
    <n v="0"/>
    <m/>
    <s v="prix_fournisseurs"/>
    <n v="0"/>
    <n v="0"/>
    <n v="0"/>
    <n v="0"/>
    <n v="0"/>
    <n v="1"/>
    <n v="0"/>
    <n v="0"/>
    <n v="0"/>
    <n v="0"/>
    <n v="0"/>
    <n v="0"/>
    <m/>
    <m/>
    <s v="prix_constants"/>
    <n v="1"/>
    <n v="0"/>
    <n v="0"/>
    <n v="0"/>
    <m/>
    <m/>
    <m/>
    <m/>
    <m/>
    <m/>
    <m/>
    <m/>
    <m/>
    <m/>
    <m/>
    <m/>
    <m/>
    <m/>
    <m/>
    <m/>
    <m/>
    <m/>
    <m/>
    <m/>
    <m/>
    <m/>
    <m/>
    <m/>
    <m/>
    <m/>
    <m/>
    <m/>
    <m/>
    <m/>
    <m/>
    <m/>
    <m/>
    <m/>
    <m/>
    <m/>
    <m/>
    <m/>
    <m/>
    <m/>
    <m/>
    <s v="marmite7 marmite5"/>
    <n v="0"/>
    <n v="0"/>
    <n v="0"/>
    <n v="1"/>
    <n v="1"/>
    <n v="0"/>
    <n v="0"/>
    <n v="0"/>
    <n v="0"/>
    <n v="0"/>
    <n v="0"/>
    <n v="0"/>
    <n v="0"/>
    <n v="0"/>
    <n v="0"/>
    <n v="0"/>
    <n v="2"/>
    <n v="4"/>
    <m/>
    <m/>
    <m/>
    <m/>
    <m/>
    <m/>
    <m/>
    <m/>
    <m/>
    <m/>
    <m/>
    <m/>
    <m/>
    <m/>
    <m/>
    <m/>
    <m/>
    <m/>
    <m/>
    <m/>
    <m/>
    <m/>
    <m/>
    <m/>
    <m/>
    <m/>
    <m/>
    <m/>
    <m/>
    <m/>
    <m/>
    <m/>
    <m/>
    <m/>
    <m/>
    <m/>
    <m/>
    <m/>
    <s v="disponible"/>
    <n v="5000"/>
    <s v="meme_localite"/>
    <m/>
    <m/>
    <n v="150"/>
    <n v="1"/>
    <m/>
    <m/>
    <s v="disponible"/>
    <n v="4000"/>
    <s v="meme_localite"/>
    <m/>
    <m/>
    <n v="150"/>
    <n v="1"/>
    <m/>
    <m/>
    <m/>
    <m/>
    <m/>
    <m/>
    <m/>
    <m/>
    <m/>
    <m/>
    <m/>
    <m/>
    <m/>
    <m/>
    <m/>
    <m/>
    <m/>
    <m/>
    <m/>
    <m/>
    <m/>
    <m/>
    <m/>
    <m/>
    <m/>
    <m/>
    <m/>
    <m/>
    <m/>
    <m/>
    <m/>
    <m/>
    <m/>
    <m/>
    <m/>
    <m/>
    <m/>
    <m/>
    <m/>
    <m/>
    <m/>
    <m/>
    <m/>
    <m/>
    <m/>
    <m/>
    <m/>
    <m/>
    <m/>
    <m/>
    <m/>
    <m/>
    <m/>
    <m/>
    <m/>
    <m/>
    <m/>
    <m/>
    <m/>
    <m/>
    <m/>
    <m/>
    <m/>
    <m/>
    <m/>
    <m/>
    <m/>
    <m/>
    <m/>
    <m/>
    <m/>
    <m/>
    <m/>
    <m/>
    <m/>
    <m/>
    <m/>
    <m/>
    <m/>
    <m/>
    <m/>
    <m/>
    <m/>
    <m/>
    <m/>
    <m/>
    <m/>
    <m/>
    <m/>
    <m/>
    <m/>
    <m/>
    <m/>
    <m/>
    <m/>
    <m/>
    <m/>
    <m/>
    <m/>
    <m/>
    <s v="oui"/>
    <m/>
    <s v="marmite5 marmite7"/>
    <n v="0"/>
    <n v="0"/>
    <n v="0"/>
    <n v="1"/>
    <n v="1"/>
    <n v="0"/>
    <n v="0"/>
    <n v="0"/>
    <n v="0"/>
    <n v="0"/>
    <n v="0"/>
    <n v="0"/>
    <n v="0"/>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m/>
    <m/>
    <m/>
    <n v="361882806"/>
    <n v="44880.684687499997"/>
    <m/>
    <m/>
    <s v="submitted_via_web"/>
  </r>
  <r>
    <n v="2"/>
    <s v="c3cb7717-3236-4b22-be35-4996c65610ec"/>
    <d v="2022-11-15T00:00:00"/>
    <s v="ouahigouya"/>
    <s v="Assita Contogni GANAME"/>
    <x v="1"/>
    <n v="44880.495845567129"/>
    <s v="audit.csv"/>
    <m/>
    <m/>
    <s v="acted"/>
    <n v="44880"/>
    <s v="nord"/>
    <s v="yatenga"/>
    <x v="0"/>
    <s v="central"/>
    <m/>
    <m/>
    <s v="ACTED"/>
    <s v="Marché de Ouahigouya"/>
    <m/>
    <s v="oui"/>
    <m/>
    <s v="moins30"/>
    <m/>
    <m/>
    <s v="seau bidon savon400gr"/>
    <n v="1"/>
    <n v="1"/>
    <n v="1"/>
    <n v="0"/>
    <n v="3"/>
    <m/>
    <s v="disponible"/>
    <n v="1000"/>
    <s v="etranger"/>
    <s v="rci"/>
    <m/>
    <n v="90"/>
    <n v="30"/>
    <n v="0"/>
    <m/>
    <s v="disponible"/>
    <s v="20l"/>
    <n v="1"/>
    <n v="0"/>
    <n v="5000"/>
    <m/>
    <s v="etranger"/>
    <s v="rci"/>
    <m/>
    <n v="90"/>
    <n v="30"/>
    <n v="0"/>
    <m/>
    <s v="disponible"/>
    <s v="boule400g boule250g"/>
    <n v="1"/>
    <n v="1"/>
    <n v="450"/>
    <n v="275"/>
    <s v="etranger"/>
    <s v="rci"/>
    <m/>
    <n v="90"/>
    <n v="30"/>
    <n v="0"/>
    <m/>
    <s v="non"/>
    <m/>
    <m/>
    <m/>
    <m/>
    <m/>
    <m/>
    <m/>
    <m/>
    <m/>
    <m/>
    <m/>
    <m/>
    <m/>
    <m/>
    <m/>
    <m/>
    <m/>
    <m/>
    <m/>
    <m/>
    <m/>
    <m/>
    <s v="prix_hausse"/>
    <n v="0"/>
    <n v="1"/>
    <n v="0"/>
    <n v="0"/>
    <s v="seau bidon savon400gr"/>
    <n v="1"/>
    <n v="1"/>
    <n v="1"/>
    <n v="0"/>
    <s v="hausse_demande_clients hausse_couts Hausse_prix_fournisseurs"/>
    <n v="1"/>
    <n v="0"/>
    <n v="0"/>
    <n v="1"/>
    <n v="0"/>
    <n v="1"/>
    <n v="0"/>
    <n v="0"/>
    <n v="0"/>
    <n v="0"/>
    <n v="0"/>
    <n v="0"/>
    <m/>
    <m/>
    <m/>
    <m/>
    <m/>
    <m/>
    <m/>
    <m/>
    <m/>
    <m/>
    <m/>
    <m/>
    <m/>
    <m/>
    <m/>
    <m/>
    <m/>
    <m/>
    <m/>
    <m/>
    <m/>
    <s v="bache corde tenaille pelle"/>
    <n v="1"/>
    <n v="1"/>
    <n v="1"/>
    <n v="1"/>
    <n v="0"/>
    <n v="4"/>
    <m/>
    <s v="disponible"/>
    <n v="7500"/>
    <s v="etranger"/>
    <s v="chine"/>
    <m/>
    <n v="90"/>
    <n v="30"/>
    <n v="0"/>
    <m/>
    <s v="disponible"/>
    <n v="14000"/>
    <s v="etranger"/>
    <s v="chine"/>
    <m/>
    <n v="90"/>
    <n v="30"/>
    <n v="0"/>
    <m/>
    <s v="peudisponible"/>
    <n v="1750"/>
    <s v="meme_pays"/>
    <m/>
    <m/>
    <n v="120"/>
    <n v="5"/>
    <n v="0"/>
    <m/>
    <s v="disponible"/>
    <n v="4000"/>
    <s v="meme_pays"/>
    <m/>
    <m/>
    <n v="150"/>
    <n v="5"/>
    <n v="0"/>
    <m/>
    <s v="non"/>
    <m/>
    <m/>
    <m/>
    <m/>
    <m/>
    <m/>
    <m/>
    <m/>
    <m/>
    <m/>
    <m/>
    <m/>
    <m/>
    <m/>
    <m/>
    <m/>
    <m/>
    <m/>
    <m/>
    <m/>
    <m/>
    <m/>
    <m/>
    <s v="prix_hausse"/>
    <n v="0"/>
    <n v="1"/>
    <n v="0"/>
    <n v="0"/>
    <s v="bache corde tenaille pelle"/>
    <n v="1"/>
    <n v="1"/>
    <n v="1"/>
    <n v="1"/>
    <n v="0"/>
    <s v="hausse_couts"/>
    <n v="1"/>
    <n v="0"/>
    <n v="0"/>
    <n v="0"/>
    <n v="0"/>
    <n v="0"/>
    <n v="0"/>
    <n v="0"/>
    <n v="0"/>
    <n v="0"/>
    <n v="0"/>
    <n v="0"/>
    <m/>
    <m/>
    <m/>
    <m/>
    <m/>
    <m/>
    <m/>
    <m/>
    <m/>
    <m/>
    <m/>
    <m/>
    <m/>
    <m/>
    <m/>
    <m/>
    <m/>
    <m/>
    <m/>
    <m/>
    <m/>
    <m/>
    <s v="combustible_gaz marmite7 marmite5 gobelet_plastique bassine natte pagne"/>
    <n v="0"/>
    <n v="0"/>
    <n v="1"/>
    <n v="1"/>
    <n v="1"/>
    <n v="0"/>
    <n v="1"/>
    <n v="0"/>
    <n v="1"/>
    <n v="1"/>
    <n v="0"/>
    <n v="0"/>
    <n v="0"/>
    <n v="1"/>
    <n v="0"/>
    <n v="0"/>
    <n v="7"/>
    <n v="14"/>
    <m/>
    <m/>
    <m/>
    <m/>
    <m/>
    <m/>
    <m/>
    <m/>
    <m/>
    <m/>
    <m/>
    <m/>
    <m/>
    <m/>
    <m/>
    <m/>
    <m/>
    <m/>
    <m/>
    <m/>
    <m/>
    <m/>
    <m/>
    <s v="disponible"/>
    <s v="6kg"/>
    <n v="0"/>
    <n v="1"/>
    <n v="0"/>
    <m/>
    <n v="25000"/>
    <m/>
    <s v="meme_pays"/>
    <m/>
    <m/>
    <n v="90"/>
    <n v="5"/>
    <n v="0"/>
    <m/>
    <s v="disponible"/>
    <n v="5500"/>
    <s v="meme_pays"/>
    <m/>
    <m/>
    <n v="90"/>
    <n v="5"/>
    <m/>
    <m/>
    <s v="disponible"/>
    <n v="4500"/>
    <s v="meme_pays"/>
    <m/>
    <m/>
    <n v="90"/>
    <n v="5"/>
    <m/>
    <m/>
    <m/>
    <m/>
    <m/>
    <m/>
    <m/>
    <m/>
    <m/>
    <m/>
    <m/>
    <s v="disponible"/>
    <n v="200"/>
    <s v="meme_pays"/>
    <m/>
    <m/>
    <n v="90"/>
    <n v="5"/>
    <n v="0"/>
    <m/>
    <m/>
    <m/>
    <m/>
    <m/>
    <m/>
    <m/>
    <m/>
    <m/>
    <m/>
    <m/>
    <m/>
    <m/>
    <m/>
    <m/>
    <m/>
    <s v="disponible"/>
    <n v="3000"/>
    <s v="meme_pays"/>
    <m/>
    <m/>
    <n v="90"/>
    <n v="5"/>
    <n v="0"/>
    <m/>
    <s v="disponible"/>
    <n v="3500"/>
    <s v="meme_pays"/>
    <m/>
    <m/>
    <n v="90"/>
    <n v="5"/>
    <n v="0"/>
    <m/>
    <m/>
    <m/>
    <m/>
    <m/>
    <m/>
    <m/>
    <m/>
    <m/>
    <m/>
    <m/>
    <m/>
    <m/>
    <m/>
    <m/>
    <m/>
    <m/>
    <m/>
    <m/>
    <m/>
    <m/>
    <m/>
    <m/>
    <m/>
    <m/>
    <m/>
    <m/>
    <m/>
    <s v="disponible"/>
    <s v="oui"/>
    <m/>
    <n v="3000"/>
    <s v="meme_pays"/>
    <m/>
    <m/>
    <n v="90"/>
    <n v="5"/>
    <n v="0"/>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oupons paiementmob credit"/>
    <n v="1"/>
    <n v="1"/>
    <n v="1"/>
    <n v="1"/>
    <n v="0"/>
    <n v="0"/>
    <m/>
    <s v="oui_hausse"/>
    <s v="non"/>
    <m/>
    <m/>
    <m/>
    <m/>
    <m/>
    <m/>
    <m/>
    <m/>
    <m/>
    <m/>
    <s v="personne"/>
    <n v="0"/>
    <n v="0"/>
    <n v="0"/>
    <n v="0"/>
    <n v="0"/>
    <n v="0"/>
    <n v="0"/>
    <n v="1"/>
    <n v="0"/>
    <m/>
    <s v="Merci car c'est une bonne initiative."/>
    <m/>
    <m/>
    <n v="361884155"/>
    <n v="44880.686319444438"/>
    <m/>
    <m/>
    <s v="submitted_via_web"/>
  </r>
  <r>
    <n v="3"/>
    <s v="a2167681-96c6-44f3-a0df-a08fabea1182"/>
    <d v="2022-11-15T00:00:00"/>
    <s v="ouahigouya"/>
    <s v="TOE HASSANE"/>
    <x v="2"/>
    <n v="44880.710645231477"/>
    <s v="audit.csv"/>
    <m/>
    <m/>
    <s v="acted"/>
    <n v="44880"/>
    <s v="nord"/>
    <s v="yatenga"/>
    <x v="0"/>
    <s v="central"/>
    <m/>
    <m/>
    <s v="ACTED"/>
    <s v="Marché de Ouahigouya"/>
    <m/>
    <s v="oui"/>
    <m/>
    <s v="moins30"/>
    <m/>
    <m/>
    <s v="seau"/>
    <n v="1"/>
    <n v="0"/>
    <n v="0"/>
    <n v="0"/>
    <n v="1"/>
    <m/>
    <s v="disponible"/>
    <n v="1150"/>
    <s v="meme_localite"/>
    <m/>
    <m/>
    <n v="30"/>
    <n v="1"/>
    <n v="0"/>
    <m/>
    <m/>
    <m/>
    <m/>
    <m/>
    <m/>
    <m/>
    <m/>
    <m/>
    <m/>
    <m/>
    <m/>
    <m/>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ssiette gobelet_plastique bassine"/>
    <n v="0"/>
    <n v="0"/>
    <n v="0"/>
    <n v="0"/>
    <n v="0"/>
    <n v="1"/>
    <n v="1"/>
    <n v="0"/>
    <n v="1"/>
    <n v="0"/>
    <n v="0"/>
    <n v="0"/>
    <n v="0"/>
    <n v="0"/>
    <n v="0"/>
    <n v="0"/>
    <n v="3"/>
    <n v="5"/>
    <m/>
    <m/>
    <m/>
    <m/>
    <m/>
    <m/>
    <m/>
    <m/>
    <m/>
    <m/>
    <m/>
    <m/>
    <m/>
    <m/>
    <m/>
    <m/>
    <m/>
    <m/>
    <m/>
    <m/>
    <m/>
    <m/>
    <m/>
    <m/>
    <m/>
    <m/>
    <m/>
    <m/>
    <m/>
    <m/>
    <m/>
    <m/>
    <m/>
    <m/>
    <m/>
    <m/>
    <m/>
    <m/>
    <m/>
    <m/>
    <m/>
    <m/>
    <m/>
    <m/>
    <m/>
    <m/>
    <m/>
    <m/>
    <m/>
    <m/>
    <m/>
    <m/>
    <m/>
    <m/>
    <m/>
    <m/>
    <s v="disponible"/>
    <n v="1250"/>
    <s v="meme_localite"/>
    <m/>
    <m/>
    <n v="30"/>
    <n v="1"/>
    <n v="0"/>
    <m/>
    <s v="disponible"/>
    <n v="300"/>
    <s v="meme_localite"/>
    <m/>
    <m/>
    <n v="30"/>
    <n v="1"/>
    <n v="0"/>
    <m/>
    <m/>
    <m/>
    <m/>
    <m/>
    <m/>
    <m/>
    <m/>
    <m/>
    <m/>
    <m/>
    <m/>
    <m/>
    <m/>
    <m/>
    <m/>
    <s v="disponible"/>
    <n v="800"/>
    <s v="meme_localite"/>
    <m/>
    <m/>
    <n v="30"/>
    <n v="1"/>
    <n v="0"/>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m/>
    <m/>
    <m/>
    <n v="361918357"/>
    <n v="44880.730879629627"/>
    <m/>
    <m/>
    <s v="submitted_via_web"/>
  </r>
  <r>
    <n v="4"/>
    <s v="bc71e162-752b-4522-8a1a-fdde4e2d70ab"/>
    <d v="2022-11-15T00:00:00"/>
    <s v="ouahigouya"/>
    <s v="Assita Contogni GANAME"/>
    <x v="3"/>
    <n v="44880.715949594909"/>
    <s v="audit.csv"/>
    <m/>
    <m/>
    <s v="acted"/>
    <n v="44880"/>
    <s v="nord"/>
    <s v="yatenga"/>
    <x v="0"/>
    <s v="central"/>
    <m/>
    <m/>
    <s v="ACTED"/>
    <s v="Marché de Ouahigouya"/>
    <m/>
    <s v="oui"/>
    <m/>
    <s v="moins30"/>
    <m/>
    <m/>
    <s v="seau"/>
    <n v="1"/>
    <n v="0"/>
    <n v="0"/>
    <n v="0"/>
    <n v="1"/>
    <m/>
    <s v="disponible"/>
    <n v="1300"/>
    <s v="meme_localite"/>
    <m/>
    <m/>
    <n v="60"/>
    <n v="1"/>
    <n v="0"/>
    <m/>
    <m/>
    <m/>
    <m/>
    <m/>
    <m/>
    <m/>
    <m/>
    <m/>
    <m/>
    <m/>
    <m/>
    <m/>
    <m/>
    <m/>
    <m/>
    <m/>
    <m/>
    <m/>
    <m/>
    <m/>
    <m/>
    <m/>
    <m/>
    <m/>
    <m/>
    <m/>
    <s v="oui"/>
    <m/>
    <s v="seau"/>
    <n v="1"/>
    <n v="0"/>
    <n v="0"/>
    <n v="0"/>
    <m/>
    <s v="prix_fournisseurs"/>
    <n v="0"/>
    <n v="0"/>
    <n v="0"/>
    <n v="0"/>
    <n v="0"/>
    <n v="1"/>
    <n v="0"/>
    <n v="0"/>
    <n v="0"/>
    <n v="0"/>
    <n v="0"/>
    <n v="0"/>
    <m/>
    <m/>
    <s v="prix_hausse"/>
    <n v="0"/>
    <n v="1"/>
    <n v="0"/>
    <n v="0"/>
    <s v="seau"/>
    <n v="1"/>
    <n v="0"/>
    <n v="0"/>
    <n v="0"/>
    <s v="baisse_offre_securite"/>
    <n v="0"/>
    <n v="0"/>
    <n v="0"/>
    <n v="0"/>
    <n v="0"/>
    <n v="0"/>
    <n v="0"/>
    <n v="0"/>
    <n v="1"/>
    <n v="0"/>
    <n v="0"/>
    <n v="0"/>
    <m/>
    <m/>
    <m/>
    <m/>
    <m/>
    <m/>
    <m/>
    <m/>
    <m/>
    <m/>
    <m/>
    <m/>
    <m/>
    <m/>
    <m/>
    <m/>
    <m/>
    <m/>
    <m/>
    <m/>
    <m/>
    <s v="bache tenaille"/>
    <n v="1"/>
    <n v="0"/>
    <n v="1"/>
    <n v="0"/>
    <n v="0"/>
    <n v="2"/>
    <m/>
    <s v="disponible"/>
    <n v="4500"/>
    <s v="meme_pays"/>
    <m/>
    <m/>
    <n v="7"/>
    <n v="2"/>
    <n v="0"/>
    <m/>
    <m/>
    <m/>
    <m/>
    <m/>
    <m/>
    <m/>
    <m/>
    <m/>
    <m/>
    <s v="disponible"/>
    <n v="1000"/>
    <s v="meme_localite"/>
    <m/>
    <m/>
    <n v="10"/>
    <n v="1"/>
    <n v="0"/>
    <m/>
    <m/>
    <m/>
    <m/>
    <m/>
    <m/>
    <m/>
    <m/>
    <m/>
    <m/>
    <s v="oui"/>
    <m/>
    <s v="bache tenaille"/>
    <n v="1"/>
    <n v="0"/>
    <n v="1"/>
    <n v="0"/>
    <n v="0"/>
    <m/>
    <s v="prix_fournisseurs"/>
    <n v="0"/>
    <n v="0"/>
    <n v="0"/>
    <n v="0"/>
    <n v="0"/>
    <n v="1"/>
    <n v="0"/>
    <n v="0"/>
    <n v="0"/>
    <n v="0"/>
    <n v="0"/>
    <n v="0"/>
    <m/>
    <m/>
    <s v="prix_constants"/>
    <n v="1"/>
    <n v="0"/>
    <n v="0"/>
    <n v="0"/>
    <m/>
    <m/>
    <m/>
    <m/>
    <m/>
    <m/>
    <m/>
    <m/>
    <m/>
    <m/>
    <m/>
    <m/>
    <m/>
    <m/>
    <m/>
    <m/>
    <m/>
    <m/>
    <m/>
    <m/>
    <m/>
    <m/>
    <m/>
    <m/>
    <m/>
    <m/>
    <m/>
    <m/>
    <m/>
    <m/>
    <m/>
    <m/>
    <m/>
    <m/>
    <m/>
    <m/>
    <m/>
    <m/>
    <m/>
    <m/>
    <m/>
    <s v="combustible_gaz bassine natte lampe"/>
    <n v="0"/>
    <n v="0"/>
    <n v="1"/>
    <n v="0"/>
    <n v="0"/>
    <n v="0"/>
    <n v="0"/>
    <n v="0"/>
    <n v="1"/>
    <n v="1"/>
    <n v="0"/>
    <n v="0"/>
    <n v="1"/>
    <n v="0"/>
    <n v="0"/>
    <n v="0"/>
    <n v="4"/>
    <n v="7"/>
    <m/>
    <m/>
    <m/>
    <m/>
    <m/>
    <m/>
    <m/>
    <m/>
    <m/>
    <m/>
    <m/>
    <m/>
    <m/>
    <m/>
    <m/>
    <m/>
    <m/>
    <m/>
    <m/>
    <m/>
    <m/>
    <m/>
    <m/>
    <s v="peudisponible"/>
    <s v="6kg 12kg 3kg"/>
    <n v="1"/>
    <n v="1"/>
    <n v="1"/>
    <n v="15000"/>
    <n v="25000"/>
    <n v="29000"/>
    <s v="meme_pays"/>
    <m/>
    <m/>
    <n v="30"/>
    <n v="7"/>
    <n v="0"/>
    <m/>
    <m/>
    <m/>
    <m/>
    <m/>
    <m/>
    <m/>
    <m/>
    <m/>
    <m/>
    <m/>
    <m/>
    <m/>
    <m/>
    <m/>
    <m/>
    <m/>
    <m/>
    <m/>
    <m/>
    <m/>
    <m/>
    <m/>
    <m/>
    <m/>
    <m/>
    <m/>
    <m/>
    <m/>
    <m/>
    <m/>
    <m/>
    <m/>
    <m/>
    <m/>
    <m/>
    <m/>
    <m/>
    <m/>
    <m/>
    <m/>
    <m/>
    <m/>
    <m/>
    <m/>
    <m/>
    <m/>
    <m/>
    <m/>
    <m/>
    <m/>
    <m/>
    <s v="disponible"/>
    <n v="3000"/>
    <s v="meme_localite"/>
    <m/>
    <m/>
    <n v="30"/>
    <n v="1"/>
    <n v="0"/>
    <m/>
    <s v="disponible"/>
    <n v="3000"/>
    <s v="meme_localite"/>
    <m/>
    <m/>
    <n v="15"/>
    <n v="1"/>
    <n v="0"/>
    <m/>
    <m/>
    <m/>
    <m/>
    <m/>
    <m/>
    <m/>
    <m/>
    <m/>
    <m/>
    <m/>
    <m/>
    <m/>
    <m/>
    <m/>
    <m/>
    <m/>
    <m/>
    <m/>
    <s v="disponible"/>
    <n v="1500"/>
    <s v="meme_localite"/>
    <m/>
    <m/>
    <n v="25"/>
    <n v="1"/>
    <n v="0"/>
    <m/>
    <m/>
    <m/>
    <m/>
    <m/>
    <m/>
    <m/>
    <m/>
    <m/>
    <m/>
    <m/>
    <m/>
    <m/>
    <m/>
    <m/>
    <m/>
    <m/>
    <m/>
    <m/>
    <m/>
    <m/>
    <s v="oui"/>
    <m/>
    <s v="combustible_gaz"/>
    <n v="0"/>
    <n v="0"/>
    <n v="1"/>
    <n v="0"/>
    <n v="0"/>
    <n v="0"/>
    <n v="0"/>
    <n v="0"/>
    <n v="0"/>
    <n v="0"/>
    <n v="0"/>
    <n v="0"/>
    <n v="0"/>
    <n v="0"/>
    <n v="0"/>
    <n v="0"/>
    <m/>
    <s v="rarete_transport prix_fournisseurs article_indisponible_saison route_etat"/>
    <n v="0"/>
    <n v="0"/>
    <n v="0"/>
    <n v="1"/>
    <n v="1"/>
    <n v="1"/>
    <n v="1"/>
    <n v="0"/>
    <n v="0"/>
    <n v="0"/>
    <n v="0"/>
    <n v="0"/>
    <m/>
    <m/>
    <s v="prix_hausse"/>
    <n v="0"/>
    <n v="1"/>
    <n v="0"/>
    <n v="0"/>
    <s v="combustible_gaz"/>
    <n v="0"/>
    <n v="0"/>
    <n v="1"/>
    <n v="0"/>
    <n v="0"/>
    <n v="0"/>
    <n v="0"/>
    <n v="0"/>
    <n v="0"/>
    <n v="0"/>
    <n v="0"/>
    <n v="0"/>
    <n v="0"/>
    <n v="0"/>
    <n v="0"/>
    <n v="0"/>
    <s v="Hausse_prix_fournisseurs baisse_offre_rupturestocks baisse_offre_securite"/>
    <n v="0"/>
    <n v="0"/>
    <n v="0"/>
    <n v="0"/>
    <n v="0"/>
    <n v="1"/>
    <n v="1"/>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Merci"/>
    <m/>
    <m/>
    <n v="361919370"/>
    <n v="44880.732893518521"/>
    <m/>
    <m/>
    <s v="submitted_via_web"/>
  </r>
  <r>
    <n v="5"/>
    <s v="8fa99b6b-af7a-4c10-815c-2be41448b739"/>
    <d v="2022-11-16T00:00:00"/>
    <s v="fada_ngourma"/>
    <s v="THIOMBIANO Dana_x000a_"/>
    <x v="4"/>
    <n v="44882.344836504642"/>
    <s v="audit.csv"/>
    <m/>
    <m/>
    <s v="acted"/>
    <n v="44881"/>
    <s v="est"/>
    <s v="gourma"/>
    <x v="1"/>
    <s v="central"/>
    <m/>
    <m/>
    <s v="ACTED"/>
    <s v="Marché de Fada N'Gourma"/>
    <m/>
    <s v="oui"/>
    <m/>
    <s v="moins30"/>
    <m/>
    <m/>
    <s v="seau bidon"/>
    <n v="1"/>
    <n v="1"/>
    <n v="0"/>
    <n v="0"/>
    <n v="2"/>
    <m/>
    <s v="disponible"/>
    <n v="1000"/>
    <s v="etranger"/>
    <s v="togo"/>
    <m/>
    <n v="7"/>
    <n v="7"/>
    <n v="1"/>
    <m/>
    <s v="nondisponible"/>
    <m/>
    <m/>
    <m/>
    <m/>
    <m/>
    <m/>
    <m/>
    <m/>
    <m/>
    <m/>
    <m/>
    <m/>
    <m/>
    <m/>
    <m/>
    <m/>
    <m/>
    <m/>
    <m/>
    <m/>
    <m/>
    <m/>
    <m/>
    <m/>
    <m/>
    <s v="oui"/>
    <m/>
    <s v="seau bidon"/>
    <n v="1"/>
    <n v="1"/>
    <n v="0"/>
    <n v="0"/>
    <m/>
    <s v="cout_transport securite"/>
    <n v="1"/>
    <n v="0"/>
    <n v="0"/>
    <n v="0"/>
    <n v="0"/>
    <n v="0"/>
    <n v="0"/>
    <n v="1"/>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pagne"/>
    <n v="0"/>
    <n v="0"/>
    <n v="0"/>
    <n v="1"/>
    <n v="1"/>
    <n v="1"/>
    <n v="1"/>
    <n v="1"/>
    <n v="1"/>
    <n v="0"/>
    <n v="0"/>
    <n v="0"/>
    <n v="0"/>
    <n v="1"/>
    <n v="0"/>
    <n v="0"/>
    <n v="7"/>
    <n v="10"/>
    <m/>
    <m/>
    <m/>
    <m/>
    <m/>
    <m/>
    <m/>
    <m/>
    <m/>
    <m/>
    <m/>
    <m/>
    <m/>
    <m/>
    <m/>
    <m/>
    <m/>
    <m/>
    <m/>
    <m/>
    <m/>
    <m/>
    <m/>
    <m/>
    <m/>
    <m/>
    <m/>
    <m/>
    <m/>
    <m/>
    <m/>
    <m/>
    <m/>
    <m/>
    <m/>
    <m/>
    <m/>
    <m/>
    <s v="disponible"/>
    <n v="6000"/>
    <s v="meme_pays"/>
    <m/>
    <m/>
    <n v="7"/>
    <n v="1"/>
    <n v="0"/>
    <m/>
    <s v="disponible"/>
    <n v="4500"/>
    <s v="meme_pays"/>
    <m/>
    <m/>
    <n v="7"/>
    <n v="1"/>
    <n v="0"/>
    <m/>
    <s v="disponible"/>
    <n v="1500"/>
    <s v="meme_pays"/>
    <m/>
    <m/>
    <n v="60"/>
    <n v="1"/>
    <n v="0"/>
    <m/>
    <s v="disponible"/>
    <n v="125"/>
    <s v="meme_region"/>
    <m/>
    <m/>
    <n v="7"/>
    <n v="1"/>
    <n v="0"/>
    <m/>
    <s v="disponible"/>
    <s v="1l 0_5l 0_25l"/>
    <n v="1"/>
    <n v="1"/>
    <n v="1"/>
    <n v="1000"/>
    <n v="1000"/>
    <n v="1500"/>
    <s v="meme_pays"/>
    <m/>
    <m/>
    <n v="30"/>
    <n v="1"/>
    <n v="0"/>
    <m/>
    <s v="disponible"/>
    <n v="2500"/>
    <s v="meme_pays"/>
    <m/>
    <m/>
    <n v="14"/>
    <n v="1"/>
    <n v="0"/>
    <m/>
    <m/>
    <m/>
    <m/>
    <m/>
    <m/>
    <m/>
    <m/>
    <m/>
    <m/>
    <m/>
    <m/>
    <m/>
    <m/>
    <m/>
    <m/>
    <m/>
    <m/>
    <m/>
    <m/>
    <m/>
    <m/>
    <m/>
    <m/>
    <m/>
    <m/>
    <m/>
    <m/>
    <m/>
    <m/>
    <m/>
    <m/>
    <m/>
    <m/>
    <m/>
    <m/>
    <m/>
    <s v="disponible"/>
    <s v="oui"/>
    <m/>
    <n v="5000"/>
    <s v="meme_pays"/>
    <m/>
    <m/>
    <n v="60"/>
    <n v="1"/>
    <n v="0"/>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A cause de l'insécurité, les clients ont diminué donc nous invitons ACTED à venir payer chez nous ou nous soutenir financièrement"/>
    <m/>
    <m/>
    <n v="362667947"/>
    <n v="44882.346446759257"/>
    <m/>
    <m/>
    <s v="submitted_via_web"/>
  </r>
  <r>
    <n v="6"/>
    <s v="369667ae-6ff1-47ab-a167-6d902e1d317a"/>
    <d v="2022-11-16T00:00:00"/>
    <s v="fada_ngourma"/>
    <s v="LOMPO B Agath_x000a_"/>
    <x v="5"/>
    <n v="44882.343116736112"/>
    <s v="audit.csv"/>
    <m/>
    <m/>
    <s v="acted"/>
    <n v="44881"/>
    <s v="est"/>
    <s v="gourma"/>
    <x v="1"/>
    <s v="central"/>
    <m/>
    <m/>
    <s v="ACTED"/>
    <s v="Marché de Fada N'Gourma"/>
    <m/>
    <s v="oui"/>
    <m/>
    <s v="moins30"/>
    <m/>
    <m/>
    <s v="seau bidon"/>
    <n v="1"/>
    <n v="1"/>
    <n v="0"/>
    <n v="0"/>
    <n v="2"/>
    <m/>
    <s v="disponible"/>
    <n v="750"/>
    <s v="etranger"/>
    <s v="ghana"/>
    <m/>
    <n v="10"/>
    <n v="5"/>
    <n v="0"/>
    <m/>
    <s v="disponible"/>
    <s v="20l 25l"/>
    <n v="1"/>
    <n v="1"/>
    <n v="2750"/>
    <n v="2750"/>
    <s v="etranger"/>
    <s v="rci"/>
    <m/>
    <n v="10"/>
    <n v="5"/>
    <n v="0"/>
    <m/>
    <m/>
    <m/>
    <m/>
    <m/>
    <m/>
    <m/>
    <m/>
    <m/>
    <m/>
    <m/>
    <m/>
    <m/>
    <m/>
    <s v="oui"/>
    <m/>
    <s v="seau bidon"/>
    <n v="1"/>
    <n v="1"/>
    <n v="0"/>
    <n v="0"/>
    <m/>
    <s v="autre"/>
    <n v="0"/>
    <n v="0"/>
    <n v="0"/>
    <n v="0"/>
    <n v="0"/>
    <n v="0"/>
    <n v="0"/>
    <n v="0"/>
    <n v="0"/>
    <n v="0"/>
    <n v="1"/>
    <n v="0"/>
    <s v="Le retard des fournisseurs"/>
    <m/>
    <s v="prix_hausse"/>
    <n v="0"/>
    <n v="1"/>
    <n v="0"/>
    <n v="0"/>
    <s v="bidon"/>
    <n v="0"/>
    <n v="1"/>
    <n v="0"/>
    <n v="0"/>
    <s v="hausse_couts"/>
    <n v="1"/>
    <n v="0"/>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atte couverture moustiquaire lampe pagne sac_boro"/>
    <n v="0"/>
    <n v="0"/>
    <n v="0"/>
    <n v="1"/>
    <n v="1"/>
    <n v="1"/>
    <n v="1"/>
    <n v="1"/>
    <n v="1"/>
    <n v="1"/>
    <n v="1"/>
    <n v="1"/>
    <n v="1"/>
    <n v="1"/>
    <n v="1"/>
    <n v="0"/>
    <n v="12"/>
    <n v="15"/>
    <m/>
    <m/>
    <m/>
    <m/>
    <m/>
    <m/>
    <m/>
    <m/>
    <m/>
    <m/>
    <m/>
    <m/>
    <m/>
    <m/>
    <m/>
    <m/>
    <m/>
    <m/>
    <m/>
    <m/>
    <m/>
    <m/>
    <m/>
    <m/>
    <m/>
    <m/>
    <m/>
    <m/>
    <m/>
    <m/>
    <m/>
    <m/>
    <m/>
    <m/>
    <m/>
    <m/>
    <m/>
    <m/>
    <s v="disponible"/>
    <n v="6000"/>
    <s v="meme_pays"/>
    <m/>
    <m/>
    <n v="7"/>
    <n v="3"/>
    <n v="0"/>
    <m/>
    <s v="disponible"/>
    <n v="5000"/>
    <s v="meme_pays"/>
    <m/>
    <m/>
    <n v="7"/>
    <n v="3"/>
    <n v="0"/>
    <m/>
    <s v="disponible"/>
    <n v="1500"/>
    <s v="etranger"/>
    <s v="ghana"/>
    <m/>
    <n v="10"/>
    <n v="4"/>
    <n v="0"/>
    <m/>
    <s v="disponible"/>
    <n v="200"/>
    <s v="meme_pays"/>
    <m/>
    <m/>
    <n v="7"/>
    <n v="3"/>
    <n v="0"/>
    <m/>
    <s v="disponible"/>
    <s v="0_25l 0_5l 1l"/>
    <n v="1"/>
    <n v="1"/>
    <n v="1"/>
    <n v="1000"/>
    <n v="1250"/>
    <n v="1750"/>
    <s v="meme_pays"/>
    <m/>
    <m/>
    <n v="7"/>
    <n v="3"/>
    <n v="0"/>
    <m/>
    <s v="disponible"/>
    <n v="1500"/>
    <s v="meme_pays"/>
    <m/>
    <m/>
    <n v="7"/>
    <n v="3"/>
    <n v="0"/>
    <m/>
    <s v="disponible"/>
    <n v="3000"/>
    <s v="meme_pays"/>
    <m/>
    <m/>
    <n v="7"/>
    <n v="3"/>
    <n v="0"/>
    <m/>
    <s v="disponible"/>
    <n v="2000"/>
    <s v="meme_pays"/>
    <m/>
    <m/>
    <n v="7"/>
    <n v="3"/>
    <n v="0"/>
    <m/>
    <s v="disponible"/>
    <n v="1750"/>
    <s v="meme_pays"/>
    <m/>
    <m/>
    <n v="7"/>
    <n v="3"/>
    <n v="0"/>
    <m/>
    <s v="disponible"/>
    <n v="2500"/>
    <s v="meme_pays"/>
    <m/>
    <m/>
    <n v="10"/>
    <n v="3"/>
    <n v="0"/>
    <m/>
    <s v="disponible"/>
    <s v="oui"/>
    <m/>
    <n v="3000"/>
    <s v="meme_pays"/>
    <m/>
    <m/>
    <n v="7"/>
    <n v="3"/>
    <n v="0"/>
    <m/>
    <s v="disponible"/>
    <n v="300"/>
    <s v="meme_pays"/>
    <m/>
    <m/>
    <n v="7"/>
    <n v="3"/>
    <n v="0"/>
    <m/>
    <s v="non"/>
    <m/>
    <m/>
    <m/>
    <m/>
    <m/>
    <m/>
    <m/>
    <m/>
    <m/>
    <m/>
    <m/>
    <m/>
    <m/>
    <m/>
    <m/>
    <m/>
    <m/>
    <m/>
    <m/>
    <m/>
    <m/>
    <m/>
    <m/>
    <m/>
    <m/>
    <m/>
    <m/>
    <m/>
    <m/>
    <m/>
    <m/>
    <m/>
    <m/>
    <m/>
    <s v="prix_hausse"/>
    <n v="0"/>
    <n v="1"/>
    <n v="0"/>
    <n v="0"/>
    <s v="marmite7 marmite5 assiette gobelet_plastique gobelet_acier bassine natte couverture moustiquaire lampe pagne sac_boro"/>
    <n v="0"/>
    <n v="0"/>
    <n v="0"/>
    <n v="1"/>
    <n v="1"/>
    <n v="1"/>
    <n v="1"/>
    <n v="1"/>
    <n v="1"/>
    <n v="1"/>
    <n v="1"/>
    <n v="1"/>
    <n v="1"/>
    <n v="1"/>
    <n v="1"/>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oupons paiementmob"/>
    <n v="1"/>
    <n v="0"/>
    <n v="1"/>
    <n v="1"/>
    <n v="0"/>
    <n v="0"/>
    <m/>
    <s v="oui_baisse"/>
    <s v="non"/>
    <m/>
    <m/>
    <m/>
    <m/>
    <m/>
    <m/>
    <m/>
    <m/>
    <m/>
    <m/>
    <s v="hommes"/>
    <n v="1"/>
    <n v="0"/>
    <n v="0"/>
    <n v="0"/>
    <n v="0"/>
    <n v="0"/>
    <n v="0"/>
    <n v="0"/>
    <n v="0"/>
    <m/>
    <s v="Ras"/>
    <m/>
    <m/>
    <n v="362667984"/>
    <n v="44882.346539351864"/>
    <m/>
    <m/>
    <s v="submitted_via_web"/>
  </r>
  <r>
    <n v="7"/>
    <s v="f1d5724c-ea7a-4967-b5ce-387379998a23"/>
    <d v="2022-11-16T00:00:00"/>
    <s v="fada_ngourma"/>
    <s v="THIOMBIANO Dana"/>
    <x v="6"/>
    <n v="44881.478680729168"/>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pagne"/>
    <n v="0"/>
    <n v="0"/>
    <n v="0"/>
    <n v="0"/>
    <n v="0"/>
    <n v="0"/>
    <n v="0"/>
    <n v="0"/>
    <n v="0"/>
    <n v="0"/>
    <n v="0"/>
    <n v="0"/>
    <n v="0"/>
    <n v="1"/>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oui"/>
    <m/>
    <n v="7000"/>
    <s v="etranger"/>
    <s v="benin"/>
    <m/>
    <n v="30"/>
    <n v="14"/>
    <n v="0"/>
    <m/>
    <m/>
    <m/>
    <m/>
    <m/>
    <m/>
    <m/>
    <m/>
    <m/>
    <m/>
    <s v="oui"/>
    <m/>
    <s v="pagne"/>
    <n v="0"/>
    <n v="0"/>
    <n v="0"/>
    <n v="0"/>
    <n v="0"/>
    <n v="0"/>
    <n v="0"/>
    <n v="0"/>
    <n v="0"/>
    <n v="0"/>
    <n v="0"/>
    <n v="0"/>
    <n v="0"/>
    <n v="1"/>
    <n v="0"/>
    <n v="0"/>
    <m/>
    <s v="cout_transport prix_fournisseurs"/>
    <n v="0"/>
    <n v="0"/>
    <n v="0"/>
    <n v="0"/>
    <n v="0"/>
    <n v="1"/>
    <n v="0"/>
    <n v="1"/>
    <n v="0"/>
    <n v="0"/>
    <n v="0"/>
    <n v="0"/>
    <m/>
    <m/>
    <s v="prix_hausse"/>
    <n v="0"/>
    <n v="1"/>
    <n v="0"/>
    <n v="0"/>
    <s v="pagne"/>
    <n v="0"/>
    <n v="0"/>
    <n v="0"/>
    <n v="0"/>
    <n v="0"/>
    <n v="0"/>
    <n v="0"/>
    <n v="0"/>
    <n v="0"/>
    <n v="0"/>
    <n v="0"/>
    <n v="0"/>
    <n v="0"/>
    <n v="1"/>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s v="Ras"/>
    <m/>
    <m/>
    <n v="362667996"/>
    <n v="44882.346562500003"/>
    <m/>
    <m/>
    <s v="submitted_via_web"/>
  </r>
  <r>
    <n v="8"/>
    <s v="4a2ce28b-dfbf-4c76-adc0-439a3c569444"/>
    <d v="2022-11-16T00:00:00"/>
    <s v="fada_ngourma"/>
    <s v="LOMPO B Agath"/>
    <x v="7"/>
    <n v="44881.481951967588"/>
    <s v="audit.csv"/>
    <m/>
    <m/>
    <s v="acted"/>
    <n v="44881"/>
    <s v="est"/>
    <s v="gourma"/>
    <x v="1"/>
    <s v="central"/>
    <m/>
    <m/>
    <s v="ACTED"/>
    <s v="Marché de Fada N'Gourma"/>
    <m/>
    <s v="oui"/>
    <m/>
    <s v="moins30"/>
    <m/>
    <m/>
    <s v="savon400gr"/>
    <n v="0"/>
    <n v="0"/>
    <n v="1"/>
    <n v="0"/>
    <n v="1"/>
    <m/>
    <m/>
    <m/>
    <m/>
    <m/>
    <m/>
    <m/>
    <m/>
    <m/>
    <m/>
    <m/>
    <m/>
    <m/>
    <m/>
    <m/>
    <m/>
    <m/>
    <m/>
    <m/>
    <m/>
    <m/>
    <m/>
    <m/>
    <s v="disponible"/>
    <s v="boule400g boule250g"/>
    <n v="1"/>
    <n v="1"/>
    <n v="350"/>
    <n v="300"/>
    <s v="meme_pays"/>
    <m/>
    <m/>
    <n v="30"/>
    <n v="4"/>
    <n v="0"/>
    <m/>
    <s v="non"/>
    <m/>
    <m/>
    <m/>
    <m/>
    <m/>
    <m/>
    <m/>
    <m/>
    <m/>
    <m/>
    <m/>
    <m/>
    <m/>
    <m/>
    <m/>
    <m/>
    <m/>
    <m/>
    <m/>
    <m/>
    <m/>
    <m/>
    <s v="prix_hausse"/>
    <n v="0"/>
    <n v="1"/>
    <n v="0"/>
    <n v="0"/>
    <s v="savon400gr"/>
    <n v="0"/>
    <n v="0"/>
    <n v="1"/>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hommes"/>
    <n v="1"/>
    <n v="0"/>
    <n v="0"/>
    <n v="0"/>
    <n v="0"/>
    <n v="0"/>
    <n v="0"/>
    <n v="0"/>
    <n v="0"/>
    <m/>
    <s v="Ras"/>
    <m/>
    <m/>
    <n v="362668003"/>
    <n v="44882.346574074079"/>
    <m/>
    <m/>
    <s v="submitted_via_web"/>
  </r>
  <r>
    <n v="9"/>
    <s v="5299b580-e713-451d-b8e5-ea840418893a"/>
    <d v="2022-11-16T00:00:00"/>
    <s v="fada_ngourma"/>
    <s v="LOMPO B Agath"/>
    <x v="8"/>
    <n v="44881.573515543983"/>
    <s v="audit.csv"/>
    <m/>
    <m/>
    <s v="acted"/>
    <n v="44881"/>
    <s v="est"/>
    <s v="gourma"/>
    <x v="1"/>
    <s v="central"/>
    <m/>
    <m/>
    <s v="ACTED"/>
    <s v="Marché de Fada N'Gourma"/>
    <m/>
    <s v="oui"/>
    <m/>
    <s v="moins30"/>
    <m/>
    <m/>
    <s v="savon400gr"/>
    <n v="0"/>
    <n v="0"/>
    <n v="1"/>
    <n v="0"/>
    <n v="1"/>
    <m/>
    <m/>
    <m/>
    <m/>
    <m/>
    <m/>
    <m/>
    <m/>
    <m/>
    <m/>
    <m/>
    <m/>
    <m/>
    <m/>
    <m/>
    <m/>
    <m/>
    <m/>
    <m/>
    <m/>
    <m/>
    <m/>
    <m/>
    <s v="disponible"/>
    <s v="boule400g boule250g"/>
    <n v="1"/>
    <n v="1"/>
    <n v="300"/>
    <n v="250"/>
    <s v="meme_pays"/>
    <m/>
    <m/>
    <n v="14"/>
    <n v="1"/>
    <n v="0"/>
    <m/>
    <s v="non"/>
    <m/>
    <m/>
    <m/>
    <m/>
    <m/>
    <m/>
    <m/>
    <m/>
    <m/>
    <m/>
    <m/>
    <m/>
    <m/>
    <m/>
    <m/>
    <m/>
    <m/>
    <m/>
    <m/>
    <m/>
    <m/>
    <m/>
    <s v="prix_hausse"/>
    <n v="0"/>
    <n v="1"/>
    <n v="0"/>
    <n v="0"/>
    <s v="savon400gr"/>
    <n v="0"/>
    <n v="0"/>
    <n v="1"/>
    <n v="0"/>
    <s v="hausse_couts baisse_offre_securite"/>
    <n v="1"/>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n v="0"/>
    <n v="0"/>
    <n v="0"/>
    <n v="1"/>
    <n v="0"/>
    <n v="0"/>
    <m/>
    <s v="oui_baisse"/>
    <s v="non"/>
    <m/>
    <m/>
    <m/>
    <m/>
    <m/>
    <m/>
    <m/>
    <m/>
    <m/>
    <m/>
    <s v="hommes"/>
    <n v="1"/>
    <n v="0"/>
    <n v="0"/>
    <n v="0"/>
    <n v="0"/>
    <n v="0"/>
    <n v="0"/>
    <n v="0"/>
    <n v="0"/>
    <m/>
    <s v="Ras"/>
    <m/>
    <m/>
    <n v="362668040"/>
    <n v="44882.346655092602"/>
    <m/>
    <m/>
    <s v="submitted_via_web"/>
  </r>
  <r>
    <n v="10"/>
    <s v="61e9537e-66c7-4b8b-9e30-4e29634b14ed"/>
    <d v="2022-11-16T00:00:00"/>
    <s v="fada_ngourma"/>
    <s v="LOMPO B Agath"/>
    <x v="9"/>
    <n v="44882.345777326387"/>
    <s v="audit.csv"/>
    <m/>
    <m/>
    <s v="acted"/>
    <n v="44881"/>
    <s v="est"/>
    <s v="gourma"/>
    <x v="1"/>
    <s v="central"/>
    <m/>
    <m/>
    <s v="ACTED"/>
    <s v="Marché de Fada N'Gourma"/>
    <m/>
    <s v="oui"/>
    <m/>
    <s v="30a100"/>
    <m/>
    <m/>
    <s v="seau"/>
    <n v="1"/>
    <n v="0"/>
    <n v="0"/>
    <n v="0"/>
    <n v="1"/>
    <m/>
    <s v="disponible"/>
    <n v="1000"/>
    <s v="meme_pays"/>
    <m/>
    <m/>
    <n v="7"/>
    <n v="3"/>
    <n v="0"/>
    <m/>
    <m/>
    <m/>
    <m/>
    <m/>
    <m/>
    <m/>
    <m/>
    <m/>
    <m/>
    <m/>
    <m/>
    <m/>
    <m/>
    <m/>
    <m/>
    <m/>
    <m/>
    <m/>
    <m/>
    <m/>
    <m/>
    <m/>
    <m/>
    <m/>
    <m/>
    <m/>
    <s v="oui"/>
    <m/>
    <s v="seau"/>
    <n v="1"/>
    <n v="0"/>
    <n v="0"/>
    <n v="0"/>
    <m/>
    <s v="cout_transport"/>
    <n v="0"/>
    <n v="0"/>
    <n v="0"/>
    <n v="0"/>
    <n v="0"/>
    <n v="0"/>
    <n v="0"/>
    <n v="1"/>
    <n v="0"/>
    <n v="0"/>
    <n v="0"/>
    <n v="0"/>
    <m/>
    <m/>
    <s v="prix_hausse"/>
    <n v="0"/>
    <n v="1"/>
    <n v="0"/>
    <n v="0"/>
    <s v="seau"/>
    <n v="1"/>
    <n v="0"/>
    <n v="0"/>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5 marmite7 assiette gobelet_plastique gobelet_acier bassine natte"/>
    <n v="0"/>
    <n v="0"/>
    <n v="0"/>
    <n v="1"/>
    <n v="1"/>
    <n v="1"/>
    <n v="1"/>
    <n v="1"/>
    <n v="1"/>
    <n v="1"/>
    <n v="0"/>
    <n v="0"/>
    <n v="0"/>
    <n v="0"/>
    <n v="0"/>
    <n v="0"/>
    <n v="7"/>
    <n v="9"/>
    <m/>
    <m/>
    <m/>
    <m/>
    <m/>
    <m/>
    <m/>
    <m/>
    <m/>
    <m/>
    <m/>
    <m/>
    <m/>
    <m/>
    <m/>
    <m/>
    <m/>
    <m/>
    <m/>
    <m/>
    <m/>
    <m/>
    <m/>
    <m/>
    <m/>
    <m/>
    <m/>
    <m/>
    <m/>
    <m/>
    <m/>
    <m/>
    <m/>
    <m/>
    <m/>
    <m/>
    <m/>
    <m/>
    <s v="disponible"/>
    <n v="6000"/>
    <s v="meme_pays"/>
    <m/>
    <m/>
    <n v="10"/>
    <n v="3"/>
    <n v="0"/>
    <m/>
    <s v="disponible"/>
    <n v="4500"/>
    <s v="meme_pays"/>
    <m/>
    <m/>
    <n v="10"/>
    <n v="3"/>
    <n v="0"/>
    <m/>
    <s v="disponible"/>
    <n v="1750"/>
    <s v="meme_pays"/>
    <m/>
    <m/>
    <n v="15"/>
    <n v="4"/>
    <n v="0"/>
    <m/>
    <s v="disponible"/>
    <n v="200"/>
    <s v="meme_pays"/>
    <m/>
    <m/>
    <n v="10"/>
    <n v="3"/>
    <n v="0"/>
    <m/>
    <s v="disponible"/>
    <s v="0_25l 0_5l 1l"/>
    <n v="1"/>
    <n v="1"/>
    <n v="1"/>
    <n v="1000"/>
    <n v="1250"/>
    <n v="2500"/>
    <s v="meme_pays"/>
    <m/>
    <m/>
    <n v="15"/>
    <n v="6"/>
    <n v="0"/>
    <m/>
    <s v="disponible"/>
    <n v="2000"/>
    <s v="meme_pays"/>
    <m/>
    <m/>
    <n v="10"/>
    <n v="3"/>
    <n v="0"/>
    <m/>
    <s v="disponible"/>
    <n v="3000"/>
    <s v="meme_pays"/>
    <m/>
    <m/>
    <n v="10"/>
    <n v="6"/>
    <n v="0"/>
    <m/>
    <m/>
    <m/>
    <m/>
    <m/>
    <m/>
    <m/>
    <m/>
    <m/>
    <m/>
    <m/>
    <m/>
    <m/>
    <m/>
    <m/>
    <m/>
    <m/>
    <m/>
    <m/>
    <m/>
    <m/>
    <m/>
    <m/>
    <m/>
    <m/>
    <m/>
    <m/>
    <m/>
    <m/>
    <m/>
    <m/>
    <m/>
    <m/>
    <m/>
    <m/>
    <m/>
    <m/>
    <m/>
    <m/>
    <m/>
    <m/>
    <m/>
    <m/>
    <m/>
    <m/>
    <m/>
    <m/>
    <m/>
    <s v="non"/>
    <m/>
    <m/>
    <m/>
    <m/>
    <m/>
    <m/>
    <m/>
    <m/>
    <m/>
    <m/>
    <m/>
    <m/>
    <m/>
    <m/>
    <m/>
    <m/>
    <m/>
    <m/>
    <m/>
    <m/>
    <m/>
    <m/>
    <m/>
    <m/>
    <m/>
    <m/>
    <m/>
    <m/>
    <m/>
    <m/>
    <m/>
    <m/>
    <m/>
    <m/>
    <s v="prix_hausse"/>
    <n v="0"/>
    <n v="1"/>
    <n v="0"/>
    <n v="0"/>
    <s v="marmite7 marmite5 assiette gobelet_plastique gobelet_acier bassine natte"/>
    <n v="0"/>
    <n v="0"/>
    <n v="0"/>
    <n v="1"/>
    <n v="1"/>
    <n v="1"/>
    <n v="1"/>
    <n v="1"/>
    <n v="1"/>
    <n v="1"/>
    <n v="0"/>
    <n v="0"/>
    <n v="0"/>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056"/>
    <n v="44882.346678240741"/>
    <m/>
    <m/>
    <s v="submitted_via_web"/>
  </r>
  <r>
    <n v="11"/>
    <s v="8e074a9f-a9e2-4ed4-8db6-c9b3d957c054"/>
    <d v="2022-11-16T00:00:00"/>
    <s v="fada_ngourma"/>
    <s v="THIOMBIANO Dana"/>
    <x v="10"/>
    <n v="44882.337488275458"/>
    <s v="audit.csv"/>
    <m/>
    <m/>
    <s v="acted"/>
    <n v="44881"/>
    <s v="est"/>
    <s v="gourma"/>
    <x v="1"/>
    <s v="central"/>
    <m/>
    <m/>
    <s v="ACTED"/>
    <s v="Marché de Fada N'Gourma"/>
    <m/>
    <s v="oui"/>
    <m/>
    <s v="moins30"/>
    <m/>
    <m/>
    <s v="seau bidon"/>
    <n v="1"/>
    <n v="1"/>
    <n v="0"/>
    <n v="0"/>
    <n v="2"/>
    <m/>
    <s v="disponible"/>
    <n v="1000"/>
    <s v="meme_pays"/>
    <m/>
    <m/>
    <n v="14"/>
    <n v="2"/>
    <n v="0"/>
    <m/>
    <s v="disponible"/>
    <s v="20l 25l"/>
    <n v="1"/>
    <n v="1"/>
    <n v="4000"/>
    <n v="5000"/>
    <s v="meme_pays"/>
    <m/>
    <m/>
    <n v="90"/>
    <n v="2"/>
    <n v="0"/>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5 assiette gobelet_plastique marmite7 gobelet_acier bassine natte"/>
    <n v="0"/>
    <n v="0"/>
    <n v="0"/>
    <n v="1"/>
    <n v="1"/>
    <n v="1"/>
    <n v="1"/>
    <n v="1"/>
    <n v="1"/>
    <n v="1"/>
    <n v="0"/>
    <n v="0"/>
    <n v="0"/>
    <n v="0"/>
    <n v="0"/>
    <n v="0"/>
    <n v="7"/>
    <n v="10"/>
    <m/>
    <m/>
    <m/>
    <m/>
    <m/>
    <m/>
    <m/>
    <m/>
    <m/>
    <m/>
    <m/>
    <m/>
    <m/>
    <m/>
    <m/>
    <m/>
    <m/>
    <m/>
    <m/>
    <m/>
    <m/>
    <m/>
    <m/>
    <m/>
    <m/>
    <m/>
    <m/>
    <m/>
    <m/>
    <m/>
    <m/>
    <m/>
    <m/>
    <m/>
    <m/>
    <m/>
    <m/>
    <m/>
    <s v="disponible"/>
    <n v="6000"/>
    <s v="meme_pays"/>
    <m/>
    <m/>
    <n v="5"/>
    <n v="3"/>
    <n v="0"/>
    <m/>
    <s v="disponible"/>
    <n v="5000"/>
    <s v="meme_pays"/>
    <m/>
    <m/>
    <n v="5"/>
    <n v="3"/>
    <n v="0"/>
    <m/>
    <s v="disponible"/>
    <n v="2000"/>
    <s v="meme_pays"/>
    <m/>
    <m/>
    <n v="30"/>
    <n v="3"/>
    <n v="0"/>
    <m/>
    <s v="disponible"/>
    <n v="150"/>
    <s v="meme_pays"/>
    <m/>
    <m/>
    <n v="7"/>
    <n v="3"/>
    <n v="0"/>
    <m/>
    <s v="disponible"/>
    <s v="0_25l 0_5l 1l"/>
    <n v="1"/>
    <n v="1"/>
    <n v="1"/>
    <n v="700"/>
    <n v="1000"/>
    <n v="1500"/>
    <s v="meme_pays"/>
    <m/>
    <m/>
    <n v="30"/>
    <n v="3"/>
    <n v="0"/>
    <m/>
    <s v="disponible"/>
    <n v="2000"/>
    <s v="meme_pays"/>
    <m/>
    <m/>
    <n v="30"/>
    <n v="3"/>
    <n v="0"/>
    <m/>
    <s v="disponible"/>
    <n v="3000"/>
    <s v="meme_pays"/>
    <m/>
    <m/>
    <n v="7"/>
    <n v="3"/>
    <n v="0"/>
    <m/>
    <m/>
    <m/>
    <m/>
    <m/>
    <m/>
    <m/>
    <m/>
    <m/>
    <m/>
    <m/>
    <m/>
    <m/>
    <m/>
    <m/>
    <m/>
    <m/>
    <m/>
    <m/>
    <m/>
    <m/>
    <m/>
    <m/>
    <m/>
    <m/>
    <m/>
    <m/>
    <m/>
    <m/>
    <m/>
    <m/>
    <m/>
    <m/>
    <m/>
    <m/>
    <m/>
    <m/>
    <m/>
    <m/>
    <m/>
    <m/>
    <m/>
    <m/>
    <m/>
    <m/>
    <m/>
    <m/>
    <m/>
    <s v="oui"/>
    <m/>
    <s v="marmite7 marmite5 assiette gobelet_plastique gobelet_acier bassine natte"/>
    <n v="0"/>
    <n v="0"/>
    <n v="0"/>
    <n v="1"/>
    <n v="1"/>
    <n v="1"/>
    <n v="1"/>
    <n v="1"/>
    <n v="1"/>
    <n v="1"/>
    <n v="0"/>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098"/>
    <n v="44882.346736111111"/>
    <m/>
    <m/>
    <s v="submitted_via_web"/>
  </r>
  <r>
    <n v="12"/>
    <s v="96c705ef-2c05-471b-ac7a-9dcfd41a9776"/>
    <d v="2022-11-16T00:00:00"/>
    <s v="fada_ngourma"/>
    <s v="LOMPO B Agath"/>
    <x v="11"/>
    <n v="44881.532207800927"/>
    <s v="audit.csv"/>
    <m/>
    <m/>
    <s v="acted"/>
    <n v="44881"/>
    <s v="est"/>
    <s v="gourma"/>
    <x v="1"/>
    <s v="central"/>
    <m/>
    <m/>
    <s v="ACTED"/>
    <s v="Marché de Fada N'Gourma"/>
    <m/>
    <s v="oui"/>
    <m/>
    <s v="moins30"/>
    <m/>
    <m/>
    <s v="bidon"/>
    <n v="0"/>
    <n v="1"/>
    <n v="0"/>
    <n v="0"/>
    <n v="1"/>
    <m/>
    <m/>
    <m/>
    <m/>
    <m/>
    <m/>
    <m/>
    <m/>
    <m/>
    <m/>
    <s v="peudisponible"/>
    <s v="20l"/>
    <n v="1"/>
    <n v="0"/>
    <n v="5000"/>
    <m/>
    <s v="meme_pays"/>
    <m/>
    <m/>
    <n v="1"/>
    <n v="2"/>
    <n v="1"/>
    <m/>
    <m/>
    <m/>
    <m/>
    <m/>
    <m/>
    <m/>
    <m/>
    <m/>
    <m/>
    <m/>
    <m/>
    <m/>
    <m/>
    <s v="oui"/>
    <m/>
    <s v="bidon"/>
    <n v="0"/>
    <n v="1"/>
    <n v="0"/>
    <n v="0"/>
    <m/>
    <s v="article_indisponible_saison"/>
    <n v="0"/>
    <n v="0"/>
    <n v="0"/>
    <n v="0"/>
    <n v="1"/>
    <n v="0"/>
    <n v="0"/>
    <n v="0"/>
    <n v="0"/>
    <n v="0"/>
    <n v="0"/>
    <n v="0"/>
    <m/>
    <m/>
    <s v="prix_hausse"/>
    <n v="0"/>
    <n v="1"/>
    <n v="0"/>
    <n v="0"/>
    <s v="bidon"/>
    <n v="0"/>
    <n v="1"/>
    <n v="0"/>
    <n v="0"/>
    <s v="hausse_couts Hausse_prix_fournisseurs"/>
    <n v="1"/>
    <n v="0"/>
    <n v="0"/>
    <n v="0"/>
    <n v="0"/>
    <n v="1"/>
    <n v="0"/>
    <n v="0"/>
    <n v="0"/>
    <n v="0"/>
    <n v="0"/>
    <n v="0"/>
    <m/>
    <m/>
    <m/>
    <m/>
    <m/>
    <m/>
    <m/>
    <m/>
    <m/>
    <m/>
    <m/>
    <m/>
    <m/>
    <m/>
    <m/>
    <m/>
    <m/>
    <m/>
    <m/>
    <m/>
    <m/>
    <s v="bache corde"/>
    <n v="1"/>
    <n v="1"/>
    <n v="0"/>
    <n v="0"/>
    <n v="0"/>
    <n v="2"/>
    <m/>
    <s v="disponible"/>
    <n v="5000"/>
    <s v="meme_pays"/>
    <m/>
    <m/>
    <n v="7"/>
    <n v="2"/>
    <n v="0"/>
    <m/>
    <s v="disponible"/>
    <n v="15000"/>
    <s v="etranger"/>
    <s v="ghana"/>
    <m/>
    <n v="10"/>
    <n v="7"/>
    <n v="0"/>
    <m/>
    <m/>
    <m/>
    <m/>
    <m/>
    <m/>
    <m/>
    <m/>
    <m/>
    <m/>
    <m/>
    <m/>
    <m/>
    <m/>
    <m/>
    <m/>
    <m/>
    <m/>
    <m/>
    <s v="non"/>
    <m/>
    <m/>
    <m/>
    <m/>
    <m/>
    <m/>
    <m/>
    <m/>
    <m/>
    <m/>
    <m/>
    <m/>
    <m/>
    <m/>
    <m/>
    <m/>
    <m/>
    <m/>
    <m/>
    <m/>
    <m/>
    <m/>
    <m/>
    <s v="prix_hausse"/>
    <n v="0"/>
    <n v="1"/>
    <n v="0"/>
    <n v="0"/>
    <s v="bache corde"/>
    <n v="1"/>
    <n v="1"/>
    <n v="0"/>
    <n v="0"/>
    <n v="0"/>
    <s v="hausse_couts Hausse_prix_fournisseurs"/>
    <n v="1"/>
    <n v="0"/>
    <n v="0"/>
    <n v="0"/>
    <n v="0"/>
    <n v="1"/>
    <n v="0"/>
    <n v="0"/>
    <n v="0"/>
    <n v="0"/>
    <n v="0"/>
    <n v="0"/>
    <m/>
    <m/>
    <m/>
    <m/>
    <m/>
    <m/>
    <m/>
    <m/>
    <m/>
    <m/>
    <m/>
    <m/>
    <m/>
    <m/>
    <m/>
    <m/>
    <m/>
    <m/>
    <m/>
    <m/>
    <m/>
    <m/>
    <s v="sac_boro"/>
    <n v="0"/>
    <n v="0"/>
    <n v="0"/>
    <n v="0"/>
    <n v="0"/>
    <n v="0"/>
    <n v="0"/>
    <n v="0"/>
    <n v="0"/>
    <n v="0"/>
    <n v="0"/>
    <n v="0"/>
    <n v="0"/>
    <n v="0"/>
    <n v="1"/>
    <n v="0"/>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75"/>
    <s v="meme_localite"/>
    <m/>
    <m/>
    <n v="7"/>
    <n v="10"/>
    <n v="1"/>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s v="Ras"/>
    <m/>
    <m/>
    <n v="362668099"/>
    <n v="44882.34674768518"/>
    <m/>
    <m/>
    <s v="submitted_via_web"/>
  </r>
  <r>
    <n v="13"/>
    <s v="90dc0768-b7b4-44ac-94b5-b06cfbfb7dd5"/>
    <d v="2022-11-16T00:00:00"/>
    <s v="fada_ngourma"/>
    <s v="LOMPO B Agath"/>
    <x v="12"/>
    <n v="44881.552994710648"/>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bache tenaille pelle"/>
    <n v="1"/>
    <n v="0"/>
    <n v="1"/>
    <n v="1"/>
    <n v="0"/>
    <n v="3"/>
    <m/>
    <s v="disponible"/>
    <n v="6000"/>
    <s v="meme_pays"/>
    <m/>
    <m/>
    <n v="30"/>
    <n v="2"/>
    <n v="0"/>
    <m/>
    <m/>
    <m/>
    <m/>
    <m/>
    <m/>
    <m/>
    <m/>
    <m/>
    <m/>
    <s v="disponible"/>
    <n v="1750"/>
    <s v="meme_pays"/>
    <m/>
    <m/>
    <n v="60"/>
    <n v="2"/>
    <n v="0"/>
    <m/>
    <s v="disponible"/>
    <n v="3500"/>
    <s v="meme_pays"/>
    <m/>
    <m/>
    <n v="30"/>
    <n v="2"/>
    <n v="0"/>
    <m/>
    <s v="oui"/>
    <m/>
    <s v="tenaille bache pelle"/>
    <n v="1"/>
    <n v="0"/>
    <n v="1"/>
    <n v="1"/>
    <n v="0"/>
    <m/>
    <s v="cout_transport taxes"/>
    <n v="0"/>
    <n v="0"/>
    <n v="0"/>
    <n v="0"/>
    <n v="0"/>
    <n v="0"/>
    <n v="0"/>
    <n v="1"/>
    <n v="1"/>
    <n v="0"/>
    <n v="0"/>
    <n v="0"/>
    <m/>
    <m/>
    <s v="prix_hausse"/>
    <n v="0"/>
    <n v="1"/>
    <n v="0"/>
    <n v="0"/>
    <s v="bache tenaille pelle"/>
    <n v="1"/>
    <n v="0"/>
    <n v="1"/>
    <n v="1"/>
    <n v="0"/>
    <s v="hausse_couts Hausse_prix_fournisseurs baisse_offre_securite"/>
    <n v="1"/>
    <n v="0"/>
    <n v="0"/>
    <n v="0"/>
    <n v="0"/>
    <n v="1"/>
    <n v="0"/>
    <n v="0"/>
    <n v="1"/>
    <n v="0"/>
    <n v="0"/>
    <n v="0"/>
    <m/>
    <m/>
    <m/>
    <m/>
    <m/>
    <m/>
    <m/>
    <m/>
    <m/>
    <m/>
    <m/>
    <m/>
    <m/>
    <m/>
    <m/>
    <m/>
    <m/>
    <m/>
    <m/>
    <m/>
    <m/>
    <m/>
    <s v="combustible_gaz"/>
    <n v="0"/>
    <n v="0"/>
    <n v="1"/>
    <n v="0"/>
    <n v="0"/>
    <n v="0"/>
    <n v="0"/>
    <n v="0"/>
    <n v="0"/>
    <n v="0"/>
    <n v="0"/>
    <n v="0"/>
    <n v="0"/>
    <n v="0"/>
    <n v="0"/>
    <n v="0"/>
    <n v="1"/>
    <n v="5"/>
    <m/>
    <m/>
    <m/>
    <m/>
    <m/>
    <m/>
    <m/>
    <m/>
    <m/>
    <m/>
    <m/>
    <m/>
    <m/>
    <m/>
    <m/>
    <m/>
    <m/>
    <m/>
    <m/>
    <m/>
    <m/>
    <m/>
    <m/>
    <s v="disponible"/>
    <s v="6kg 12kg"/>
    <n v="0"/>
    <n v="1"/>
    <n v="1"/>
    <m/>
    <n v="21500"/>
    <n v="27500"/>
    <s v="meme_pays"/>
    <m/>
    <m/>
    <n v="60"/>
    <n v="2"/>
    <n v="0"/>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gaz"/>
    <n v="0"/>
    <n v="0"/>
    <n v="1"/>
    <n v="0"/>
    <n v="0"/>
    <n v="0"/>
    <n v="0"/>
    <n v="0"/>
    <n v="0"/>
    <n v="0"/>
    <n v="0"/>
    <n v="0"/>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s v="Ras"/>
    <m/>
    <m/>
    <n v="362668104"/>
    <n v="44882.346759259257"/>
    <m/>
    <m/>
    <s v="submitted_via_web"/>
  </r>
  <r>
    <n v="14"/>
    <s v="1aea1988-4420-4fce-b825-8ca7d0935237"/>
    <d v="2022-11-16T00:00:00"/>
    <s v="fada_ngourma"/>
    <s v="THIOMBIANO Dana"/>
    <x v="13"/>
    <n v="44881.528197731481"/>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n v="1"/>
    <n v="1"/>
    <n v="0"/>
    <n v="0"/>
    <n v="0"/>
    <n v="2"/>
    <m/>
    <s v="disponible"/>
    <n v="5000"/>
    <s v="meme_pays"/>
    <m/>
    <m/>
    <n v="5"/>
    <n v="3"/>
    <n v="0"/>
    <m/>
    <s v="disponible"/>
    <n v="7000"/>
    <s v="meme_localite"/>
    <m/>
    <m/>
    <n v="5"/>
    <n v="1"/>
    <n v="0"/>
    <m/>
    <m/>
    <m/>
    <m/>
    <m/>
    <m/>
    <m/>
    <m/>
    <m/>
    <m/>
    <m/>
    <m/>
    <m/>
    <m/>
    <m/>
    <m/>
    <m/>
    <m/>
    <m/>
    <s v="non"/>
    <m/>
    <m/>
    <m/>
    <m/>
    <m/>
    <m/>
    <m/>
    <m/>
    <m/>
    <m/>
    <m/>
    <m/>
    <m/>
    <m/>
    <m/>
    <m/>
    <m/>
    <m/>
    <m/>
    <m/>
    <m/>
    <m/>
    <m/>
    <s v="prix_baisse"/>
    <n v="0"/>
    <n v="0"/>
    <n v="1"/>
    <n v="0"/>
    <m/>
    <m/>
    <m/>
    <m/>
    <m/>
    <m/>
    <m/>
    <m/>
    <m/>
    <m/>
    <m/>
    <m/>
    <m/>
    <m/>
    <m/>
    <m/>
    <m/>
    <m/>
    <m/>
    <m/>
    <s v="bache corde"/>
    <n v="1"/>
    <n v="1"/>
    <n v="0"/>
    <n v="0"/>
    <n v="0"/>
    <s v="baisse_couts"/>
    <n v="1"/>
    <n v="0"/>
    <n v="0"/>
    <n v="0"/>
    <n v="0"/>
    <n v="0"/>
    <n v="0"/>
    <n v="0"/>
    <n v="0"/>
    <n v="0"/>
    <n v="0"/>
    <n v="0"/>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109"/>
    <n v="44882.346759259257"/>
    <m/>
    <m/>
    <s v="submitted_via_web"/>
  </r>
  <r>
    <n v="15"/>
    <s v="c5a5cafe-80e0-4b3f-880d-5bbc713a77f3"/>
    <d v="2022-11-16T00:00:00"/>
    <s v="fada_ngourma"/>
    <s v="THIOMBIANO Dana"/>
    <x v="14"/>
    <n v="44881.539328472223"/>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uverture moustiquaire"/>
    <n v="0"/>
    <n v="0"/>
    <n v="0"/>
    <n v="0"/>
    <n v="0"/>
    <n v="0"/>
    <n v="0"/>
    <n v="0"/>
    <n v="0"/>
    <n v="0"/>
    <n v="1"/>
    <n v="1"/>
    <n v="0"/>
    <n v="0"/>
    <n v="0"/>
    <n v="0"/>
    <n v="2"/>
    <n v="4"/>
    <m/>
    <m/>
    <m/>
    <m/>
    <m/>
    <m/>
    <m/>
    <m/>
    <m/>
    <m/>
    <m/>
    <m/>
    <m/>
    <m/>
    <m/>
    <m/>
    <m/>
    <m/>
    <m/>
    <m/>
    <m/>
    <m/>
    <m/>
    <m/>
    <m/>
    <m/>
    <m/>
    <m/>
    <m/>
    <m/>
    <m/>
    <m/>
    <m/>
    <m/>
    <m/>
    <m/>
    <m/>
    <m/>
    <m/>
    <m/>
    <m/>
    <m/>
    <m/>
    <m/>
    <m/>
    <m/>
    <m/>
    <m/>
    <m/>
    <m/>
    <m/>
    <m/>
    <m/>
    <m/>
    <m/>
    <m/>
    <m/>
    <m/>
    <m/>
    <m/>
    <m/>
    <m/>
    <m/>
    <m/>
    <m/>
    <m/>
    <m/>
    <m/>
    <m/>
    <m/>
    <m/>
    <m/>
    <m/>
    <m/>
    <m/>
    <m/>
    <m/>
    <m/>
    <m/>
    <m/>
    <m/>
    <m/>
    <m/>
    <m/>
    <m/>
    <m/>
    <m/>
    <m/>
    <m/>
    <m/>
    <m/>
    <m/>
    <m/>
    <m/>
    <m/>
    <m/>
    <m/>
    <m/>
    <m/>
    <m/>
    <m/>
    <m/>
    <m/>
    <m/>
    <m/>
    <m/>
    <m/>
    <s v="disponible"/>
    <n v="2000"/>
    <s v="meme_pays"/>
    <m/>
    <m/>
    <n v="7"/>
    <n v="3"/>
    <n v="0"/>
    <m/>
    <s v="disponible"/>
    <n v="2000"/>
    <s v="meme_pays"/>
    <m/>
    <m/>
    <n v="7"/>
    <n v="3"/>
    <n v="0"/>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122"/>
    <n v="44882.346782407403"/>
    <m/>
    <m/>
    <s v="submitted_via_web"/>
  </r>
  <r>
    <n v="16"/>
    <s v="c7b1622e-8cfe-480f-ae7e-bdcff4552cbd"/>
    <d v="2022-11-16T00:00:00"/>
    <s v="fada_ngourma"/>
    <s v="THIOMBIANO Dana"/>
    <x v="12"/>
    <n v="44881.547238923609"/>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n v="1"/>
    <n v="1"/>
    <n v="0"/>
    <n v="0"/>
    <n v="0"/>
    <n v="2"/>
    <m/>
    <s v="disponible"/>
    <n v="5000"/>
    <s v="meme_pays"/>
    <m/>
    <m/>
    <n v="5"/>
    <n v="3"/>
    <n v="0"/>
    <m/>
    <s v="disponible"/>
    <n v="4500"/>
    <s v="meme_pays"/>
    <m/>
    <m/>
    <n v="7"/>
    <n v="3"/>
    <n v="0"/>
    <m/>
    <m/>
    <m/>
    <m/>
    <m/>
    <m/>
    <m/>
    <m/>
    <m/>
    <m/>
    <m/>
    <m/>
    <m/>
    <m/>
    <m/>
    <m/>
    <m/>
    <m/>
    <m/>
    <s v="non"/>
    <m/>
    <m/>
    <m/>
    <m/>
    <m/>
    <m/>
    <m/>
    <m/>
    <m/>
    <m/>
    <m/>
    <m/>
    <m/>
    <m/>
    <m/>
    <m/>
    <m/>
    <m/>
    <m/>
    <m/>
    <m/>
    <m/>
    <m/>
    <s v="prix_baisse"/>
    <n v="0"/>
    <n v="0"/>
    <n v="1"/>
    <n v="0"/>
    <m/>
    <m/>
    <m/>
    <m/>
    <m/>
    <m/>
    <m/>
    <m/>
    <m/>
    <m/>
    <m/>
    <m/>
    <m/>
    <m/>
    <m/>
    <m/>
    <m/>
    <m/>
    <m/>
    <m/>
    <s v="bache corde"/>
    <n v="1"/>
    <n v="1"/>
    <n v="0"/>
    <n v="0"/>
    <n v="0"/>
    <s v="baisse_couts"/>
    <n v="1"/>
    <n v="0"/>
    <n v="0"/>
    <n v="0"/>
    <n v="0"/>
    <n v="0"/>
    <n v="0"/>
    <n v="0"/>
    <n v="0"/>
    <n v="0"/>
    <n v="0"/>
    <n v="0"/>
    <m/>
    <m/>
    <s v="couverture moustiquaire"/>
    <n v="0"/>
    <n v="0"/>
    <n v="0"/>
    <n v="0"/>
    <n v="0"/>
    <n v="0"/>
    <n v="0"/>
    <n v="0"/>
    <n v="0"/>
    <n v="0"/>
    <n v="1"/>
    <n v="1"/>
    <n v="0"/>
    <n v="0"/>
    <n v="0"/>
    <n v="0"/>
    <n v="2"/>
    <n v="5"/>
    <m/>
    <m/>
    <m/>
    <m/>
    <m/>
    <m/>
    <m/>
    <m/>
    <m/>
    <m/>
    <m/>
    <m/>
    <m/>
    <m/>
    <m/>
    <m/>
    <m/>
    <m/>
    <m/>
    <m/>
    <m/>
    <m/>
    <m/>
    <m/>
    <m/>
    <m/>
    <m/>
    <m/>
    <m/>
    <m/>
    <m/>
    <m/>
    <m/>
    <m/>
    <m/>
    <m/>
    <m/>
    <m/>
    <m/>
    <m/>
    <m/>
    <m/>
    <m/>
    <m/>
    <m/>
    <m/>
    <m/>
    <m/>
    <m/>
    <m/>
    <m/>
    <m/>
    <m/>
    <m/>
    <m/>
    <m/>
    <m/>
    <m/>
    <m/>
    <m/>
    <m/>
    <m/>
    <m/>
    <m/>
    <m/>
    <m/>
    <m/>
    <m/>
    <m/>
    <m/>
    <m/>
    <m/>
    <m/>
    <m/>
    <m/>
    <m/>
    <m/>
    <m/>
    <m/>
    <m/>
    <m/>
    <m/>
    <m/>
    <m/>
    <m/>
    <m/>
    <m/>
    <m/>
    <m/>
    <m/>
    <m/>
    <m/>
    <m/>
    <m/>
    <m/>
    <m/>
    <m/>
    <m/>
    <m/>
    <m/>
    <m/>
    <m/>
    <m/>
    <m/>
    <m/>
    <m/>
    <m/>
    <s v="disponible"/>
    <n v="2250"/>
    <s v="meme_pays"/>
    <m/>
    <m/>
    <n v="7"/>
    <n v="3"/>
    <n v="0"/>
    <m/>
    <s v="disponible"/>
    <n v="2000"/>
    <s v="meme_pays"/>
    <m/>
    <m/>
    <n v="7"/>
    <n v="3"/>
    <n v="0"/>
    <m/>
    <m/>
    <m/>
    <m/>
    <m/>
    <m/>
    <m/>
    <m/>
    <m/>
    <m/>
    <m/>
    <m/>
    <m/>
    <m/>
    <m/>
    <m/>
    <m/>
    <m/>
    <m/>
    <m/>
    <m/>
    <m/>
    <m/>
    <m/>
    <m/>
    <m/>
    <m/>
    <m/>
    <m/>
    <m/>
    <s v="non"/>
    <m/>
    <m/>
    <m/>
    <m/>
    <m/>
    <m/>
    <m/>
    <m/>
    <m/>
    <m/>
    <m/>
    <m/>
    <m/>
    <m/>
    <m/>
    <m/>
    <m/>
    <m/>
    <m/>
    <m/>
    <m/>
    <m/>
    <m/>
    <m/>
    <m/>
    <m/>
    <m/>
    <m/>
    <m/>
    <m/>
    <m/>
    <m/>
    <m/>
    <m/>
    <s v="prix_hausse"/>
    <n v="0"/>
    <n v="1"/>
    <n v="0"/>
    <n v="0"/>
    <s v="moustiquaire couverture"/>
    <n v="0"/>
    <n v="0"/>
    <n v="0"/>
    <n v="0"/>
    <n v="0"/>
    <n v="0"/>
    <n v="0"/>
    <n v="0"/>
    <n v="0"/>
    <n v="0"/>
    <n v="1"/>
    <n v="1"/>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153"/>
    <n v="44882.346828703703"/>
    <m/>
    <m/>
    <s v="submitted_via_web"/>
  </r>
  <r>
    <n v="17"/>
    <s v="cb9e0130-3b65-4bee-9dec-511a7d3105b7"/>
    <d v="2022-11-16T00:00:00"/>
    <s v="fada_ngourma"/>
    <s v="THIOMBIANO Dana"/>
    <x v="15"/>
    <n v="44881.551354803247"/>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pelle tenaille"/>
    <n v="0"/>
    <n v="0"/>
    <n v="1"/>
    <n v="1"/>
    <n v="0"/>
    <n v="2"/>
    <m/>
    <m/>
    <m/>
    <m/>
    <m/>
    <m/>
    <m/>
    <m/>
    <m/>
    <m/>
    <m/>
    <m/>
    <m/>
    <m/>
    <m/>
    <m/>
    <m/>
    <m/>
    <m/>
    <s v="disponible"/>
    <n v="1000"/>
    <s v="meme_localite"/>
    <m/>
    <m/>
    <n v="7"/>
    <n v="3"/>
    <n v="0"/>
    <m/>
    <s v="disponible"/>
    <n v="2000"/>
    <s v="meme_pays"/>
    <m/>
    <m/>
    <n v="8"/>
    <n v="3"/>
    <n v="0"/>
    <m/>
    <s v="non"/>
    <m/>
    <m/>
    <m/>
    <m/>
    <m/>
    <m/>
    <m/>
    <m/>
    <m/>
    <m/>
    <m/>
    <m/>
    <m/>
    <m/>
    <m/>
    <m/>
    <m/>
    <m/>
    <m/>
    <m/>
    <m/>
    <m/>
    <m/>
    <s v="prix_hausse"/>
    <n v="0"/>
    <n v="1"/>
    <n v="0"/>
    <n v="0"/>
    <s v="pelle tenaille"/>
    <n v="0"/>
    <n v="0"/>
    <n v="1"/>
    <n v="1"/>
    <n v="0"/>
    <s v="hausse_couts"/>
    <n v="1"/>
    <n v="0"/>
    <n v="0"/>
    <n v="0"/>
    <n v="0"/>
    <n v="0"/>
    <n v="0"/>
    <n v="0"/>
    <n v="0"/>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167"/>
    <n v="44882.34684027778"/>
    <m/>
    <m/>
    <s v="submitted_via_web"/>
  </r>
  <r>
    <n v="18"/>
    <s v="2f804910-5ac0-4cec-9d97-1bd110446bc8"/>
    <d v="2022-11-16T00:00:00"/>
    <s v="fada_ngourma"/>
    <s v="LOMPO B Agath"/>
    <x v="16"/>
    <n v="44881.565007002311"/>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pelle tenaille corde"/>
    <n v="0"/>
    <n v="1"/>
    <n v="1"/>
    <n v="1"/>
    <n v="0"/>
    <n v="3"/>
    <m/>
    <m/>
    <m/>
    <m/>
    <m/>
    <m/>
    <m/>
    <m/>
    <m/>
    <m/>
    <s v="disponible"/>
    <n v="7000"/>
    <s v="meme_pays"/>
    <m/>
    <m/>
    <n v="10"/>
    <n v="3"/>
    <n v="0"/>
    <m/>
    <s v="disponible"/>
    <n v="1750"/>
    <s v="meme_pays"/>
    <m/>
    <m/>
    <n v="60"/>
    <n v="3"/>
    <n v="0"/>
    <m/>
    <s v="disponible"/>
    <n v="2000"/>
    <s v="meme_pays"/>
    <m/>
    <m/>
    <n v="15"/>
    <n v="3"/>
    <n v="0"/>
    <m/>
    <s v="oui"/>
    <m/>
    <s v="corde tenaille pelle"/>
    <n v="0"/>
    <n v="1"/>
    <n v="1"/>
    <n v="1"/>
    <n v="0"/>
    <m/>
    <s v="securite prix_fournisseurs"/>
    <n v="1"/>
    <n v="0"/>
    <n v="0"/>
    <n v="0"/>
    <n v="0"/>
    <n v="1"/>
    <n v="0"/>
    <n v="0"/>
    <n v="0"/>
    <n v="0"/>
    <n v="0"/>
    <n v="0"/>
    <m/>
    <m/>
    <s v="prix_hausse"/>
    <n v="0"/>
    <n v="1"/>
    <n v="0"/>
    <n v="0"/>
    <s v="corde tenaille pelle"/>
    <n v="0"/>
    <n v="1"/>
    <n v="1"/>
    <n v="1"/>
    <n v="0"/>
    <s v="hausse_couts Hausse_prix_fournisseurs"/>
    <n v="1"/>
    <n v="0"/>
    <n v="0"/>
    <n v="0"/>
    <n v="0"/>
    <n v="1"/>
    <n v="0"/>
    <n v="0"/>
    <n v="0"/>
    <n v="0"/>
    <n v="0"/>
    <n v="0"/>
    <m/>
    <m/>
    <m/>
    <m/>
    <m/>
    <m/>
    <m/>
    <m/>
    <m/>
    <m/>
    <m/>
    <m/>
    <m/>
    <m/>
    <m/>
    <m/>
    <m/>
    <m/>
    <m/>
    <m/>
    <m/>
    <m/>
    <s v="combustible_gaz lampe"/>
    <n v="0"/>
    <n v="0"/>
    <n v="1"/>
    <n v="0"/>
    <n v="0"/>
    <n v="0"/>
    <n v="0"/>
    <n v="0"/>
    <n v="0"/>
    <n v="0"/>
    <n v="0"/>
    <n v="0"/>
    <n v="1"/>
    <n v="0"/>
    <n v="0"/>
    <n v="0"/>
    <n v="2"/>
    <n v="6"/>
    <m/>
    <m/>
    <m/>
    <m/>
    <m/>
    <m/>
    <m/>
    <m/>
    <m/>
    <m/>
    <m/>
    <m/>
    <m/>
    <m/>
    <m/>
    <m/>
    <m/>
    <m/>
    <m/>
    <m/>
    <m/>
    <m/>
    <m/>
    <s v="disponible"/>
    <s v="6kg 12kg"/>
    <n v="0"/>
    <n v="1"/>
    <n v="1"/>
    <m/>
    <n v="24500"/>
    <n v="27000"/>
    <s v="meme_pays"/>
    <m/>
    <m/>
    <n v="30"/>
    <n v="3"/>
    <n v="0"/>
    <m/>
    <m/>
    <m/>
    <m/>
    <m/>
    <m/>
    <m/>
    <m/>
    <m/>
    <m/>
    <m/>
    <m/>
    <m/>
    <m/>
    <m/>
    <m/>
    <m/>
    <m/>
    <m/>
    <m/>
    <m/>
    <m/>
    <m/>
    <m/>
    <m/>
    <m/>
    <m/>
    <m/>
    <m/>
    <m/>
    <m/>
    <m/>
    <m/>
    <m/>
    <m/>
    <m/>
    <m/>
    <m/>
    <m/>
    <m/>
    <m/>
    <m/>
    <m/>
    <m/>
    <m/>
    <m/>
    <m/>
    <m/>
    <m/>
    <m/>
    <m/>
    <m/>
    <m/>
    <m/>
    <m/>
    <m/>
    <m/>
    <m/>
    <m/>
    <m/>
    <m/>
    <m/>
    <m/>
    <m/>
    <m/>
    <m/>
    <m/>
    <m/>
    <m/>
    <m/>
    <m/>
    <m/>
    <m/>
    <m/>
    <m/>
    <m/>
    <m/>
    <m/>
    <m/>
    <m/>
    <m/>
    <m/>
    <m/>
    <m/>
    <m/>
    <m/>
    <m/>
    <m/>
    <s v="disponible"/>
    <n v="1750"/>
    <s v="meme_pays"/>
    <m/>
    <m/>
    <n v="14"/>
    <n v="3"/>
    <n v="0"/>
    <m/>
    <m/>
    <m/>
    <m/>
    <m/>
    <m/>
    <m/>
    <m/>
    <m/>
    <m/>
    <m/>
    <m/>
    <m/>
    <m/>
    <m/>
    <m/>
    <m/>
    <m/>
    <m/>
    <m/>
    <m/>
    <s v="oui"/>
    <m/>
    <s v="combustible_gaz lampe"/>
    <n v="0"/>
    <n v="0"/>
    <n v="1"/>
    <n v="0"/>
    <n v="0"/>
    <n v="0"/>
    <n v="0"/>
    <n v="0"/>
    <n v="0"/>
    <n v="0"/>
    <n v="0"/>
    <n v="0"/>
    <n v="1"/>
    <n v="0"/>
    <n v="0"/>
    <n v="0"/>
    <m/>
    <s v="cout_transport"/>
    <n v="0"/>
    <n v="0"/>
    <n v="0"/>
    <n v="0"/>
    <n v="0"/>
    <n v="0"/>
    <n v="0"/>
    <n v="1"/>
    <n v="0"/>
    <n v="0"/>
    <n v="0"/>
    <n v="0"/>
    <m/>
    <m/>
    <s v="prix_hausse"/>
    <n v="0"/>
    <n v="1"/>
    <n v="0"/>
    <n v="0"/>
    <s v="combustible_gaz lampe"/>
    <n v="0"/>
    <n v="0"/>
    <n v="1"/>
    <n v="0"/>
    <n v="0"/>
    <n v="0"/>
    <n v="0"/>
    <n v="0"/>
    <n v="0"/>
    <n v="0"/>
    <n v="0"/>
    <n v="0"/>
    <n v="1"/>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177"/>
    <n v="44882.346851851849"/>
    <m/>
    <m/>
    <s v="submitted_via_web"/>
  </r>
  <r>
    <n v="19"/>
    <s v="b2c213e5-eed6-4297-93c0-330bde96147b"/>
    <d v="2022-11-16T00:00:00"/>
    <s v="fada_ngourma"/>
    <s v="THIOMBIANO Dana"/>
    <x v="17"/>
    <n v="44881.555452476852"/>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combustible_gaz"/>
    <n v="0"/>
    <n v="0"/>
    <n v="1"/>
    <n v="0"/>
    <n v="0"/>
    <n v="0"/>
    <n v="0"/>
    <n v="0"/>
    <n v="0"/>
    <n v="0"/>
    <n v="0"/>
    <n v="0"/>
    <n v="0"/>
    <n v="0"/>
    <n v="0"/>
    <n v="1"/>
    <n v="2"/>
    <n v="4"/>
    <m/>
    <m/>
    <m/>
    <m/>
    <m/>
    <m/>
    <m/>
    <m/>
    <m/>
    <m/>
    <m/>
    <m/>
    <m/>
    <m/>
    <m/>
    <m/>
    <m/>
    <m/>
    <m/>
    <m/>
    <m/>
    <m/>
    <m/>
    <s v="disponible"/>
    <s v="6kg 12kg"/>
    <n v="0"/>
    <n v="1"/>
    <n v="1"/>
    <m/>
    <n v="24500"/>
    <n v="27500"/>
    <s v="meme_pays"/>
    <m/>
    <m/>
    <n v="30"/>
    <n v="3"/>
    <n v="0"/>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gaz"/>
    <n v="0"/>
    <n v="0"/>
    <n v="1"/>
    <n v="0"/>
    <n v="0"/>
    <n v="0"/>
    <n v="0"/>
    <n v="0"/>
    <n v="0"/>
    <n v="0"/>
    <n v="0"/>
    <n v="0"/>
    <n v="0"/>
    <n v="0"/>
    <n v="0"/>
    <n v="0"/>
    <s v="hausse_change"/>
    <n v="0"/>
    <n v="0"/>
    <n v="1"/>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186"/>
    <n v="44882.346851851849"/>
    <m/>
    <m/>
    <s v="submitted_via_web"/>
  </r>
  <r>
    <n v="20"/>
    <s v="ba420811-5a64-4078-a7fd-edbb6664dea2"/>
    <d v="2022-11-16T00:00:00"/>
    <s v="fada_ngourma"/>
    <s v="THIOMBIANO Dana"/>
    <x v="18"/>
    <n v="44881.561265729157"/>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pelle tenaille"/>
    <n v="0"/>
    <n v="0"/>
    <n v="1"/>
    <n v="1"/>
    <n v="0"/>
    <n v="2"/>
    <m/>
    <m/>
    <m/>
    <m/>
    <m/>
    <m/>
    <m/>
    <m/>
    <m/>
    <m/>
    <m/>
    <m/>
    <m/>
    <m/>
    <m/>
    <m/>
    <m/>
    <m/>
    <m/>
    <s v="disponible"/>
    <n v="1500"/>
    <s v="meme_pays"/>
    <m/>
    <m/>
    <n v="30"/>
    <n v="3"/>
    <n v="0"/>
    <m/>
    <s v="disponible"/>
    <n v="2000"/>
    <s v="meme_pays"/>
    <m/>
    <m/>
    <n v="7"/>
    <n v="3"/>
    <n v="0"/>
    <m/>
    <s v="non"/>
    <m/>
    <m/>
    <m/>
    <m/>
    <m/>
    <m/>
    <m/>
    <m/>
    <m/>
    <m/>
    <m/>
    <m/>
    <m/>
    <m/>
    <m/>
    <m/>
    <m/>
    <m/>
    <m/>
    <m/>
    <m/>
    <m/>
    <m/>
    <s v="prix_constants"/>
    <n v="1"/>
    <n v="0"/>
    <n v="0"/>
    <n v="0"/>
    <m/>
    <m/>
    <m/>
    <m/>
    <m/>
    <m/>
    <m/>
    <m/>
    <m/>
    <m/>
    <m/>
    <m/>
    <m/>
    <m/>
    <m/>
    <m/>
    <m/>
    <m/>
    <m/>
    <m/>
    <m/>
    <m/>
    <m/>
    <m/>
    <m/>
    <m/>
    <m/>
    <m/>
    <m/>
    <m/>
    <m/>
    <m/>
    <m/>
    <m/>
    <m/>
    <m/>
    <m/>
    <m/>
    <m/>
    <m/>
    <m/>
    <s v="combustible_gaz"/>
    <n v="0"/>
    <n v="0"/>
    <n v="1"/>
    <n v="0"/>
    <n v="0"/>
    <n v="0"/>
    <n v="0"/>
    <n v="0"/>
    <n v="0"/>
    <n v="0"/>
    <n v="0"/>
    <n v="0"/>
    <n v="0"/>
    <n v="0"/>
    <n v="0"/>
    <n v="0"/>
    <n v="1"/>
    <n v="4"/>
    <m/>
    <m/>
    <m/>
    <m/>
    <m/>
    <m/>
    <m/>
    <m/>
    <m/>
    <m/>
    <m/>
    <m/>
    <m/>
    <m/>
    <m/>
    <m/>
    <m/>
    <m/>
    <m/>
    <m/>
    <m/>
    <m/>
    <m/>
    <s v="disponible"/>
    <s v="6kg 12kg"/>
    <n v="0"/>
    <n v="1"/>
    <n v="1"/>
    <m/>
    <n v="24500"/>
    <n v="27500"/>
    <s v="meme_pays"/>
    <m/>
    <m/>
    <n v="30"/>
    <n v="3"/>
    <n v="0"/>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gaz"/>
    <n v="0"/>
    <n v="0"/>
    <n v="1"/>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198"/>
    <n v="44882.346875000003"/>
    <m/>
    <m/>
    <s v="submitted_via_web"/>
  </r>
  <r>
    <n v="21"/>
    <s v="6494d976-dc9b-4c75-97cf-b48d75bfee96"/>
    <d v="2022-11-16T00:00:00"/>
    <s v="fada_ngourma"/>
    <s v="LOMPO B Agath"/>
    <x v="19"/>
    <n v="44881.585585300927"/>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pagne couverture"/>
    <n v="0"/>
    <n v="0"/>
    <n v="0"/>
    <n v="0"/>
    <n v="0"/>
    <n v="0"/>
    <n v="0"/>
    <n v="0"/>
    <n v="0"/>
    <n v="0"/>
    <n v="1"/>
    <n v="0"/>
    <n v="0"/>
    <n v="1"/>
    <n v="0"/>
    <n v="0"/>
    <n v="2"/>
    <n v="4"/>
    <m/>
    <m/>
    <m/>
    <m/>
    <m/>
    <m/>
    <m/>
    <m/>
    <m/>
    <m/>
    <m/>
    <m/>
    <m/>
    <m/>
    <m/>
    <m/>
    <m/>
    <m/>
    <m/>
    <m/>
    <m/>
    <m/>
    <m/>
    <m/>
    <m/>
    <m/>
    <m/>
    <m/>
    <m/>
    <m/>
    <m/>
    <m/>
    <m/>
    <m/>
    <m/>
    <m/>
    <m/>
    <m/>
    <m/>
    <m/>
    <m/>
    <m/>
    <m/>
    <m/>
    <m/>
    <m/>
    <m/>
    <m/>
    <m/>
    <m/>
    <m/>
    <m/>
    <m/>
    <m/>
    <m/>
    <m/>
    <m/>
    <m/>
    <m/>
    <m/>
    <m/>
    <m/>
    <m/>
    <m/>
    <m/>
    <m/>
    <m/>
    <m/>
    <m/>
    <m/>
    <m/>
    <m/>
    <m/>
    <m/>
    <m/>
    <m/>
    <m/>
    <m/>
    <m/>
    <m/>
    <m/>
    <m/>
    <m/>
    <m/>
    <m/>
    <m/>
    <m/>
    <m/>
    <m/>
    <m/>
    <m/>
    <m/>
    <m/>
    <m/>
    <m/>
    <m/>
    <m/>
    <m/>
    <m/>
    <m/>
    <m/>
    <m/>
    <m/>
    <m/>
    <m/>
    <m/>
    <m/>
    <s v="disponible"/>
    <n v="6000"/>
    <s v="meme_pays"/>
    <m/>
    <m/>
    <n v="10"/>
    <n v="3"/>
    <n v="0"/>
    <m/>
    <m/>
    <m/>
    <m/>
    <m/>
    <m/>
    <m/>
    <m/>
    <m/>
    <m/>
    <m/>
    <m/>
    <m/>
    <m/>
    <m/>
    <m/>
    <m/>
    <m/>
    <m/>
    <s v="disponible"/>
    <s v="oui"/>
    <m/>
    <n v="5000"/>
    <s v="meme_pays"/>
    <m/>
    <m/>
    <n v="60"/>
    <n v="2"/>
    <n v="0"/>
    <m/>
    <m/>
    <m/>
    <m/>
    <m/>
    <m/>
    <m/>
    <m/>
    <m/>
    <m/>
    <s v="non"/>
    <m/>
    <m/>
    <m/>
    <m/>
    <m/>
    <m/>
    <m/>
    <m/>
    <m/>
    <m/>
    <m/>
    <m/>
    <m/>
    <m/>
    <m/>
    <m/>
    <m/>
    <m/>
    <m/>
    <m/>
    <m/>
    <m/>
    <m/>
    <m/>
    <m/>
    <m/>
    <m/>
    <m/>
    <m/>
    <m/>
    <m/>
    <m/>
    <m/>
    <m/>
    <s v="prix_hausse"/>
    <n v="0"/>
    <n v="1"/>
    <n v="0"/>
    <n v="0"/>
    <s v="couverture pagne"/>
    <n v="0"/>
    <n v="0"/>
    <n v="0"/>
    <n v="0"/>
    <n v="0"/>
    <n v="0"/>
    <n v="0"/>
    <n v="0"/>
    <n v="0"/>
    <n v="0"/>
    <n v="1"/>
    <n v="0"/>
    <n v="0"/>
    <n v="1"/>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s v="Ras"/>
    <m/>
    <m/>
    <n v="362668218"/>
    <n v="44882.346898148149"/>
    <m/>
    <m/>
    <s v="submitted_via_web"/>
  </r>
  <r>
    <n v="22"/>
    <s v="4d0ec278-e9ec-425f-a5ad-ac1b069ed9c8"/>
    <d v="2022-11-16T00:00:00"/>
    <s v="fada_ngourma"/>
    <s v="THIOMBIANO Dana"/>
    <x v="20"/>
    <n v="44881.566410381944"/>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s v="disponible"/>
    <n v="2000"/>
    <s v="meme_pays"/>
    <m/>
    <m/>
    <n v="14"/>
    <n v="3"/>
    <n v="0"/>
    <m/>
    <m/>
    <m/>
    <m/>
    <m/>
    <m/>
    <m/>
    <m/>
    <m/>
    <m/>
    <m/>
    <m/>
    <m/>
    <m/>
    <m/>
    <m/>
    <m/>
    <m/>
    <m/>
    <m/>
    <m/>
    <s v="non"/>
    <m/>
    <m/>
    <m/>
    <m/>
    <m/>
    <m/>
    <m/>
    <m/>
    <m/>
    <m/>
    <m/>
    <m/>
    <m/>
    <m/>
    <m/>
    <m/>
    <m/>
    <m/>
    <m/>
    <m/>
    <m/>
    <m/>
    <m/>
    <m/>
    <m/>
    <m/>
    <m/>
    <m/>
    <m/>
    <m/>
    <m/>
    <m/>
    <m/>
    <m/>
    <s v="prix_hausse"/>
    <n v="0"/>
    <n v="1"/>
    <n v="0"/>
    <n v="0"/>
    <s v="lampe"/>
    <n v="0"/>
    <n v="0"/>
    <n v="0"/>
    <n v="0"/>
    <n v="0"/>
    <n v="0"/>
    <n v="0"/>
    <n v="0"/>
    <n v="0"/>
    <n v="0"/>
    <n v="0"/>
    <n v="0"/>
    <n v="1"/>
    <n v="0"/>
    <n v="0"/>
    <n v="0"/>
    <s v="hausse_couts hausse_change Hausse_prix_fournisseurs"/>
    <n v="1"/>
    <n v="0"/>
    <n v="1"/>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21"/>
    <n v="44882.346898148149"/>
    <m/>
    <m/>
    <s v="submitted_via_web"/>
  </r>
  <r>
    <n v="23"/>
    <s v="710dd012-39d8-4933-bef6-6102fbb332d7"/>
    <d v="2022-11-16T00:00:00"/>
    <s v="fada_ngourma"/>
    <s v="THIOMBIANO Dana"/>
    <x v="21"/>
    <n v="44881.574089814807"/>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s v="disponible"/>
    <n v="2000"/>
    <s v="meme_pays"/>
    <m/>
    <m/>
    <n v="14"/>
    <n v="3"/>
    <n v="0"/>
    <m/>
    <m/>
    <m/>
    <m/>
    <m/>
    <m/>
    <m/>
    <m/>
    <m/>
    <m/>
    <m/>
    <m/>
    <m/>
    <m/>
    <m/>
    <m/>
    <m/>
    <m/>
    <m/>
    <m/>
    <m/>
    <s v="non"/>
    <m/>
    <m/>
    <m/>
    <m/>
    <m/>
    <m/>
    <m/>
    <m/>
    <m/>
    <m/>
    <m/>
    <m/>
    <m/>
    <m/>
    <m/>
    <m/>
    <m/>
    <m/>
    <m/>
    <m/>
    <m/>
    <m/>
    <m/>
    <m/>
    <m/>
    <m/>
    <m/>
    <m/>
    <m/>
    <m/>
    <m/>
    <m/>
    <m/>
    <m/>
    <s v="prix_hausse"/>
    <n v="0"/>
    <n v="1"/>
    <n v="0"/>
    <n v="0"/>
    <s v="lampe"/>
    <n v="0"/>
    <n v="0"/>
    <n v="0"/>
    <n v="0"/>
    <n v="0"/>
    <n v="0"/>
    <n v="0"/>
    <n v="0"/>
    <n v="0"/>
    <n v="0"/>
    <n v="0"/>
    <n v="0"/>
    <n v="1"/>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27"/>
    <n v="44882.346909722233"/>
    <m/>
    <m/>
    <s v="submitted_via_web"/>
  </r>
  <r>
    <n v="24"/>
    <s v="e7625761-e561-4ca3-bbed-24854b69c647"/>
    <d v="2022-11-16T00:00:00"/>
    <s v="fada_ngourma"/>
    <s v="LOMPO B Agath"/>
    <x v="22"/>
    <n v="44881.591615474543"/>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oustiquaire"/>
    <n v="0"/>
    <n v="0"/>
    <n v="0"/>
    <n v="0"/>
    <n v="0"/>
    <n v="0"/>
    <n v="0"/>
    <n v="0"/>
    <n v="0"/>
    <n v="0"/>
    <n v="0"/>
    <n v="1"/>
    <n v="0"/>
    <n v="0"/>
    <n v="0"/>
    <n v="0"/>
    <n v="1"/>
    <n v="3"/>
    <m/>
    <m/>
    <m/>
    <m/>
    <m/>
    <m/>
    <m/>
    <m/>
    <m/>
    <m/>
    <m/>
    <m/>
    <m/>
    <m/>
    <m/>
    <m/>
    <m/>
    <m/>
    <m/>
    <m/>
    <m/>
    <m/>
    <m/>
    <m/>
    <m/>
    <m/>
    <m/>
    <m/>
    <m/>
    <m/>
    <m/>
    <m/>
    <m/>
    <m/>
    <m/>
    <m/>
    <m/>
    <m/>
    <m/>
    <m/>
    <m/>
    <m/>
    <m/>
    <m/>
    <m/>
    <m/>
    <m/>
    <m/>
    <m/>
    <m/>
    <m/>
    <m/>
    <m/>
    <m/>
    <m/>
    <m/>
    <m/>
    <m/>
    <m/>
    <m/>
    <m/>
    <m/>
    <m/>
    <m/>
    <m/>
    <m/>
    <m/>
    <m/>
    <m/>
    <m/>
    <m/>
    <m/>
    <m/>
    <m/>
    <m/>
    <m/>
    <m/>
    <m/>
    <m/>
    <m/>
    <m/>
    <m/>
    <m/>
    <m/>
    <m/>
    <m/>
    <m/>
    <m/>
    <m/>
    <m/>
    <m/>
    <m/>
    <m/>
    <m/>
    <m/>
    <m/>
    <m/>
    <m/>
    <m/>
    <m/>
    <m/>
    <m/>
    <m/>
    <m/>
    <m/>
    <m/>
    <m/>
    <m/>
    <m/>
    <m/>
    <m/>
    <m/>
    <m/>
    <m/>
    <m/>
    <m/>
    <s v="disponible"/>
    <n v="2000"/>
    <s v="meme_pays"/>
    <m/>
    <m/>
    <n v="60"/>
    <n v="1"/>
    <n v="0"/>
    <m/>
    <m/>
    <m/>
    <m/>
    <m/>
    <m/>
    <m/>
    <m/>
    <m/>
    <m/>
    <m/>
    <m/>
    <m/>
    <m/>
    <m/>
    <m/>
    <m/>
    <m/>
    <m/>
    <m/>
    <m/>
    <m/>
    <m/>
    <m/>
    <m/>
    <m/>
    <m/>
    <m/>
    <m/>
    <m/>
    <s v="non"/>
    <m/>
    <m/>
    <m/>
    <m/>
    <m/>
    <m/>
    <m/>
    <m/>
    <m/>
    <m/>
    <m/>
    <m/>
    <m/>
    <m/>
    <m/>
    <m/>
    <m/>
    <m/>
    <m/>
    <m/>
    <m/>
    <m/>
    <m/>
    <m/>
    <m/>
    <m/>
    <m/>
    <m/>
    <m/>
    <m/>
    <m/>
    <m/>
    <m/>
    <m/>
    <s v="prix_hausse"/>
    <n v="0"/>
    <n v="1"/>
    <n v="0"/>
    <n v="0"/>
    <s v="moustiquaire"/>
    <n v="0"/>
    <n v="0"/>
    <n v="0"/>
    <n v="0"/>
    <n v="0"/>
    <n v="0"/>
    <n v="0"/>
    <n v="0"/>
    <n v="0"/>
    <n v="0"/>
    <n v="0"/>
    <n v="1"/>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228"/>
    <n v="44882.346909722233"/>
    <m/>
    <m/>
    <s v="submitted_via_web"/>
  </r>
  <r>
    <n v="25"/>
    <s v="31539703-06c3-41b6-888d-f6afc02c717d"/>
    <d v="2022-11-16T00:00:00"/>
    <s v="fada_ngourma"/>
    <s v="LOMPO B Agath"/>
    <x v="23"/>
    <n v="44881.628346886573"/>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charbon"/>
    <n v="0"/>
    <n v="1"/>
    <n v="0"/>
    <n v="0"/>
    <n v="0"/>
    <n v="0"/>
    <n v="0"/>
    <n v="0"/>
    <n v="0"/>
    <n v="0"/>
    <n v="0"/>
    <n v="0"/>
    <n v="0"/>
    <n v="0"/>
    <n v="0"/>
    <n v="0"/>
    <n v="1"/>
    <n v="3"/>
    <m/>
    <m/>
    <m/>
    <m/>
    <m/>
    <m/>
    <m/>
    <m/>
    <m/>
    <m/>
    <s v="disponible"/>
    <s v="sac sachet"/>
    <n v="1"/>
    <n v="1"/>
    <n v="6000"/>
    <n v="100"/>
    <s v="meme_localite"/>
    <m/>
    <m/>
    <n v="10"/>
    <n v="6"/>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charbon"/>
    <n v="0"/>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s v="Ras"/>
    <m/>
    <m/>
    <n v="362668242"/>
    <n v="44882.346932870358"/>
    <m/>
    <m/>
    <s v="submitted_via_web"/>
  </r>
  <r>
    <n v="26"/>
    <s v="f25831ab-1a09-4cdc-88de-d3ce21adc25f"/>
    <d v="2022-11-16T00:00:00"/>
    <s v="fada_ngourma"/>
    <s v="THIOMBIANO Dana"/>
    <x v="24"/>
    <n v="44881.587513472223"/>
    <s v="audit.csv"/>
    <m/>
    <m/>
    <s v="acted"/>
    <n v="44881"/>
    <s v="est"/>
    <s v="gourma"/>
    <x v="1"/>
    <s v="central"/>
    <m/>
    <m/>
    <s v="ACTED"/>
    <s v="Marché de Fada N'Gourma"/>
    <m/>
    <s v="oui"/>
    <m/>
    <s v="moins30"/>
    <m/>
    <m/>
    <s v="savon400gr"/>
    <n v="0"/>
    <n v="0"/>
    <n v="1"/>
    <n v="0"/>
    <n v="1"/>
    <m/>
    <m/>
    <m/>
    <m/>
    <m/>
    <m/>
    <m/>
    <m/>
    <m/>
    <m/>
    <m/>
    <m/>
    <m/>
    <m/>
    <m/>
    <m/>
    <m/>
    <m/>
    <m/>
    <m/>
    <m/>
    <m/>
    <m/>
    <s v="disponible"/>
    <s v="boule400g boule250g"/>
    <n v="1"/>
    <n v="1"/>
    <n v="300"/>
    <n v="250"/>
    <s v="meme_pays"/>
    <m/>
    <m/>
    <n v="14"/>
    <n v="3"/>
    <n v="0"/>
    <m/>
    <s v="non"/>
    <m/>
    <m/>
    <m/>
    <m/>
    <m/>
    <m/>
    <m/>
    <m/>
    <m/>
    <m/>
    <m/>
    <m/>
    <m/>
    <m/>
    <m/>
    <m/>
    <m/>
    <m/>
    <m/>
    <m/>
    <m/>
    <m/>
    <s v="prix_hausse"/>
    <n v="0"/>
    <n v="1"/>
    <n v="0"/>
    <n v="0"/>
    <s v="savon400gr"/>
    <n v="0"/>
    <n v="0"/>
    <n v="1"/>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45"/>
    <n v="44882.346944444449"/>
    <m/>
    <m/>
    <s v="submitted_via_web"/>
  </r>
  <r>
    <n v="27"/>
    <s v="9a045c43-1a1d-4182-a445-e6fe3d23b62b"/>
    <d v="2022-11-16T00:00:00"/>
    <s v="fada_ngourma"/>
    <s v="LOMPO B Agath"/>
    <x v="25"/>
    <n v="44881.637661527777"/>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charbon"/>
    <n v="0"/>
    <n v="1"/>
    <n v="0"/>
    <n v="0"/>
    <n v="0"/>
    <n v="0"/>
    <n v="0"/>
    <n v="0"/>
    <n v="0"/>
    <n v="0"/>
    <n v="0"/>
    <n v="0"/>
    <n v="0"/>
    <n v="0"/>
    <n v="0"/>
    <n v="0"/>
    <n v="1"/>
    <n v="3"/>
    <m/>
    <m/>
    <m/>
    <m/>
    <m/>
    <m/>
    <m/>
    <m/>
    <m/>
    <m/>
    <s v="disponible"/>
    <s v="sac sachet"/>
    <n v="1"/>
    <n v="1"/>
    <n v="6000"/>
    <n v="100"/>
    <s v="meme_localite"/>
    <m/>
    <m/>
    <n v="15"/>
    <n v="1"/>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charbon"/>
    <n v="0"/>
    <n v="1"/>
    <n v="0"/>
    <n v="0"/>
    <n v="0"/>
    <n v="0"/>
    <n v="0"/>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s v="Ras"/>
    <m/>
    <m/>
    <n v="362668257"/>
    <n v="44882.346956018519"/>
    <m/>
    <m/>
    <s v="submitted_via_web"/>
  </r>
  <r>
    <n v="28"/>
    <s v="5f63adb7-d044-4982-8931-e81ceb145bc0"/>
    <d v="2022-11-16T00:00:00"/>
    <s v="fada_ngourma"/>
    <s v="THIOMBIANO Dana"/>
    <x v="26"/>
    <n v="44881.591401990743"/>
    <s v="audit.csv"/>
    <m/>
    <m/>
    <s v="acted"/>
    <n v="44881"/>
    <s v="est"/>
    <s v="gourma"/>
    <x v="1"/>
    <s v="central"/>
    <m/>
    <m/>
    <s v="ACTED"/>
    <s v="Marché de Fada N'Gourma"/>
    <m/>
    <s v="oui"/>
    <m/>
    <s v="moins30"/>
    <m/>
    <m/>
    <s v="savon400gr"/>
    <n v="0"/>
    <n v="0"/>
    <n v="1"/>
    <n v="0"/>
    <n v="1"/>
    <m/>
    <m/>
    <m/>
    <m/>
    <m/>
    <m/>
    <m/>
    <m/>
    <m/>
    <m/>
    <m/>
    <m/>
    <m/>
    <m/>
    <m/>
    <m/>
    <m/>
    <m/>
    <m/>
    <m/>
    <m/>
    <m/>
    <m/>
    <s v="disponible"/>
    <s v="boule400g boule250g"/>
    <n v="1"/>
    <n v="1"/>
    <n v="300"/>
    <n v="250"/>
    <s v="meme_pays"/>
    <m/>
    <m/>
    <n v="14"/>
    <n v="3"/>
    <n v="0"/>
    <m/>
    <s v="non"/>
    <m/>
    <m/>
    <m/>
    <m/>
    <m/>
    <m/>
    <m/>
    <m/>
    <m/>
    <m/>
    <m/>
    <m/>
    <m/>
    <m/>
    <m/>
    <m/>
    <m/>
    <m/>
    <m/>
    <m/>
    <m/>
    <m/>
    <s v="prix_hausse"/>
    <n v="0"/>
    <n v="1"/>
    <n v="0"/>
    <n v="0"/>
    <s v="savon400gr"/>
    <n v="0"/>
    <n v="0"/>
    <n v="1"/>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62"/>
    <n v="44882.346967592588"/>
    <m/>
    <m/>
    <s v="submitted_via_web"/>
  </r>
  <r>
    <n v="29"/>
    <s v="e9cf1106-9390-451d-b52a-c65891357a44"/>
    <d v="2022-11-16T00:00:00"/>
    <s v="fada_ngourma"/>
    <s v="THIOMBIANO Dana"/>
    <x v="27"/>
    <n v="44881.617952824083"/>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charbon"/>
    <n v="0"/>
    <n v="1"/>
    <n v="0"/>
    <n v="0"/>
    <n v="0"/>
    <n v="0"/>
    <n v="0"/>
    <n v="0"/>
    <n v="0"/>
    <n v="0"/>
    <n v="0"/>
    <n v="0"/>
    <n v="0"/>
    <n v="0"/>
    <n v="0"/>
    <n v="0"/>
    <n v="1"/>
    <n v="3"/>
    <m/>
    <m/>
    <m/>
    <m/>
    <m/>
    <m/>
    <m/>
    <m/>
    <m/>
    <m/>
    <s v="disponible"/>
    <s v="sac sachet"/>
    <n v="1"/>
    <n v="1"/>
    <n v="6000"/>
    <n v="100"/>
    <s v="meme_commune"/>
    <m/>
    <m/>
    <n v="14"/>
    <n v="7"/>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charbon"/>
    <n v="0"/>
    <n v="1"/>
    <n v="0"/>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71"/>
    <n v="44882.346979166672"/>
    <m/>
    <m/>
    <s v="submitted_via_web"/>
  </r>
  <r>
    <n v="30"/>
    <s v="38df59f9-006c-45c7-8965-775b3b437157"/>
    <d v="2022-11-16T00:00:00"/>
    <s v="fada_ngourma"/>
    <s v="LOMPO B Agath"/>
    <x v="28"/>
    <n v="44881.66287915509"/>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n v="1"/>
    <n v="0"/>
    <n v="0"/>
    <n v="0"/>
    <n v="0"/>
    <n v="0"/>
    <n v="0"/>
    <n v="0"/>
    <n v="0"/>
    <n v="0"/>
    <n v="0"/>
    <n v="0"/>
    <n v="0"/>
    <n v="0"/>
    <n v="0"/>
    <n v="0"/>
    <n v="1"/>
    <n v="3"/>
    <m/>
    <s v="disponible"/>
    <n v="500"/>
    <s v="meme_commune"/>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bois"/>
    <n v="1"/>
    <n v="0"/>
    <n v="0"/>
    <n v="0"/>
    <n v="0"/>
    <n v="0"/>
    <n v="0"/>
    <n v="0"/>
    <n v="0"/>
    <n v="0"/>
    <n v="0"/>
    <n v="0"/>
    <n v="0"/>
    <n v="0"/>
    <n v="0"/>
    <n v="0"/>
    <s v="hausse_couts baisse_offre_securite"/>
    <n v="1"/>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75"/>
    <n v="44882.346990740742"/>
    <m/>
    <m/>
    <s v="submitted_via_web"/>
  </r>
  <r>
    <n v="31"/>
    <s v="11a1d2ad-e5cd-41f3-a3bd-7965679e60af"/>
    <d v="2022-11-16T00:00:00"/>
    <s v="fada_ngourma"/>
    <s v="LOMPO B Agath"/>
    <x v="29"/>
    <n v="44881.672903761573"/>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n v="1"/>
    <n v="0"/>
    <n v="0"/>
    <n v="0"/>
    <n v="0"/>
    <n v="0"/>
    <n v="0"/>
    <n v="0"/>
    <n v="0"/>
    <n v="0"/>
    <n v="0"/>
    <n v="0"/>
    <n v="0"/>
    <n v="0"/>
    <n v="0"/>
    <n v="0"/>
    <n v="1"/>
    <n v="3"/>
    <m/>
    <s v="peudisponible"/>
    <n v="500"/>
    <s v="meme_localite"/>
    <m/>
    <m/>
    <n v="10"/>
    <n v="4"/>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n v="1"/>
    <n v="0"/>
    <n v="0"/>
    <n v="0"/>
    <n v="0"/>
    <n v="0"/>
    <n v="0"/>
    <n v="0"/>
    <n v="0"/>
    <n v="0"/>
    <n v="0"/>
    <n v="0"/>
    <n v="0"/>
    <n v="0"/>
    <n v="0"/>
    <n v="0"/>
    <m/>
    <s v="degradation_perte"/>
    <n v="0"/>
    <n v="0"/>
    <n v="1"/>
    <n v="0"/>
    <n v="0"/>
    <n v="0"/>
    <n v="0"/>
    <n v="0"/>
    <n v="0"/>
    <n v="0"/>
    <n v="0"/>
    <n v="0"/>
    <m/>
    <m/>
    <s v="prix_hausse"/>
    <n v="0"/>
    <n v="1"/>
    <n v="0"/>
    <n v="0"/>
    <s v="combustible_bois"/>
    <n v="1"/>
    <n v="0"/>
    <n v="0"/>
    <n v="0"/>
    <n v="0"/>
    <n v="0"/>
    <n v="0"/>
    <n v="0"/>
    <n v="0"/>
    <n v="0"/>
    <n v="0"/>
    <n v="0"/>
    <n v="0"/>
    <n v="0"/>
    <n v="0"/>
    <n v="0"/>
    <s v="baisse_offre_securite"/>
    <n v="0"/>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s v="Ras"/>
    <m/>
    <m/>
    <n v="362668287"/>
    <n v="44882.347013888888"/>
    <m/>
    <m/>
    <s v="submitted_via_web"/>
  </r>
  <r>
    <n v="32"/>
    <s v="5a529904-b479-4ae7-8465-46e6a60b043f"/>
    <d v="2022-11-16T00:00:00"/>
    <s v="fada_ngourma"/>
    <s v="THIOMBIANO Dana"/>
    <x v="30"/>
    <n v="44881.622859247676"/>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combustible_charbon"/>
    <n v="0"/>
    <n v="1"/>
    <n v="0"/>
    <n v="0"/>
    <n v="0"/>
    <n v="0"/>
    <n v="0"/>
    <n v="0"/>
    <n v="0"/>
    <n v="0"/>
    <n v="0"/>
    <n v="0"/>
    <n v="0"/>
    <n v="0"/>
    <n v="0"/>
    <n v="1"/>
    <n v="2"/>
    <n v="4"/>
    <m/>
    <m/>
    <m/>
    <m/>
    <m/>
    <m/>
    <m/>
    <m/>
    <m/>
    <m/>
    <s v="disponible"/>
    <s v="sac sachet"/>
    <n v="1"/>
    <n v="1"/>
    <n v="5500"/>
    <n v="100"/>
    <s v="meme_commune"/>
    <m/>
    <m/>
    <n v="14"/>
    <n v="7"/>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charbon"/>
    <n v="0"/>
    <n v="1"/>
    <n v="0"/>
    <n v="0"/>
    <n v="0"/>
    <n v="0"/>
    <n v="0"/>
    <n v="0"/>
    <n v="0"/>
    <n v="0"/>
    <n v="0"/>
    <n v="0"/>
    <n v="0"/>
    <n v="0"/>
    <n v="0"/>
    <n v="0"/>
    <s v="hausse_couts hausse_change Hausse_prix_fournisseurs"/>
    <n v="1"/>
    <n v="0"/>
    <n v="1"/>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89"/>
    <n v="44882.347013888888"/>
    <m/>
    <m/>
    <s v="submitted_via_web"/>
  </r>
  <r>
    <n v="33"/>
    <s v="d6811cef-dfd0-4dcd-9562-7fd08aae1ac1"/>
    <d v="2022-11-16T00:00:00"/>
    <s v="fada_ngourma"/>
    <s v="THIOMBIANO Dana"/>
    <x v="31"/>
    <n v="44881.632957696762"/>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n v="1"/>
    <n v="0"/>
    <n v="0"/>
    <n v="0"/>
    <n v="0"/>
    <n v="0"/>
    <n v="0"/>
    <n v="0"/>
    <n v="0"/>
    <n v="0"/>
    <n v="0"/>
    <n v="0"/>
    <n v="0"/>
    <n v="0"/>
    <n v="0"/>
    <n v="0"/>
    <n v="1"/>
    <n v="3"/>
    <m/>
    <s v="disponible"/>
    <n v="500"/>
    <s v="meme_commun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bois"/>
    <n v="1"/>
    <n v="0"/>
    <n v="0"/>
    <n v="0"/>
    <n v="0"/>
    <n v="0"/>
    <n v="0"/>
    <n v="0"/>
    <n v="0"/>
    <n v="0"/>
    <n v="0"/>
    <n v="0"/>
    <n v="0"/>
    <n v="0"/>
    <n v="0"/>
    <n v="0"/>
    <s v="hausse_couts baisse_offre_securite"/>
    <n v="1"/>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341"/>
    <n v="44882.347083333327"/>
    <m/>
    <m/>
    <s v="submitted_via_web"/>
  </r>
  <r>
    <n v="34"/>
    <s v="0d0bf74d-5362-4f09-9fdd-f065f5a861c5"/>
    <d v="2022-11-16T00:00:00"/>
    <s v="fada_ngourma"/>
    <s v="THIOMBIANO Dana"/>
    <x v="32"/>
    <n v="44881.671784027778"/>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n v="1"/>
    <n v="0"/>
    <n v="0"/>
    <n v="0"/>
    <n v="0"/>
    <n v="0"/>
    <n v="0"/>
    <n v="0"/>
    <n v="0"/>
    <n v="0"/>
    <n v="0"/>
    <n v="0"/>
    <n v="0"/>
    <n v="0"/>
    <n v="0"/>
    <n v="0"/>
    <n v="1"/>
    <n v="3"/>
    <m/>
    <s v="disponible"/>
    <n v="500"/>
    <s v="meme_commune"/>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bois"/>
    <n v="1"/>
    <n v="0"/>
    <n v="0"/>
    <n v="0"/>
    <n v="0"/>
    <n v="0"/>
    <n v="0"/>
    <n v="0"/>
    <n v="0"/>
    <n v="0"/>
    <n v="0"/>
    <n v="0"/>
    <n v="0"/>
    <n v="0"/>
    <n v="0"/>
    <n v="0"/>
    <s v="hausse_couts baisse_offre_securite"/>
    <n v="1"/>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425"/>
    <n v="44882.347199074073"/>
    <m/>
    <m/>
    <s v="submitted_via_web"/>
  </r>
  <r>
    <n v="35"/>
    <s v="944d5c30-7e2a-4be4-9de4-a68e681fb65f"/>
    <d v="2022-11-17T00:00:00"/>
    <s v="tougan"/>
    <s v="B"/>
    <x v="33"/>
    <n v="44882.462922870371"/>
    <s v="audit.csv"/>
    <m/>
    <m/>
    <s v="crs"/>
    <n v="44882"/>
    <s v="boucle_mouhoun"/>
    <s v="sourou"/>
    <x v="2"/>
    <s v="central"/>
    <m/>
    <m/>
    <s v="Catholic Relief Services"/>
    <s v="Marché de Tougan"/>
    <m/>
    <s v="oui"/>
    <m/>
    <s v="nsp"/>
    <m/>
    <m/>
    <s v="seau bidon savon400gr"/>
    <n v="1"/>
    <n v="1"/>
    <n v="1"/>
    <n v="0"/>
    <n v="3"/>
    <m/>
    <s v="disponible"/>
    <n v="500"/>
    <s v="meme_region"/>
    <m/>
    <m/>
    <n v="6"/>
    <n v="5"/>
    <n v="0"/>
    <m/>
    <s v="disponible"/>
    <s v="20l 25l"/>
    <n v="1"/>
    <n v="1"/>
    <n v="2000"/>
    <n v="2000"/>
    <s v="meme_commune"/>
    <m/>
    <m/>
    <n v="6"/>
    <n v="6"/>
    <n v="1"/>
    <m/>
    <s v="disponible"/>
    <s v="boule400g"/>
    <n v="1"/>
    <n v="0"/>
    <n v="300"/>
    <m/>
    <s v="meme_commune"/>
    <m/>
    <m/>
    <n v="7"/>
    <n v="7"/>
    <n v="1"/>
    <m/>
    <s v="oui"/>
    <m/>
    <s v="seau"/>
    <n v="1"/>
    <n v="0"/>
    <n v="0"/>
    <n v="0"/>
    <m/>
    <s v="route_etat"/>
    <n v="0"/>
    <n v="0"/>
    <n v="0"/>
    <n v="1"/>
    <n v="0"/>
    <n v="0"/>
    <n v="0"/>
    <n v="0"/>
    <n v="0"/>
    <n v="0"/>
    <n v="0"/>
    <n v="0"/>
    <m/>
    <m/>
    <s v="prix_constants"/>
    <n v="1"/>
    <n v="0"/>
    <n v="0"/>
    <n v="0"/>
    <m/>
    <m/>
    <m/>
    <m/>
    <m/>
    <m/>
    <m/>
    <m/>
    <m/>
    <m/>
    <m/>
    <m/>
    <m/>
    <m/>
    <m/>
    <m/>
    <m/>
    <m/>
    <m/>
    <m/>
    <m/>
    <m/>
    <m/>
    <m/>
    <m/>
    <m/>
    <m/>
    <m/>
    <m/>
    <m/>
    <m/>
    <m/>
    <m/>
    <m/>
    <m/>
    <m/>
    <m/>
    <m/>
    <m/>
    <s v="bache"/>
    <n v="1"/>
    <n v="0"/>
    <n v="0"/>
    <n v="0"/>
    <n v="0"/>
    <n v="1"/>
    <m/>
    <s v="disponible"/>
    <n v="5000"/>
    <s v="meme_region"/>
    <m/>
    <m/>
    <n v="7"/>
    <n v="10"/>
    <n v="1"/>
    <m/>
    <m/>
    <m/>
    <m/>
    <m/>
    <m/>
    <m/>
    <m/>
    <m/>
    <m/>
    <m/>
    <m/>
    <m/>
    <m/>
    <m/>
    <m/>
    <m/>
    <m/>
    <m/>
    <m/>
    <m/>
    <m/>
    <m/>
    <m/>
    <m/>
    <m/>
    <m/>
    <m/>
    <s v="oui"/>
    <m/>
    <s v="bache"/>
    <n v="1"/>
    <n v="0"/>
    <n v="0"/>
    <n v="0"/>
    <n v="0"/>
    <m/>
    <s v="securite"/>
    <n v="1"/>
    <n v="0"/>
    <n v="0"/>
    <n v="0"/>
    <n v="0"/>
    <n v="0"/>
    <n v="0"/>
    <n v="0"/>
    <n v="0"/>
    <n v="0"/>
    <n v="0"/>
    <n v="0"/>
    <m/>
    <m/>
    <s v="prix_constants"/>
    <n v="1"/>
    <n v="0"/>
    <n v="0"/>
    <n v="0"/>
    <m/>
    <m/>
    <m/>
    <m/>
    <m/>
    <m/>
    <m/>
    <m/>
    <m/>
    <m/>
    <m/>
    <m/>
    <m/>
    <m/>
    <m/>
    <m/>
    <m/>
    <m/>
    <m/>
    <m/>
    <m/>
    <m/>
    <m/>
    <m/>
    <m/>
    <m/>
    <m/>
    <m/>
    <m/>
    <m/>
    <m/>
    <m/>
    <m/>
    <m/>
    <m/>
    <m/>
    <m/>
    <m/>
    <m/>
    <m/>
    <m/>
    <s v="combustible_gaz gobelet_plastique natte"/>
    <n v="0"/>
    <n v="0"/>
    <n v="1"/>
    <n v="0"/>
    <n v="0"/>
    <n v="0"/>
    <n v="1"/>
    <n v="0"/>
    <n v="0"/>
    <n v="1"/>
    <n v="0"/>
    <n v="0"/>
    <n v="0"/>
    <n v="0"/>
    <n v="0"/>
    <n v="0"/>
    <n v="3"/>
    <n v="7"/>
    <m/>
    <m/>
    <m/>
    <m/>
    <m/>
    <m/>
    <m/>
    <m/>
    <m/>
    <m/>
    <m/>
    <m/>
    <m/>
    <m/>
    <m/>
    <m/>
    <m/>
    <m/>
    <m/>
    <m/>
    <m/>
    <m/>
    <m/>
    <s v="disponible"/>
    <s v="6kg"/>
    <n v="0"/>
    <n v="1"/>
    <n v="0"/>
    <m/>
    <n v="27500"/>
    <m/>
    <s v="meme_province"/>
    <m/>
    <m/>
    <n v="7"/>
    <n v="7"/>
    <n v="1"/>
    <m/>
    <m/>
    <m/>
    <m/>
    <m/>
    <m/>
    <m/>
    <m/>
    <m/>
    <m/>
    <m/>
    <m/>
    <m/>
    <m/>
    <m/>
    <m/>
    <m/>
    <m/>
    <m/>
    <m/>
    <m/>
    <m/>
    <m/>
    <m/>
    <m/>
    <m/>
    <m/>
    <m/>
    <s v="disponible"/>
    <n v="450"/>
    <s v="meme_province"/>
    <m/>
    <m/>
    <n v="7"/>
    <n v="7"/>
    <n v="1"/>
    <m/>
    <m/>
    <m/>
    <m/>
    <m/>
    <m/>
    <m/>
    <m/>
    <m/>
    <m/>
    <m/>
    <m/>
    <m/>
    <m/>
    <m/>
    <m/>
    <m/>
    <m/>
    <m/>
    <m/>
    <m/>
    <m/>
    <m/>
    <m/>
    <m/>
    <s v="disponible"/>
    <n v="2000"/>
    <s v="meme_province"/>
    <m/>
    <m/>
    <n v="7"/>
    <n v="14"/>
    <n v="1"/>
    <m/>
    <m/>
    <m/>
    <m/>
    <m/>
    <m/>
    <m/>
    <m/>
    <m/>
    <m/>
    <m/>
    <m/>
    <m/>
    <m/>
    <m/>
    <m/>
    <m/>
    <m/>
    <m/>
    <m/>
    <m/>
    <m/>
    <m/>
    <m/>
    <m/>
    <m/>
    <m/>
    <m/>
    <m/>
    <m/>
    <m/>
    <m/>
    <m/>
    <m/>
    <m/>
    <m/>
    <m/>
    <m/>
    <m/>
    <m/>
    <m/>
    <m/>
    <m/>
    <m/>
    <m/>
    <m/>
    <m/>
    <m/>
    <s v="oui"/>
    <m/>
    <s v="combustible_gaz"/>
    <n v="0"/>
    <n v="0"/>
    <n v="1"/>
    <n v="0"/>
    <n v="0"/>
    <n v="0"/>
    <n v="0"/>
    <n v="0"/>
    <n v="0"/>
    <n v="0"/>
    <n v="0"/>
    <n v="0"/>
    <n v="0"/>
    <n v="0"/>
    <n v="0"/>
    <n v="0"/>
    <m/>
    <s v="securite"/>
    <n v="1"/>
    <n v="0"/>
    <n v="0"/>
    <n v="0"/>
    <n v="0"/>
    <n v="0"/>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oui"/>
    <s v="insecurite"/>
    <n v="0"/>
    <n v="0"/>
    <n v="0"/>
    <n v="0"/>
    <n v="0"/>
    <n v="1"/>
    <n v="0"/>
    <n v="0"/>
    <m/>
    <s v="handicap"/>
    <n v="0"/>
    <n v="0"/>
    <n v="0"/>
    <n v="0"/>
    <n v="1"/>
    <n v="0"/>
    <n v="0"/>
    <n v="0"/>
    <n v="0"/>
    <m/>
    <s v="Ras"/>
    <m/>
    <m/>
    <n v="362748320"/>
    <n v="44882.463391203702"/>
    <m/>
    <m/>
    <s v="submitted_via_web"/>
  </r>
  <r>
    <n v="36"/>
    <s v="cc51e5d2-fac0-4274-aba6-9c2f18d8bcf5"/>
    <d v="2022-11-17T00:00:00"/>
    <s v="boussouma"/>
    <s v="Sawadogo Mohamed"/>
    <x v="34"/>
    <n v="44882.48868628472"/>
    <s v="audit.csv"/>
    <m/>
    <m/>
    <s v="reach"/>
    <n v="44882"/>
    <s v="centre_nord"/>
    <s v="sanmatenga"/>
    <x v="3"/>
    <s v="central"/>
    <m/>
    <m/>
    <s v="REACH"/>
    <s v="Marché de Boussouma"/>
    <m/>
    <s v="oui"/>
    <m/>
    <s v="plus100"/>
    <m/>
    <m/>
    <s v="savon400gr"/>
    <n v="0"/>
    <n v="0"/>
    <n v="1"/>
    <n v="0"/>
    <n v="1"/>
    <m/>
    <m/>
    <m/>
    <m/>
    <m/>
    <m/>
    <m/>
    <m/>
    <m/>
    <m/>
    <m/>
    <m/>
    <m/>
    <m/>
    <m/>
    <m/>
    <m/>
    <m/>
    <m/>
    <m/>
    <m/>
    <m/>
    <m/>
    <s v="disponible"/>
    <s v="boule400g boule250g"/>
    <n v="1"/>
    <n v="1"/>
    <n v="450"/>
    <n v="425"/>
    <s v="meme_pays"/>
    <m/>
    <m/>
    <n v="30"/>
    <n v="1"/>
    <n v="0"/>
    <m/>
    <s v="non"/>
    <m/>
    <m/>
    <m/>
    <m/>
    <m/>
    <m/>
    <m/>
    <m/>
    <m/>
    <m/>
    <m/>
    <m/>
    <m/>
    <m/>
    <m/>
    <m/>
    <m/>
    <m/>
    <m/>
    <m/>
    <m/>
    <m/>
    <s v="prix_constants"/>
    <n v="1"/>
    <n v="0"/>
    <n v="0"/>
    <n v="0"/>
    <m/>
    <m/>
    <m/>
    <m/>
    <m/>
    <m/>
    <m/>
    <m/>
    <m/>
    <m/>
    <m/>
    <m/>
    <m/>
    <m/>
    <m/>
    <m/>
    <m/>
    <m/>
    <m/>
    <m/>
    <m/>
    <m/>
    <m/>
    <m/>
    <m/>
    <m/>
    <m/>
    <m/>
    <m/>
    <m/>
    <m/>
    <m/>
    <m/>
    <m/>
    <m/>
    <m/>
    <m/>
    <m/>
    <m/>
    <s v="bache tenaille pelle corde"/>
    <n v="1"/>
    <n v="1"/>
    <n v="1"/>
    <n v="1"/>
    <n v="0"/>
    <n v="4"/>
    <m/>
    <s v="disponible"/>
    <n v="8000"/>
    <s v="meme_pays"/>
    <m/>
    <m/>
    <n v="35"/>
    <n v="1"/>
    <n v="0"/>
    <m/>
    <s v="disponible"/>
    <n v="4000"/>
    <s v="meme_pays"/>
    <m/>
    <m/>
    <n v="60"/>
    <n v="1"/>
    <n v="0"/>
    <m/>
    <s v="disponible"/>
    <n v="1000"/>
    <s v="meme_pays"/>
    <m/>
    <m/>
    <n v="30"/>
    <n v="1"/>
    <n v="0"/>
    <m/>
    <s v="disponible"/>
    <n v="1500"/>
    <s v="meme_pays"/>
    <m/>
    <m/>
    <n v="60"/>
    <n v="1"/>
    <n v="0"/>
    <m/>
    <s v="non"/>
    <m/>
    <m/>
    <m/>
    <m/>
    <m/>
    <m/>
    <m/>
    <m/>
    <m/>
    <m/>
    <m/>
    <m/>
    <m/>
    <m/>
    <m/>
    <m/>
    <m/>
    <m/>
    <m/>
    <m/>
    <m/>
    <m/>
    <m/>
    <s v="prix_constants"/>
    <n v="1"/>
    <n v="0"/>
    <n v="0"/>
    <n v="0"/>
    <m/>
    <m/>
    <m/>
    <m/>
    <m/>
    <m/>
    <m/>
    <m/>
    <m/>
    <m/>
    <m/>
    <m/>
    <m/>
    <m/>
    <m/>
    <m/>
    <m/>
    <m/>
    <m/>
    <m/>
    <m/>
    <m/>
    <m/>
    <m/>
    <m/>
    <m/>
    <m/>
    <m/>
    <m/>
    <m/>
    <m/>
    <m/>
    <m/>
    <m/>
    <m/>
    <m/>
    <m/>
    <m/>
    <m/>
    <m/>
    <m/>
    <s v="lampe sac_boro"/>
    <n v="0"/>
    <n v="0"/>
    <n v="0"/>
    <n v="0"/>
    <n v="0"/>
    <n v="0"/>
    <n v="0"/>
    <n v="0"/>
    <n v="0"/>
    <n v="0"/>
    <n v="0"/>
    <n v="0"/>
    <n v="1"/>
    <n v="0"/>
    <n v="1"/>
    <n v="0"/>
    <n v="2"/>
    <n v="7"/>
    <m/>
    <m/>
    <m/>
    <m/>
    <m/>
    <m/>
    <m/>
    <m/>
    <m/>
    <m/>
    <m/>
    <m/>
    <m/>
    <m/>
    <m/>
    <m/>
    <m/>
    <m/>
    <m/>
    <m/>
    <m/>
    <m/>
    <m/>
    <m/>
    <m/>
    <m/>
    <m/>
    <m/>
    <m/>
    <m/>
    <m/>
    <m/>
    <m/>
    <m/>
    <m/>
    <m/>
    <m/>
    <m/>
    <m/>
    <m/>
    <m/>
    <m/>
    <m/>
    <m/>
    <m/>
    <m/>
    <m/>
    <m/>
    <m/>
    <m/>
    <m/>
    <m/>
    <m/>
    <m/>
    <m/>
    <m/>
    <m/>
    <m/>
    <m/>
    <m/>
    <m/>
    <m/>
    <m/>
    <m/>
    <m/>
    <m/>
    <m/>
    <m/>
    <m/>
    <m/>
    <m/>
    <m/>
    <m/>
    <m/>
    <m/>
    <m/>
    <m/>
    <m/>
    <m/>
    <m/>
    <m/>
    <m/>
    <m/>
    <m/>
    <m/>
    <m/>
    <m/>
    <m/>
    <m/>
    <m/>
    <m/>
    <m/>
    <m/>
    <m/>
    <m/>
    <m/>
    <m/>
    <m/>
    <m/>
    <m/>
    <m/>
    <m/>
    <m/>
    <m/>
    <m/>
    <m/>
    <m/>
    <m/>
    <m/>
    <m/>
    <m/>
    <m/>
    <m/>
    <m/>
    <m/>
    <m/>
    <m/>
    <m/>
    <m/>
    <m/>
    <m/>
    <m/>
    <m/>
    <m/>
    <m/>
    <s v="disponible"/>
    <n v="2000"/>
    <s v="meme_pays"/>
    <m/>
    <m/>
    <n v="60"/>
    <n v="1"/>
    <n v="0"/>
    <m/>
    <m/>
    <m/>
    <m/>
    <m/>
    <m/>
    <m/>
    <m/>
    <m/>
    <m/>
    <m/>
    <m/>
    <s v="disponible"/>
    <n v="500"/>
    <s v="meme_pays"/>
    <m/>
    <m/>
    <n v="30"/>
    <n v="1"/>
    <n v="0"/>
    <m/>
    <s v="non"/>
    <m/>
    <m/>
    <m/>
    <m/>
    <m/>
    <m/>
    <m/>
    <m/>
    <m/>
    <m/>
    <m/>
    <m/>
    <m/>
    <m/>
    <m/>
    <m/>
    <m/>
    <m/>
    <m/>
    <m/>
    <m/>
    <m/>
    <m/>
    <m/>
    <m/>
    <m/>
    <m/>
    <m/>
    <m/>
    <m/>
    <m/>
    <m/>
    <m/>
    <m/>
    <s v="prix_constants"/>
    <n v="1"/>
    <n v="0"/>
    <n v="0"/>
    <n v="0"/>
    <m/>
    <m/>
    <m/>
    <m/>
    <m/>
    <m/>
    <m/>
    <m/>
    <m/>
    <m/>
    <m/>
    <m/>
    <m/>
    <m/>
    <m/>
    <m/>
    <m/>
    <m/>
    <m/>
    <m/>
    <m/>
    <m/>
    <m/>
    <m/>
    <m/>
    <m/>
    <m/>
    <m/>
    <m/>
    <m/>
    <m/>
    <m/>
    <m/>
    <m/>
    <m/>
    <m/>
    <m/>
    <m/>
    <m/>
    <m/>
    <m/>
    <m/>
    <m/>
    <m/>
    <m/>
    <m/>
    <m/>
    <m/>
    <m/>
    <m/>
    <m/>
    <m/>
    <m/>
    <m/>
    <m/>
    <m/>
    <m/>
    <m/>
    <m/>
    <m/>
    <m/>
    <m/>
    <m/>
    <m/>
    <s v="mais sorgho_rouge sorgho_blanc mil riz_local riz_importe niebe sucre sel huile"/>
    <n v="1"/>
    <n v="1"/>
    <n v="1"/>
    <n v="1"/>
    <n v="1"/>
    <n v="1"/>
    <n v="0"/>
    <n v="0"/>
    <n v="0"/>
    <n v="0"/>
    <n v="0"/>
    <n v="0"/>
    <n v="0"/>
    <n v="0"/>
    <n v="0"/>
    <n v="0"/>
    <n v="1"/>
    <n v="0"/>
    <n v="0"/>
    <n v="0"/>
    <n v="0"/>
    <n v="0"/>
    <n v="0"/>
    <n v="1"/>
    <n v="0"/>
    <n v="1"/>
    <n v="1"/>
    <n v="0"/>
    <n v="10"/>
    <m/>
    <s v="disponible"/>
    <s v="yorouba tine"/>
    <n v="0"/>
    <n v="1"/>
    <n v="1"/>
    <m/>
    <n v="750"/>
    <n v="5250"/>
    <s v="meme_pays"/>
    <m/>
    <m/>
    <n v="25"/>
    <n v="3"/>
    <n v="0"/>
    <m/>
    <s v="disponible"/>
    <s v="yorouba tine"/>
    <n v="0"/>
    <n v="1"/>
    <n v="1"/>
    <m/>
    <n v="850"/>
    <n v="5950"/>
    <s v="meme_pays"/>
    <m/>
    <m/>
    <n v="25"/>
    <n v="3"/>
    <n v="0"/>
    <m/>
    <s v="disponible"/>
    <s v="yorouba tine"/>
    <n v="0"/>
    <n v="1"/>
    <n v="1"/>
    <m/>
    <n v="750"/>
    <n v="5250"/>
    <s v="meme_pays"/>
    <m/>
    <m/>
    <n v="35"/>
    <n v="3"/>
    <n v="0"/>
    <m/>
    <s v="disponible"/>
    <s v="yorouba tine"/>
    <n v="0"/>
    <n v="1"/>
    <n v="1"/>
    <m/>
    <n v="800"/>
    <n v="5600"/>
    <s v="meme_pays"/>
    <m/>
    <m/>
    <n v="35"/>
    <n v="3"/>
    <n v="0"/>
    <m/>
    <s v="disponible"/>
    <s v="kg tine yorouba"/>
    <n v="1"/>
    <n v="1"/>
    <n v="1"/>
    <n v="450"/>
    <n v="1400"/>
    <n v="4800"/>
    <s v="meme_pays"/>
    <m/>
    <m/>
    <n v="35"/>
    <n v="3"/>
    <n v="0"/>
    <m/>
    <s v="disponible"/>
    <s v="kg tine yorouba"/>
    <n v="1"/>
    <n v="1"/>
    <n v="1"/>
    <n v="550"/>
    <n v="1650"/>
    <n v="11550"/>
    <s v="meme_pays"/>
    <m/>
    <m/>
    <n v="25"/>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00"/>
    <s v="meme_province"/>
    <m/>
    <m/>
    <n v="17"/>
    <n v="2"/>
    <n v="0"/>
    <m/>
    <m/>
    <m/>
    <m/>
    <m/>
    <m/>
    <m/>
    <m/>
    <m/>
    <m/>
    <m/>
    <m/>
    <m/>
    <m/>
    <m/>
    <m/>
    <s v="disponible"/>
    <s v="poudre morceaux"/>
    <n v="1"/>
    <n v="1"/>
    <n v="650"/>
    <n v="850"/>
    <s v="meme_pays"/>
    <m/>
    <m/>
    <n v="20"/>
    <n v="2"/>
    <n v="0"/>
    <m/>
    <s v="disponible"/>
    <n v="950"/>
    <s v="meme_pays"/>
    <m/>
    <m/>
    <n v="35"/>
    <n v="2"/>
    <n v="0"/>
    <m/>
    <s v="oui"/>
    <m/>
    <s v="mais sorgho_rouge sorgho_blanc mil riz_local riz_importe sucre huile"/>
    <n v="1"/>
    <n v="1"/>
    <n v="1"/>
    <n v="1"/>
    <n v="1"/>
    <n v="1"/>
    <n v="0"/>
    <n v="0"/>
    <n v="0"/>
    <n v="0"/>
    <n v="0"/>
    <n v="0"/>
    <n v="0"/>
    <n v="0"/>
    <n v="0"/>
    <n v="0"/>
    <n v="0"/>
    <n v="0"/>
    <n v="0"/>
    <n v="0"/>
    <n v="0"/>
    <n v="0"/>
    <n v="0"/>
    <n v="1"/>
    <n v="0"/>
    <n v="1"/>
    <n v="0"/>
    <n v="0"/>
    <m/>
    <s v="prix_fournisseurs cout_transport"/>
    <n v="0"/>
    <n v="0"/>
    <n v="0"/>
    <n v="0"/>
    <n v="0"/>
    <n v="1"/>
    <n v="0"/>
    <n v="1"/>
    <n v="0"/>
    <n v="0"/>
    <n v="0"/>
    <n v="0"/>
    <m/>
    <m/>
    <s v="prix_hausse"/>
    <n v="0"/>
    <n v="1"/>
    <n v="0"/>
    <n v="0"/>
    <s v="mais sorgho_rouge sorgho_blanc mil huile riz_local riz_importe sel sucre"/>
    <n v="1"/>
    <n v="1"/>
    <n v="1"/>
    <n v="1"/>
    <n v="1"/>
    <n v="1"/>
    <n v="0"/>
    <n v="0"/>
    <n v="0"/>
    <n v="0"/>
    <n v="0"/>
    <n v="0"/>
    <n v="0"/>
    <n v="0"/>
    <n v="0"/>
    <n v="0"/>
    <n v="0"/>
    <n v="0"/>
    <n v="0"/>
    <n v="0"/>
    <n v="0"/>
    <n v="0"/>
    <n v="0"/>
    <n v="1"/>
    <n v="0"/>
    <n v="1"/>
    <n v="1"/>
    <n v="0"/>
    <s v="hausse_couts Hausse_prix_fournisseurs"/>
    <n v="1"/>
    <n v="0"/>
    <n v="0"/>
    <n v="0"/>
    <n v="0"/>
    <n v="1"/>
    <n v="0"/>
    <n v="0"/>
    <n v="0"/>
    <n v="0"/>
    <n v="0"/>
    <n v="0"/>
    <m/>
    <m/>
    <m/>
    <m/>
    <m/>
    <m/>
    <m/>
    <m/>
    <m/>
    <m/>
    <m/>
    <m/>
    <m/>
    <m/>
    <m/>
    <m/>
    <m/>
    <m/>
    <m/>
    <m/>
    <m/>
    <m/>
    <m/>
    <m/>
    <m/>
    <m/>
    <m/>
    <m/>
    <m/>
    <m/>
    <m/>
    <m/>
    <m/>
    <m/>
    <m/>
    <m/>
    <m/>
    <m/>
    <m/>
    <m/>
    <m/>
    <m/>
    <m/>
    <m/>
    <m/>
    <s v="espece"/>
    <n v="1"/>
    <n v="0"/>
    <n v="0"/>
    <n v="0"/>
    <n v="0"/>
    <n v="0"/>
    <m/>
    <s v="oui_hausse"/>
    <s v="non"/>
    <m/>
    <m/>
    <m/>
    <m/>
    <m/>
    <m/>
    <m/>
    <m/>
    <m/>
    <m/>
    <s v="personne"/>
    <n v="0"/>
    <n v="0"/>
    <n v="0"/>
    <n v="0"/>
    <n v="0"/>
    <n v="0"/>
    <n v="0"/>
    <n v="1"/>
    <n v="0"/>
    <m/>
    <m/>
    <m/>
    <m/>
    <n v="362922156"/>
    <n v="44882.699259259258"/>
    <m/>
    <m/>
    <s v="submitted_via_web"/>
  </r>
  <r>
    <n v="37"/>
    <s v="eb23cd6f-07ca-45db-b851-84530361d666"/>
    <d v="2022-11-17T00:00:00"/>
    <s v="boussouma"/>
    <s v="Sawadogo Mohamed"/>
    <x v="35"/>
    <n v="44882.503033842593"/>
    <s v="audit.csv"/>
    <m/>
    <m/>
    <s v="reach"/>
    <n v="44882"/>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riz_local riz_importe sel sucre huile"/>
    <n v="1"/>
    <n v="1"/>
    <n v="1"/>
    <n v="0"/>
    <n v="1"/>
    <n v="1"/>
    <n v="0"/>
    <n v="0"/>
    <n v="0"/>
    <n v="0"/>
    <n v="0"/>
    <n v="0"/>
    <n v="0"/>
    <n v="0"/>
    <n v="0"/>
    <n v="0"/>
    <n v="0"/>
    <n v="0"/>
    <n v="0"/>
    <n v="0"/>
    <n v="0"/>
    <n v="0"/>
    <n v="0"/>
    <n v="1"/>
    <n v="0"/>
    <n v="1"/>
    <n v="1"/>
    <n v="0"/>
    <n v="8"/>
    <m/>
    <s v="disponible"/>
    <s v="yorouba tine"/>
    <n v="0"/>
    <n v="1"/>
    <n v="1"/>
    <m/>
    <n v="700"/>
    <n v="5250"/>
    <s v="meme_pays"/>
    <m/>
    <m/>
    <n v="25"/>
    <n v="3"/>
    <n v="0"/>
    <m/>
    <s v="disponible"/>
    <s v="yorouba tine"/>
    <n v="0"/>
    <n v="1"/>
    <n v="1"/>
    <m/>
    <n v="850"/>
    <n v="5950"/>
    <s v="meme_pays"/>
    <m/>
    <m/>
    <n v="25"/>
    <n v="3"/>
    <n v="0"/>
    <m/>
    <s v="disponible"/>
    <s v="yorouba tine"/>
    <n v="0"/>
    <n v="1"/>
    <n v="1"/>
    <m/>
    <n v="750"/>
    <n v="5250"/>
    <s v="meme_pays"/>
    <m/>
    <m/>
    <n v="35"/>
    <n v="3"/>
    <n v="0"/>
    <m/>
    <m/>
    <m/>
    <m/>
    <m/>
    <m/>
    <m/>
    <m/>
    <m/>
    <m/>
    <m/>
    <m/>
    <m/>
    <m/>
    <m/>
    <m/>
    <s v="disponible"/>
    <s v="yorouba tine"/>
    <n v="0"/>
    <n v="1"/>
    <n v="1"/>
    <m/>
    <n v="1400"/>
    <n v="5600"/>
    <s v="meme_pays"/>
    <m/>
    <m/>
    <n v="35"/>
    <n v="3"/>
    <n v="0"/>
    <m/>
    <s v="disponible"/>
    <s v="yorouba tine"/>
    <n v="0"/>
    <n v="1"/>
    <n v="1"/>
    <m/>
    <n v="1550"/>
    <n v="1650"/>
    <s v="meme_pays"/>
    <m/>
    <m/>
    <n v="25"/>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00"/>
    <s v="meme_province"/>
    <m/>
    <m/>
    <n v="15"/>
    <n v="2"/>
    <n v="0"/>
    <m/>
    <m/>
    <m/>
    <m/>
    <m/>
    <m/>
    <m/>
    <m/>
    <m/>
    <m/>
    <m/>
    <m/>
    <m/>
    <m/>
    <m/>
    <m/>
    <s v="disponible"/>
    <s v="poudre morceaux"/>
    <n v="1"/>
    <n v="1"/>
    <n v="650"/>
    <n v="850"/>
    <s v="meme_region"/>
    <m/>
    <m/>
    <n v="20"/>
    <n v="2"/>
    <n v="0"/>
    <m/>
    <s v="disponible"/>
    <n v="950"/>
    <s v="meme_pays"/>
    <m/>
    <m/>
    <n v="22"/>
    <n v="2"/>
    <n v="0"/>
    <m/>
    <s v="oui"/>
    <m/>
    <s v="mais sorgho_rouge sorgho_blanc riz_local riz_importe huile sucre sel"/>
    <n v="1"/>
    <n v="1"/>
    <n v="1"/>
    <n v="0"/>
    <n v="1"/>
    <n v="1"/>
    <n v="0"/>
    <n v="0"/>
    <n v="0"/>
    <n v="0"/>
    <n v="0"/>
    <n v="0"/>
    <n v="0"/>
    <n v="0"/>
    <n v="0"/>
    <n v="0"/>
    <n v="0"/>
    <n v="0"/>
    <n v="0"/>
    <n v="0"/>
    <n v="0"/>
    <n v="0"/>
    <n v="0"/>
    <n v="1"/>
    <n v="0"/>
    <n v="1"/>
    <n v="1"/>
    <n v="0"/>
    <m/>
    <s v="prix_fournisseurs cout_transport"/>
    <n v="0"/>
    <n v="0"/>
    <n v="0"/>
    <n v="0"/>
    <n v="0"/>
    <n v="1"/>
    <n v="0"/>
    <n v="1"/>
    <n v="0"/>
    <n v="0"/>
    <n v="0"/>
    <n v="0"/>
    <m/>
    <m/>
    <s v="prix_hausse"/>
    <n v="0"/>
    <n v="1"/>
    <n v="0"/>
    <n v="0"/>
    <s v="riz_importe huile sel sucre"/>
    <n v="0"/>
    <n v="0"/>
    <n v="0"/>
    <n v="0"/>
    <n v="0"/>
    <n v="1"/>
    <n v="0"/>
    <n v="0"/>
    <n v="0"/>
    <n v="0"/>
    <n v="0"/>
    <n v="0"/>
    <n v="0"/>
    <n v="0"/>
    <n v="0"/>
    <n v="0"/>
    <n v="0"/>
    <n v="0"/>
    <n v="0"/>
    <n v="0"/>
    <n v="0"/>
    <n v="0"/>
    <n v="0"/>
    <n v="1"/>
    <n v="0"/>
    <n v="1"/>
    <n v="1"/>
    <n v="0"/>
    <s v="hausse_couts Hausse_prix_fournisseurs"/>
    <n v="1"/>
    <n v="0"/>
    <n v="0"/>
    <n v="0"/>
    <n v="0"/>
    <n v="1"/>
    <n v="0"/>
    <n v="0"/>
    <n v="0"/>
    <n v="0"/>
    <n v="0"/>
    <n v="0"/>
    <m/>
    <m/>
    <m/>
    <m/>
    <m/>
    <m/>
    <m/>
    <m/>
    <m/>
    <m/>
    <m/>
    <m/>
    <m/>
    <m/>
    <m/>
    <m/>
    <m/>
    <m/>
    <m/>
    <m/>
    <m/>
    <m/>
    <m/>
    <m/>
    <m/>
    <m/>
    <m/>
    <m/>
    <m/>
    <m/>
    <m/>
    <m/>
    <m/>
    <m/>
    <m/>
    <m/>
    <m/>
    <m/>
    <m/>
    <m/>
    <m/>
    <m/>
    <m/>
    <m/>
    <m/>
    <s v="espece"/>
    <n v="1"/>
    <n v="0"/>
    <n v="0"/>
    <n v="0"/>
    <n v="0"/>
    <n v="0"/>
    <m/>
    <s v="oui_hausse"/>
    <s v="non"/>
    <m/>
    <m/>
    <m/>
    <m/>
    <m/>
    <m/>
    <m/>
    <m/>
    <m/>
    <m/>
    <s v="personne"/>
    <n v="0"/>
    <n v="0"/>
    <n v="0"/>
    <n v="0"/>
    <n v="0"/>
    <n v="0"/>
    <n v="0"/>
    <n v="1"/>
    <n v="0"/>
    <m/>
    <m/>
    <m/>
    <m/>
    <n v="362922171"/>
    <n v="44882.699282407411"/>
    <m/>
    <m/>
    <s v="submitted_via_web"/>
  </r>
  <r>
    <n v="38"/>
    <s v="751eefae-14de-4dfc-840e-1b55d85e826e"/>
    <d v="2022-11-17T00:00:00"/>
    <s v="boussouma"/>
    <s v="Sawadogo Mohamed"/>
    <x v="36"/>
    <n v="44882.51058563657"/>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oisson"/>
    <n v="0"/>
    <n v="0"/>
    <n v="0"/>
    <n v="0"/>
    <n v="0"/>
    <n v="0"/>
    <n v="0"/>
    <n v="0"/>
    <n v="0"/>
    <n v="0"/>
    <n v="0"/>
    <n v="0"/>
    <n v="0"/>
    <n v="1"/>
    <n v="0"/>
    <n v="0"/>
    <n v="0"/>
    <n v="0"/>
    <n v="0"/>
    <n v="0"/>
    <n v="0"/>
    <n v="0"/>
    <n v="0"/>
    <n v="0"/>
    <n v="0"/>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province"/>
    <m/>
    <m/>
    <n v="8"/>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poisson"/>
    <n v="0"/>
    <n v="0"/>
    <n v="0"/>
    <n v="0"/>
    <n v="0"/>
    <n v="0"/>
    <n v="0"/>
    <n v="0"/>
    <n v="0"/>
    <n v="0"/>
    <n v="0"/>
    <n v="0"/>
    <n v="0"/>
    <n v="1"/>
    <n v="0"/>
    <n v="0"/>
    <n v="0"/>
    <n v="0"/>
    <n v="0"/>
    <n v="0"/>
    <n v="0"/>
    <n v="0"/>
    <n v="0"/>
    <n v="0"/>
    <n v="0"/>
    <n v="0"/>
    <n v="0"/>
    <n v="0"/>
    <m/>
    <s v="prix_fournisseurs cout_transport"/>
    <n v="0"/>
    <n v="0"/>
    <n v="0"/>
    <n v="0"/>
    <n v="0"/>
    <n v="1"/>
    <n v="0"/>
    <n v="1"/>
    <n v="0"/>
    <n v="0"/>
    <n v="0"/>
    <n v="0"/>
    <m/>
    <m/>
    <s v="prix_hausse"/>
    <n v="0"/>
    <n v="1"/>
    <n v="0"/>
    <n v="0"/>
    <s v="poisson"/>
    <n v="0"/>
    <n v="0"/>
    <n v="0"/>
    <n v="0"/>
    <n v="0"/>
    <n v="0"/>
    <n v="0"/>
    <n v="0"/>
    <n v="0"/>
    <n v="0"/>
    <n v="0"/>
    <n v="0"/>
    <n v="0"/>
    <n v="1"/>
    <n v="0"/>
    <n v="0"/>
    <n v="0"/>
    <n v="0"/>
    <n v="0"/>
    <n v="0"/>
    <n v="0"/>
    <n v="0"/>
    <n v="0"/>
    <n v="0"/>
    <n v="0"/>
    <n v="0"/>
    <n v="0"/>
    <n v="0"/>
    <s v="hausse_couts Hausse_prix_fournisseurs"/>
    <n v="1"/>
    <n v="0"/>
    <n v="0"/>
    <n v="0"/>
    <n v="0"/>
    <n v="1"/>
    <n v="0"/>
    <n v="0"/>
    <n v="0"/>
    <n v="0"/>
    <n v="0"/>
    <n v="0"/>
    <m/>
    <m/>
    <m/>
    <m/>
    <m/>
    <m/>
    <m/>
    <m/>
    <m/>
    <m/>
    <m/>
    <m/>
    <m/>
    <m/>
    <m/>
    <m/>
    <m/>
    <m/>
    <m/>
    <m/>
    <m/>
    <m/>
    <m/>
    <m/>
    <m/>
    <m/>
    <m/>
    <m/>
    <m/>
    <m/>
    <m/>
    <m/>
    <m/>
    <m/>
    <m/>
    <m/>
    <m/>
    <m/>
    <m/>
    <m/>
    <m/>
    <m/>
    <m/>
    <m/>
    <m/>
    <s v="espece"/>
    <n v="1"/>
    <n v="0"/>
    <n v="0"/>
    <n v="0"/>
    <n v="0"/>
    <n v="0"/>
    <m/>
    <s v="non_meme"/>
    <s v="non"/>
    <m/>
    <m/>
    <m/>
    <m/>
    <m/>
    <m/>
    <m/>
    <m/>
    <m/>
    <m/>
    <s v="personne"/>
    <n v="0"/>
    <n v="0"/>
    <n v="0"/>
    <n v="0"/>
    <n v="0"/>
    <n v="0"/>
    <n v="0"/>
    <n v="1"/>
    <n v="0"/>
    <m/>
    <m/>
    <m/>
    <m/>
    <n v="362922209"/>
    <n v="44882.699317129627"/>
    <m/>
    <m/>
    <s v="submitted_via_web"/>
  </r>
  <r>
    <n v="39"/>
    <s v="5ae51e21-df36-4004-8cb7-c76a193aeec0"/>
    <d v="2022-11-17T00:00:00"/>
    <s v="boussouma"/>
    <s v="Sawadogo Mohamed"/>
    <x v="37"/>
    <n v="44882.517535775463"/>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pagne"/>
    <n v="0"/>
    <n v="0"/>
    <n v="0"/>
    <n v="0"/>
    <n v="0"/>
    <n v="0"/>
    <n v="0"/>
    <n v="0"/>
    <n v="0"/>
    <n v="0"/>
    <n v="0"/>
    <n v="0"/>
    <n v="0"/>
    <n v="1"/>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oui"/>
    <m/>
    <n v="6000"/>
    <s v="meme_pays"/>
    <m/>
    <m/>
    <n v="70"/>
    <n v="1"/>
    <n v="0"/>
    <m/>
    <m/>
    <m/>
    <m/>
    <m/>
    <m/>
    <m/>
    <m/>
    <m/>
    <m/>
    <s v="oui"/>
    <m/>
    <s v="pagne"/>
    <n v="0"/>
    <n v="0"/>
    <n v="0"/>
    <n v="0"/>
    <n v="0"/>
    <n v="0"/>
    <n v="0"/>
    <n v="0"/>
    <n v="0"/>
    <n v="0"/>
    <n v="0"/>
    <n v="0"/>
    <n v="0"/>
    <n v="1"/>
    <n v="0"/>
    <n v="0"/>
    <m/>
    <s v="prix_fournisseurs cout_transport"/>
    <n v="0"/>
    <n v="0"/>
    <n v="0"/>
    <n v="0"/>
    <n v="0"/>
    <n v="1"/>
    <n v="0"/>
    <n v="1"/>
    <n v="0"/>
    <n v="0"/>
    <n v="0"/>
    <n v="0"/>
    <m/>
    <m/>
    <s v="prix_hausse"/>
    <n v="0"/>
    <n v="1"/>
    <n v="0"/>
    <n v="0"/>
    <s v="pagne"/>
    <n v="0"/>
    <n v="0"/>
    <n v="0"/>
    <n v="0"/>
    <n v="0"/>
    <n v="0"/>
    <n v="0"/>
    <n v="0"/>
    <n v="0"/>
    <n v="0"/>
    <n v="0"/>
    <n v="0"/>
    <n v="0"/>
    <n v="1"/>
    <n v="0"/>
    <n v="0"/>
    <s v="hausse_couts Hausse_prix_fournisseurs"/>
    <n v="1"/>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2922230"/>
    <n v="44882.699363425927"/>
    <m/>
    <m/>
    <s v="submitted_via_web"/>
  </r>
  <r>
    <n v="40"/>
    <s v="89b46b69-c065-4264-b9b9-f8ab0688bf6f"/>
    <d v="2022-11-17T00:00:00"/>
    <s v="boussouma"/>
    <s v="Sawadogo Mohamed"/>
    <x v="38"/>
    <n v="44882.542213321758"/>
    <s v="audit.csv"/>
    <m/>
    <m/>
    <s v="reach"/>
    <n v="44882"/>
    <s v="centre_nord"/>
    <s v="sanmatenga"/>
    <x v="3"/>
    <s v="central"/>
    <m/>
    <m/>
    <s v="REACH"/>
    <s v="Marché de Boussouma"/>
    <m/>
    <s v="oui"/>
    <m/>
    <s v="30a100"/>
    <m/>
    <m/>
    <s v="bidon savon400gr"/>
    <n v="0"/>
    <n v="1"/>
    <n v="1"/>
    <n v="0"/>
    <n v="2"/>
    <m/>
    <m/>
    <m/>
    <m/>
    <m/>
    <m/>
    <m/>
    <m/>
    <m/>
    <m/>
    <s v="disponible"/>
    <s v="20l"/>
    <n v="1"/>
    <n v="0"/>
    <n v="750"/>
    <m/>
    <s v="meme_pays"/>
    <m/>
    <m/>
    <n v="25"/>
    <n v="1"/>
    <n v="0"/>
    <m/>
    <s v="disponible"/>
    <s v="boule400g boule250g"/>
    <n v="1"/>
    <n v="1"/>
    <n v="300"/>
    <n v="250"/>
    <s v="meme_pays"/>
    <m/>
    <m/>
    <n v="15"/>
    <n v="1"/>
    <n v="0"/>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riz_importe sucre"/>
    <n v="0"/>
    <n v="0"/>
    <n v="0"/>
    <n v="0"/>
    <n v="0"/>
    <n v="1"/>
    <n v="0"/>
    <n v="0"/>
    <n v="0"/>
    <n v="0"/>
    <n v="0"/>
    <n v="0"/>
    <n v="0"/>
    <n v="0"/>
    <n v="0"/>
    <n v="0"/>
    <n v="0"/>
    <n v="0"/>
    <n v="0"/>
    <n v="0"/>
    <n v="0"/>
    <n v="0"/>
    <n v="0"/>
    <n v="0"/>
    <n v="0"/>
    <n v="1"/>
    <n v="0"/>
    <n v="0"/>
    <n v="2"/>
    <m/>
    <m/>
    <m/>
    <m/>
    <m/>
    <m/>
    <m/>
    <m/>
    <m/>
    <m/>
    <m/>
    <m/>
    <m/>
    <m/>
    <m/>
    <m/>
    <m/>
    <m/>
    <m/>
    <m/>
    <m/>
    <m/>
    <m/>
    <m/>
    <m/>
    <m/>
    <m/>
    <m/>
    <m/>
    <m/>
    <m/>
    <m/>
    <m/>
    <m/>
    <m/>
    <m/>
    <m/>
    <m/>
    <m/>
    <m/>
    <m/>
    <m/>
    <m/>
    <m/>
    <m/>
    <m/>
    <m/>
    <m/>
    <m/>
    <m/>
    <m/>
    <m/>
    <m/>
    <m/>
    <m/>
    <m/>
    <m/>
    <m/>
    <m/>
    <m/>
    <m/>
    <m/>
    <m/>
    <m/>
    <m/>
    <m/>
    <m/>
    <m/>
    <m/>
    <m/>
    <m/>
    <m/>
    <m/>
    <m/>
    <m/>
    <m/>
    <s v="disponible"/>
    <s v="kg"/>
    <n v="1"/>
    <n v="0"/>
    <n v="0"/>
    <n v="450"/>
    <m/>
    <m/>
    <s v="meme_pays"/>
    <m/>
    <m/>
    <n v="17"/>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25"/>
    <n v="1"/>
    <n v="0"/>
    <m/>
    <m/>
    <m/>
    <m/>
    <m/>
    <m/>
    <m/>
    <m/>
    <m/>
    <m/>
    <s v="oui"/>
    <m/>
    <s v="riz_importe sucre"/>
    <n v="0"/>
    <n v="0"/>
    <n v="0"/>
    <n v="0"/>
    <n v="0"/>
    <n v="1"/>
    <n v="0"/>
    <n v="0"/>
    <n v="0"/>
    <n v="0"/>
    <n v="0"/>
    <n v="0"/>
    <n v="0"/>
    <n v="0"/>
    <n v="0"/>
    <n v="0"/>
    <n v="0"/>
    <n v="0"/>
    <n v="0"/>
    <n v="0"/>
    <n v="0"/>
    <n v="0"/>
    <n v="0"/>
    <n v="0"/>
    <n v="0"/>
    <n v="1"/>
    <n v="0"/>
    <n v="0"/>
    <m/>
    <s v="cout_transport"/>
    <n v="0"/>
    <n v="0"/>
    <n v="0"/>
    <n v="0"/>
    <n v="0"/>
    <n v="0"/>
    <n v="0"/>
    <n v="1"/>
    <n v="0"/>
    <n v="0"/>
    <n v="0"/>
    <n v="0"/>
    <m/>
    <m/>
    <s v="prix_hausse"/>
    <n v="0"/>
    <n v="1"/>
    <n v="0"/>
    <n v="0"/>
    <s v="riz_importe sucre"/>
    <n v="0"/>
    <n v="0"/>
    <n v="0"/>
    <n v="0"/>
    <n v="0"/>
    <n v="1"/>
    <n v="0"/>
    <n v="0"/>
    <n v="0"/>
    <n v="0"/>
    <n v="0"/>
    <n v="0"/>
    <n v="0"/>
    <n v="0"/>
    <n v="0"/>
    <n v="0"/>
    <n v="0"/>
    <n v="0"/>
    <n v="0"/>
    <n v="0"/>
    <n v="0"/>
    <n v="0"/>
    <n v="0"/>
    <n v="0"/>
    <n v="0"/>
    <n v="1"/>
    <n v="0"/>
    <n v="0"/>
    <s v="hausse_couts Hausse_prix_fournisseurs"/>
    <n v="1"/>
    <n v="0"/>
    <n v="0"/>
    <n v="0"/>
    <n v="0"/>
    <n v="1"/>
    <n v="0"/>
    <n v="0"/>
    <n v="0"/>
    <n v="0"/>
    <n v="0"/>
    <n v="0"/>
    <m/>
    <m/>
    <m/>
    <m/>
    <m/>
    <m/>
    <m/>
    <m/>
    <m/>
    <m/>
    <m/>
    <m/>
    <m/>
    <m/>
    <m/>
    <m/>
    <m/>
    <m/>
    <m/>
    <m/>
    <m/>
    <m/>
    <m/>
    <m/>
    <m/>
    <m/>
    <m/>
    <m/>
    <m/>
    <m/>
    <m/>
    <m/>
    <m/>
    <m/>
    <m/>
    <m/>
    <m/>
    <m/>
    <m/>
    <m/>
    <m/>
    <m/>
    <m/>
    <m/>
    <m/>
    <s v="espece"/>
    <n v="1"/>
    <n v="0"/>
    <n v="0"/>
    <n v="0"/>
    <n v="0"/>
    <n v="0"/>
    <m/>
    <s v="non_meme"/>
    <s v="non"/>
    <m/>
    <m/>
    <m/>
    <m/>
    <m/>
    <m/>
    <m/>
    <m/>
    <m/>
    <m/>
    <s v="personne"/>
    <n v="0"/>
    <n v="0"/>
    <n v="0"/>
    <n v="0"/>
    <n v="0"/>
    <n v="0"/>
    <n v="0"/>
    <n v="1"/>
    <n v="0"/>
    <m/>
    <m/>
    <m/>
    <m/>
    <n v="362922255"/>
    <n v="44882.69939814815"/>
    <m/>
    <m/>
    <s v="submitted_via_web"/>
  </r>
  <r>
    <n v="41"/>
    <s v="1da66c19-0d44-4a7f-9843-b76a8703bfe1"/>
    <d v="2022-11-17T00:00:00"/>
    <s v="boussouma"/>
    <s v="Sawadogo Mohamed"/>
    <x v="39"/>
    <n v="44882.559012523147"/>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s v="disponible"/>
    <s v="6kg 12kg"/>
    <n v="0"/>
    <n v="1"/>
    <n v="1"/>
    <m/>
    <n v="27500"/>
    <n v="35000"/>
    <s v="meme_pays"/>
    <m/>
    <m/>
    <n v="60"/>
    <n v="3"/>
    <n v="0"/>
    <m/>
    <m/>
    <m/>
    <m/>
    <m/>
    <m/>
    <m/>
    <m/>
    <m/>
    <m/>
    <m/>
    <m/>
    <m/>
    <m/>
    <m/>
    <m/>
    <m/>
    <m/>
    <m/>
    <m/>
    <m/>
    <m/>
    <m/>
    <m/>
    <m/>
    <m/>
    <m/>
    <m/>
    <m/>
    <m/>
    <m/>
    <m/>
    <m/>
    <m/>
    <m/>
    <m/>
    <m/>
    <m/>
    <m/>
    <m/>
    <m/>
    <m/>
    <m/>
    <m/>
    <m/>
    <m/>
    <m/>
    <m/>
    <m/>
    <m/>
    <m/>
    <m/>
    <m/>
    <m/>
    <m/>
    <m/>
    <m/>
    <m/>
    <m/>
    <m/>
    <m/>
    <m/>
    <m/>
    <m/>
    <m/>
    <m/>
    <m/>
    <m/>
    <m/>
    <m/>
    <m/>
    <m/>
    <m/>
    <m/>
    <m/>
    <m/>
    <m/>
    <m/>
    <m/>
    <m/>
    <m/>
    <m/>
    <m/>
    <m/>
    <m/>
    <m/>
    <m/>
    <m/>
    <m/>
    <m/>
    <m/>
    <m/>
    <m/>
    <m/>
    <m/>
    <m/>
    <m/>
    <m/>
    <m/>
    <m/>
    <m/>
    <m/>
    <m/>
    <m/>
    <m/>
    <m/>
    <m/>
    <m/>
    <m/>
    <m/>
    <m/>
    <m/>
    <m/>
    <m/>
    <m/>
    <m/>
    <m/>
    <s v="oui"/>
    <m/>
    <s v="combustible_gaz"/>
    <n v="0"/>
    <n v="0"/>
    <n v="1"/>
    <n v="0"/>
    <n v="0"/>
    <n v="0"/>
    <n v="0"/>
    <n v="0"/>
    <n v="0"/>
    <n v="0"/>
    <n v="0"/>
    <n v="0"/>
    <n v="0"/>
    <n v="0"/>
    <n v="0"/>
    <n v="0"/>
    <m/>
    <s v="prix_fournisseurs cout_transport"/>
    <n v="0"/>
    <n v="0"/>
    <n v="0"/>
    <n v="0"/>
    <n v="0"/>
    <n v="1"/>
    <n v="0"/>
    <n v="1"/>
    <n v="0"/>
    <n v="0"/>
    <n v="0"/>
    <n v="0"/>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2922266"/>
    <n v="44882.699421296304"/>
    <m/>
    <m/>
    <s v="submitted_via_web"/>
  </r>
  <r>
    <n v="42"/>
    <s v="6802c07d-d1be-4a06-93f3-8c4223c65d06"/>
    <d v="2022-11-17T00:00:00"/>
    <s v="boussouma"/>
    <s v="Sawadogo Mohamed"/>
    <x v="40"/>
    <n v="44882.581279861122"/>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natte couverture pagne"/>
    <n v="0"/>
    <n v="0"/>
    <n v="0"/>
    <n v="0"/>
    <n v="0"/>
    <n v="0"/>
    <n v="0"/>
    <n v="0"/>
    <n v="0"/>
    <n v="1"/>
    <n v="1"/>
    <n v="0"/>
    <n v="0"/>
    <n v="1"/>
    <n v="0"/>
    <n v="0"/>
    <n v="3"/>
    <n v="5"/>
    <m/>
    <m/>
    <m/>
    <m/>
    <m/>
    <m/>
    <m/>
    <m/>
    <m/>
    <m/>
    <m/>
    <m/>
    <m/>
    <m/>
    <m/>
    <m/>
    <m/>
    <m/>
    <m/>
    <m/>
    <m/>
    <m/>
    <m/>
    <m/>
    <m/>
    <m/>
    <m/>
    <m/>
    <m/>
    <m/>
    <m/>
    <m/>
    <m/>
    <m/>
    <m/>
    <m/>
    <m/>
    <m/>
    <m/>
    <m/>
    <m/>
    <m/>
    <m/>
    <m/>
    <m/>
    <m/>
    <m/>
    <m/>
    <m/>
    <m/>
    <m/>
    <m/>
    <m/>
    <m/>
    <m/>
    <m/>
    <m/>
    <m/>
    <m/>
    <m/>
    <m/>
    <m/>
    <m/>
    <m/>
    <m/>
    <m/>
    <m/>
    <m/>
    <m/>
    <m/>
    <m/>
    <m/>
    <m/>
    <m/>
    <m/>
    <m/>
    <m/>
    <m/>
    <m/>
    <m/>
    <m/>
    <m/>
    <m/>
    <m/>
    <m/>
    <m/>
    <m/>
    <m/>
    <m/>
    <m/>
    <m/>
    <m/>
    <m/>
    <m/>
    <m/>
    <m/>
    <m/>
    <m/>
    <s v="disponible"/>
    <n v="3750"/>
    <s v="meme_pays"/>
    <m/>
    <m/>
    <n v="30"/>
    <n v="1"/>
    <n v="0"/>
    <m/>
    <s v="disponible"/>
    <n v="2500"/>
    <s v="meme_pays"/>
    <m/>
    <m/>
    <n v="25"/>
    <n v="1"/>
    <n v="0"/>
    <m/>
    <m/>
    <m/>
    <m/>
    <m/>
    <m/>
    <m/>
    <m/>
    <m/>
    <m/>
    <m/>
    <m/>
    <m/>
    <m/>
    <m/>
    <m/>
    <m/>
    <m/>
    <m/>
    <s v="disponible"/>
    <s v="oui"/>
    <m/>
    <n v="2000"/>
    <s v="meme_pays"/>
    <m/>
    <m/>
    <n v="28"/>
    <n v="1"/>
    <n v="0"/>
    <m/>
    <m/>
    <m/>
    <m/>
    <m/>
    <m/>
    <m/>
    <m/>
    <m/>
    <m/>
    <s v="non"/>
    <m/>
    <m/>
    <m/>
    <m/>
    <m/>
    <m/>
    <m/>
    <m/>
    <m/>
    <m/>
    <m/>
    <m/>
    <m/>
    <m/>
    <m/>
    <m/>
    <m/>
    <m/>
    <m/>
    <m/>
    <m/>
    <m/>
    <m/>
    <m/>
    <m/>
    <m/>
    <m/>
    <m/>
    <m/>
    <m/>
    <m/>
    <m/>
    <m/>
    <m/>
    <s v="prix_hausse"/>
    <n v="0"/>
    <n v="1"/>
    <n v="0"/>
    <n v="0"/>
    <s v="natte couverture pagne"/>
    <n v="0"/>
    <n v="0"/>
    <n v="0"/>
    <n v="0"/>
    <n v="0"/>
    <n v="0"/>
    <n v="0"/>
    <n v="0"/>
    <n v="0"/>
    <n v="1"/>
    <n v="1"/>
    <n v="0"/>
    <n v="0"/>
    <n v="1"/>
    <n v="0"/>
    <n v="0"/>
    <s v="hausse_couts Hausse_prix_fournisseurs"/>
    <n v="1"/>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credit"/>
    <n v="1"/>
    <n v="1"/>
    <n v="0"/>
    <n v="1"/>
    <n v="0"/>
    <n v="0"/>
    <m/>
    <s v="oui_baisse"/>
    <s v="non"/>
    <m/>
    <m/>
    <m/>
    <m/>
    <m/>
    <m/>
    <m/>
    <m/>
    <m/>
    <m/>
    <s v="personne"/>
    <n v="0"/>
    <n v="0"/>
    <n v="0"/>
    <n v="0"/>
    <n v="0"/>
    <n v="0"/>
    <n v="0"/>
    <n v="1"/>
    <n v="0"/>
    <m/>
    <m/>
    <m/>
    <m/>
    <n v="362922284"/>
    <n v="44882.699467592603"/>
    <m/>
    <m/>
    <s v="submitted_via_web"/>
  </r>
  <r>
    <n v="43"/>
    <s v="0143d7e7-e72a-4e71-94b1-e0abba8b0cce"/>
    <d v="2022-11-17T00:00:00"/>
    <s v="boussouma"/>
    <s v="OUEDRAOGO MAHAMADY"/>
    <x v="41"/>
    <n v="44882.476081956018"/>
    <s v="audit.csv"/>
    <m/>
    <m/>
    <s v="reach"/>
    <n v="44882"/>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mil voandzou niebe arachide_coque"/>
    <n v="1"/>
    <n v="1"/>
    <n v="1"/>
    <n v="1"/>
    <n v="0"/>
    <n v="0"/>
    <n v="0"/>
    <n v="0"/>
    <n v="0"/>
    <n v="0"/>
    <n v="0"/>
    <n v="0"/>
    <n v="0"/>
    <n v="0"/>
    <n v="0"/>
    <n v="0"/>
    <n v="1"/>
    <n v="1"/>
    <n v="0"/>
    <n v="1"/>
    <n v="0"/>
    <n v="0"/>
    <n v="0"/>
    <n v="0"/>
    <n v="0"/>
    <n v="0"/>
    <n v="0"/>
    <n v="0"/>
    <n v="7"/>
    <m/>
    <s v="peudisponible"/>
    <s v="yorouba"/>
    <n v="0"/>
    <n v="1"/>
    <n v="0"/>
    <m/>
    <n v="600"/>
    <m/>
    <s v="meme_pays"/>
    <m/>
    <m/>
    <n v="15"/>
    <n v="2"/>
    <n v="0"/>
    <m/>
    <s v="disponible"/>
    <s v="yorouba"/>
    <n v="0"/>
    <n v="1"/>
    <n v="0"/>
    <m/>
    <n v="650"/>
    <m/>
    <s v="meme_localite"/>
    <m/>
    <m/>
    <n v="30"/>
    <n v="2"/>
    <n v="0"/>
    <m/>
    <s v="disponible"/>
    <s v="yorouba"/>
    <n v="0"/>
    <n v="1"/>
    <n v="0"/>
    <m/>
    <n v="650"/>
    <m/>
    <s v="meme_localite"/>
    <m/>
    <m/>
    <n v="30"/>
    <n v="2"/>
    <n v="0"/>
    <m/>
    <s v="disponible"/>
    <s v="yorouba"/>
    <n v="0"/>
    <n v="1"/>
    <n v="0"/>
    <m/>
    <n v="650"/>
    <m/>
    <s v="meme_localite"/>
    <m/>
    <m/>
    <n v="3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yorouba"/>
    <n v="0"/>
    <n v="1"/>
    <n v="0"/>
    <m/>
    <n v="600"/>
    <m/>
    <s v="meme_localite"/>
    <m/>
    <m/>
    <n v="30"/>
    <n v="2"/>
    <n v="0"/>
    <m/>
    <m/>
    <m/>
    <m/>
    <m/>
    <m/>
    <m/>
    <m/>
    <m/>
    <m/>
    <m/>
    <m/>
    <m/>
    <m/>
    <m/>
    <m/>
    <s v="disponible"/>
    <s v="yorouba"/>
    <n v="0"/>
    <n v="1"/>
    <n v="0"/>
    <m/>
    <n v="1600"/>
    <m/>
    <s v="meme_commune"/>
    <m/>
    <m/>
    <n v="15"/>
    <n v="30"/>
    <n v="1"/>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mais sorgho_rouge sorgho_blanc mil niebe arachide_coque voandzou"/>
    <n v="1"/>
    <n v="1"/>
    <n v="1"/>
    <n v="1"/>
    <n v="0"/>
    <n v="0"/>
    <n v="0"/>
    <n v="0"/>
    <n v="0"/>
    <n v="0"/>
    <n v="0"/>
    <n v="0"/>
    <n v="0"/>
    <n v="0"/>
    <n v="0"/>
    <n v="0"/>
    <n v="1"/>
    <n v="1"/>
    <n v="0"/>
    <n v="1"/>
    <n v="0"/>
    <n v="0"/>
    <n v="0"/>
    <n v="0"/>
    <n v="0"/>
    <n v="0"/>
    <n v="0"/>
    <n v="0"/>
    <s v="hausse_offre_production_saison"/>
    <n v="0"/>
    <n v="0"/>
    <n v="0"/>
    <n v="0"/>
    <n v="0"/>
    <n v="0"/>
    <n v="0"/>
    <n v="0"/>
    <n v="0"/>
    <n v="1"/>
    <n v="0"/>
    <n v="0"/>
    <m/>
    <m/>
    <s v="espece"/>
    <n v="1"/>
    <n v="0"/>
    <n v="0"/>
    <n v="0"/>
    <n v="0"/>
    <n v="0"/>
    <m/>
    <s v="oui_hausse"/>
    <s v="non"/>
    <m/>
    <m/>
    <m/>
    <m/>
    <m/>
    <m/>
    <m/>
    <m/>
    <m/>
    <m/>
    <s v="personne"/>
    <n v="0"/>
    <n v="0"/>
    <n v="0"/>
    <n v="0"/>
    <n v="0"/>
    <n v="0"/>
    <n v="0"/>
    <n v="1"/>
    <n v="0"/>
    <m/>
    <s v="Vraiment nous avons besoin des aide pour fournir plus de produits et être prompte pour affronter le marché"/>
    <m/>
    <m/>
    <n v="362922412"/>
    <n v="44882.699699074074"/>
    <m/>
    <m/>
    <s v="submitted_via_web"/>
  </r>
  <r>
    <n v="44"/>
    <s v="0dd2c8e0-2c5e-45e0-a1a9-ca45a5406c87"/>
    <d v="2022-11-17T00:00:00"/>
    <s v="boussouma"/>
    <s v="OUEDRAOGO MAHAMADY"/>
    <x v="42"/>
    <n v="44882.502718645832"/>
    <s v="audit.csv"/>
    <m/>
    <m/>
    <s v="reach"/>
    <n v="44882"/>
    <s v="centre_nord"/>
    <s v="sanmatenga"/>
    <x v="3"/>
    <s v="central"/>
    <m/>
    <m/>
    <s v="REACH"/>
    <s v="Marché de Boussouma"/>
    <m/>
    <s v="oui"/>
    <m/>
    <s v="30a100"/>
    <m/>
    <m/>
    <s v="savon400gr"/>
    <n v="0"/>
    <n v="0"/>
    <n v="1"/>
    <n v="0"/>
    <n v="1"/>
    <m/>
    <m/>
    <m/>
    <m/>
    <m/>
    <m/>
    <m/>
    <m/>
    <m/>
    <m/>
    <m/>
    <m/>
    <m/>
    <m/>
    <m/>
    <m/>
    <m/>
    <m/>
    <m/>
    <m/>
    <m/>
    <m/>
    <m/>
    <s v="disponible"/>
    <s v="boule400g boule250g"/>
    <n v="1"/>
    <n v="1"/>
    <n v="425"/>
    <n v="250"/>
    <s v="meme_province"/>
    <m/>
    <m/>
    <n v="10"/>
    <n v="1"/>
    <n v="0"/>
    <m/>
    <s v="non"/>
    <m/>
    <m/>
    <m/>
    <m/>
    <m/>
    <m/>
    <m/>
    <m/>
    <m/>
    <m/>
    <m/>
    <m/>
    <m/>
    <m/>
    <m/>
    <m/>
    <m/>
    <m/>
    <m/>
    <m/>
    <m/>
    <m/>
    <s v="prix_hausse"/>
    <n v="0"/>
    <n v="1"/>
    <n v="0"/>
    <n v="0"/>
    <s v="savon400gr"/>
    <n v="0"/>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s v="disponible"/>
    <n v="750"/>
    <s v="meme_province"/>
    <m/>
    <m/>
    <n v="30"/>
    <n v="1"/>
    <n v="0"/>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s v="poisson sucre sel riz_importe"/>
    <n v="0"/>
    <n v="0"/>
    <n v="0"/>
    <n v="0"/>
    <n v="0"/>
    <n v="1"/>
    <n v="0"/>
    <n v="0"/>
    <n v="0"/>
    <n v="0"/>
    <n v="0"/>
    <n v="0"/>
    <n v="0"/>
    <n v="1"/>
    <n v="0"/>
    <n v="0"/>
    <n v="0"/>
    <n v="0"/>
    <n v="0"/>
    <n v="0"/>
    <n v="0"/>
    <n v="0"/>
    <n v="0"/>
    <n v="0"/>
    <n v="0"/>
    <n v="1"/>
    <n v="1"/>
    <n v="0"/>
    <n v="4"/>
    <m/>
    <m/>
    <m/>
    <m/>
    <m/>
    <m/>
    <m/>
    <m/>
    <m/>
    <m/>
    <m/>
    <m/>
    <m/>
    <m/>
    <m/>
    <m/>
    <m/>
    <m/>
    <m/>
    <m/>
    <m/>
    <m/>
    <m/>
    <m/>
    <m/>
    <m/>
    <m/>
    <m/>
    <m/>
    <m/>
    <m/>
    <m/>
    <m/>
    <m/>
    <m/>
    <m/>
    <m/>
    <m/>
    <m/>
    <m/>
    <m/>
    <m/>
    <m/>
    <m/>
    <m/>
    <m/>
    <m/>
    <m/>
    <m/>
    <m/>
    <m/>
    <m/>
    <m/>
    <m/>
    <m/>
    <m/>
    <m/>
    <m/>
    <m/>
    <m/>
    <m/>
    <m/>
    <m/>
    <m/>
    <m/>
    <m/>
    <m/>
    <m/>
    <m/>
    <m/>
    <m/>
    <m/>
    <m/>
    <m/>
    <m/>
    <m/>
    <s v="disponible"/>
    <s v="kg"/>
    <n v="1"/>
    <n v="0"/>
    <n v="0"/>
    <n v="550"/>
    <m/>
    <m/>
    <s v="meme_province"/>
    <m/>
    <m/>
    <n v="3"/>
    <n v="1"/>
    <n v="0"/>
    <m/>
    <m/>
    <m/>
    <m/>
    <m/>
    <m/>
    <m/>
    <m/>
    <m/>
    <m/>
    <m/>
    <m/>
    <m/>
    <m/>
    <m/>
    <m/>
    <m/>
    <m/>
    <m/>
    <m/>
    <m/>
    <m/>
    <m/>
    <m/>
    <m/>
    <m/>
    <m/>
    <m/>
    <m/>
    <m/>
    <m/>
    <m/>
    <m/>
    <m/>
    <m/>
    <m/>
    <m/>
    <m/>
    <m/>
    <m/>
    <m/>
    <m/>
    <m/>
    <m/>
    <m/>
    <m/>
    <m/>
    <m/>
    <m/>
    <m/>
    <m/>
    <m/>
    <m/>
    <m/>
    <m/>
    <m/>
    <m/>
    <m/>
    <m/>
    <m/>
    <m/>
    <m/>
    <m/>
    <m/>
    <m/>
    <m/>
    <m/>
    <m/>
    <m/>
    <m/>
    <s v="disponible"/>
    <n v="1300"/>
    <s v="meme_province"/>
    <m/>
    <m/>
    <n v="3"/>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rovince"/>
    <m/>
    <m/>
    <n v="10"/>
    <n v="1"/>
    <n v="0"/>
    <m/>
    <s v="disponible"/>
    <n v="200"/>
    <s v="meme_province"/>
    <m/>
    <m/>
    <n v="10"/>
    <n v="1"/>
    <n v="0"/>
    <m/>
    <s v="non"/>
    <m/>
    <m/>
    <m/>
    <m/>
    <m/>
    <m/>
    <m/>
    <m/>
    <m/>
    <m/>
    <m/>
    <m/>
    <m/>
    <m/>
    <m/>
    <m/>
    <m/>
    <m/>
    <m/>
    <m/>
    <m/>
    <m/>
    <m/>
    <m/>
    <m/>
    <m/>
    <m/>
    <m/>
    <m/>
    <m/>
    <m/>
    <m/>
    <m/>
    <m/>
    <m/>
    <m/>
    <m/>
    <m/>
    <m/>
    <m/>
    <m/>
    <m/>
    <m/>
    <m/>
    <m/>
    <m/>
    <s v="prix_hausse"/>
    <n v="0"/>
    <n v="1"/>
    <n v="0"/>
    <n v="0"/>
    <s v="poisson sucre"/>
    <n v="0"/>
    <n v="0"/>
    <n v="0"/>
    <n v="0"/>
    <n v="0"/>
    <n v="0"/>
    <n v="0"/>
    <n v="0"/>
    <n v="0"/>
    <n v="0"/>
    <n v="0"/>
    <n v="0"/>
    <n v="0"/>
    <n v="1"/>
    <n v="0"/>
    <n v="0"/>
    <n v="0"/>
    <n v="0"/>
    <n v="0"/>
    <n v="0"/>
    <n v="0"/>
    <n v="0"/>
    <n v="0"/>
    <n v="0"/>
    <n v="0"/>
    <n v="1"/>
    <n v="0"/>
    <n v="0"/>
    <s v="Hausse_prix_fournisseurs"/>
    <n v="0"/>
    <n v="0"/>
    <n v="0"/>
    <n v="0"/>
    <n v="0"/>
    <n v="1"/>
    <n v="0"/>
    <n v="0"/>
    <n v="0"/>
    <n v="0"/>
    <n v="0"/>
    <n v="0"/>
    <m/>
    <m/>
    <m/>
    <m/>
    <m/>
    <m/>
    <m/>
    <m/>
    <m/>
    <m/>
    <m/>
    <m/>
    <m/>
    <m/>
    <m/>
    <m/>
    <m/>
    <m/>
    <m/>
    <m/>
    <m/>
    <m/>
    <m/>
    <m/>
    <m/>
    <m/>
    <m/>
    <m/>
    <m/>
    <m/>
    <m/>
    <m/>
    <m/>
    <m/>
    <m/>
    <m/>
    <m/>
    <m/>
    <m/>
    <m/>
    <m/>
    <m/>
    <m/>
    <m/>
    <m/>
    <s v="espece"/>
    <n v="1"/>
    <n v="0"/>
    <n v="0"/>
    <n v="0"/>
    <n v="0"/>
    <n v="0"/>
    <m/>
    <s v="oui_hausse"/>
    <s v="non"/>
    <m/>
    <m/>
    <m/>
    <m/>
    <m/>
    <m/>
    <m/>
    <m/>
    <m/>
    <m/>
    <s v="personne"/>
    <n v="0"/>
    <n v="0"/>
    <n v="0"/>
    <n v="0"/>
    <n v="0"/>
    <n v="0"/>
    <n v="0"/>
    <n v="1"/>
    <n v="0"/>
    <m/>
    <m/>
    <m/>
    <m/>
    <n v="362922447"/>
    <n v="44882.699756944443"/>
    <m/>
    <m/>
    <s v="submitted_via_web"/>
  </r>
  <r>
    <n v="45"/>
    <s v="21024f03-9c56-4966-b55a-b1e683835fbb"/>
    <d v="2022-11-17T00:00:00"/>
    <s v="boussouma"/>
    <s v="BAMOGO Issa"/>
    <x v="43"/>
    <n v="44882.464676932868"/>
    <s v="audit.csv"/>
    <m/>
    <m/>
    <s v="reach"/>
    <n v="44882"/>
    <s v="centre_nord"/>
    <s v="sanmatenga"/>
    <x v="3"/>
    <s v="central"/>
    <m/>
    <m/>
    <s v="REACH"/>
    <s v="Marché de Boussouma"/>
    <m/>
    <s v="oui"/>
    <m/>
    <s v="30a100"/>
    <m/>
    <m/>
    <s v="savon400gr"/>
    <n v="0"/>
    <n v="0"/>
    <n v="1"/>
    <n v="0"/>
    <n v="1"/>
    <m/>
    <m/>
    <m/>
    <m/>
    <m/>
    <m/>
    <m/>
    <m/>
    <m/>
    <m/>
    <m/>
    <m/>
    <m/>
    <m/>
    <m/>
    <m/>
    <m/>
    <m/>
    <m/>
    <m/>
    <m/>
    <m/>
    <m/>
    <s v="disponible"/>
    <s v="boule250g boule400g"/>
    <n v="1"/>
    <n v="1"/>
    <n v="450"/>
    <n v="250"/>
    <s v="meme_pays"/>
    <m/>
    <m/>
    <n v="12"/>
    <n v="2"/>
    <n v="0"/>
    <m/>
    <s v="oui"/>
    <m/>
    <s v="savon400gr"/>
    <n v="0"/>
    <n v="0"/>
    <n v="1"/>
    <n v="0"/>
    <m/>
    <s v="taxes"/>
    <n v="0"/>
    <n v="0"/>
    <n v="0"/>
    <n v="0"/>
    <n v="0"/>
    <n v="0"/>
    <n v="0"/>
    <n v="0"/>
    <n v="1"/>
    <n v="0"/>
    <n v="0"/>
    <n v="0"/>
    <m/>
    <m/>
    <s v="prix_constants"/>
    <n v="1"/>
    <n v="0"/>
    <n v="0"/>
    <n v="0"/>
    <m/>
    <m/>
    <m/>
    <m/>
    <m/>
    <m/>
    <m/>
    <m/>
    <m/>
    <m/>
    <m/>
    <m/>
    <m/>
    <m/>
    <m/>
    <m/>
    <m/>
    <m/>
    <m/>
    <m/>
    <m/>
    <m/>
    <m/>
    <m/>
    <m/>
    <m/>
    <m/>
    <m/>
    <m/>
    <m/>
    <m/>
    <m/>
    <m/>
    <m/>
    <m/>
    <m/>
    <m/>
    <m/>
    <m/>
    <s v="pelle"/>
    <n v="0"/>
    <n v="0"/>
    <n v="0"/>
    <n v="1"/>
    <n v="0"/>
    <n v="1"/>
    <m/>
    <m/>
    <m/>
    <m/>
    <m/>
    <m/>
    <m/>
    <m/>
    <m/>
    <m/>
    <m/>
    <m/>
    <m/>
    <m/>
    <m/>
    <m/>
    <m/>
    <m/>
    <m/>
    <m/>
    <m/>
    <m/>
    <m/>
    <m/>
    <m/>
    <m/>
    <m/>
    <m/>
    <s v="disponible"/>
    <n v="1250"/>
    <s v="meme_pays"/>
    <m/>
    <m/>
    <n v="21"/>
    <n v="2"/>
    <n v="0"/>
    <m/>
    <s v="non"/>
    <m/>
    <m/>
    <m/>
    <m/>
    <m/>
    <m/>
    <m/>
    <m/>
    <m/>
    <m/>
    <m/>
    <m/>
    <m/>
    <m/>
    <m/>
    <m/>
    <m/>
    <m/>
    <m/>
    <m/>
    <m/>
    <m/>
    <m/>
    <s v="prix_constants"/>
    <n v="1"/>
    <n v="0"/>
    <n v="0"/>
    <n v="0"/>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s v="disponible"/>
    <n v="750"/>
    <s v="meme_pays"/>
    <m/>
    <m/>
    <n v="7"/>
    <n v="1"/>
    <n v="0"/>
    <m/>
    <m/>
    <m/>
    <m/>
    <m/>
    <m/>
    <m/>
    <m/>
    <m/>
    <m/>
    <m/>
    <m/>
    <m/>
    <m/>
    <m/>
    <m/>
    <m/>
    <m/>
    <m/>
    <m/>
    <m/>
    <s v="oui"/>
    <m/>
    <s v="lampe"/>
    <n v="0"/>
    <n v="0"/>
    <n v="0"/>
    <n v="0"/>
    <n v="0"/>
    <n v="0"/>
    <n v="0"/>
    <n v="0"/>
    <n v="0"/>
    <n v="0"/>
    <n v="0"/>
    <n v="0"/>
    <n v="1"/>
    <n v="0"/>
    <n v="0"/>
    <n v="0"/>
    <m/>
    <s v="taxes"/>
    <n v="0"/>
    <n v="0"/>
    <n v="0"/>
    <n v="0"/>
    <n v="0"/>
    <n v="0"/>
    <n v="0"/>
    <n v="0"/>
    <n v="1"/>
    <n v="0"/>
    <n v="0"/>
    <n v="0"/>
    <m/>
    <m/>
    <s v="prix_constants"/>
    <n v="1"/>
    <n v="0"/>
    <n v="0"/>
    <n v="0"/>
    <m/>
    <m/>
    <m/>
    <m/>
    <m/>
    <m/>
    <m/>
    <m/>
    <m/>
    <m/>
    <m/>
    <m/>
    <m/>
    <m/>
    <m/>
    <m/>
    <m/>
    <m/>
    <m/>
    <m/>
    <m/>
    <m/>
    <m/>
    <m/>
    <m/>
    <m/>
    <m/>
    <m/>
    <m/>
    <m/>
    <m/>
    <m/>
    <m/>
    <m/>
    <m/>
    <m/>
    <m/>
    <m/>
    <m/>
    <m/>
    <m/>
    <m/>
    <m/>
    <m/>
    <m/>
    <m/>
    <m/>
    <m/>
    <m/>
    <m/>
    <m/>
    <m/>
    <m/>
    <m/>
    <m/>
    <m/>
    <m/>
    <m/>
    <m/>
    <m/>
    <m/>
    <m/>
    <m/>
    <m/>
    <s v="riz_local riz_importe lait_frais sucre sel"/>
    <n v="0"/>
    <n v="0"/>
    <n v="0"/>
    <n v="0"/>
    <n v="1"/>
    <n v="1"/>
    <n v="0"/>
    <n v="0"/>
    <n v="0"/>
    <n v="0"/>
    <n v="0"/>
    <n v="0"/>
    <n v="0"/>
    <n v="0"/>
    <n v="0"/>
    <n v="1"/>
    <n v="0"/>
    <n v="0"/>
    <n v="0"/>
    <n v="0"/>
    <n v="0"/>
    <n v="0"/>
    <n v="0"/>
    <n v="0"/>
    <n v="0"/>
    <n v="1"/>
    <n v="1"/>
    <n v="0"/>
    <n v="5"/>
    <m/>
    <m/>
    <m/>
    <m/>
    <m/>
    <m/>
    <m/>
    <m/>
    <m/>
    <m/>
    <m/>
    <m/>
    <m/>
    <m/>
    <m/>
    <m/>
    <m/>
    <m/>
    <m/>
    <m/>
    <m/>
    <m/>
    <m/>
    <m/>
    <m/>
    <m/>
    <m/>
    <m/>
    <m/>
    <m/>
    <m/>
    <m/>
    <m/>
    <m/>
    <m/>
    <m/>
    <m/>
    <m/>
    <m/>
    <m/>
    <m/>
    <m/>
    <m/>
    <m/>
    <m/>
    <m/>
    <m/>
    <m/>
    <m/>
    <m/>
    <m/>
    <m/>
    <m/>
    <m/>
    <m/>
    <m/>
    <m/>
    <m/>
    <m/>
    <m/>
    <m/>
    <s v="disponible"/>
    <s v="kg"/>
    <n v="1"/>
    <n v="0"/>
    <n v="0"/>
    <n v="450"/>
    <m/>
    <m/>
    <s v="meme_pays"/>
    <m/>
    <m/>
    <n v="15"/>
    <n v="2"/>
    <n v="0"/>
    <m/>
    <s v="disponible"/>
    <s v="kg"/>
    <n v="1"/>
    <n v="0"/>
    <n v="0"/>
    <n v="400"/>
    <m/>
    <m/>
    <s v="meme_pays"/>
    <m/>
    <m/>
    <n v="14"/>
    <n v="1"/>
    <n v="0"/>
    <m/>
    <m/>
    <m/>
    <m/>
    <m/>
    <m/>
    <m/>
    <m/>
    <m/>
    <m/>
    <m/>
    <m/>
    <m/>
    <m/>
    <m/>
    <m/>
    <m/>
    <m/>
    <m/>
    <m/>
    <m/>
    <m/>
    <m/>
    <m/>
    <m/>
    <m/>
    <m/>
    <m/>
    <m/>
    <m/>
    <m/>
    <m/>
    <m/>
    <m/>
    <m/>
    <m/>
    <m/>
    <m/>
    <m/>
    <m/>
    <m/>
    <m/>
    <m/>
    <m/>
    <m/>
    <m/>
    <m/>
    <m/>
    <m/>
    <m/>
    <m/>
    <m/>
    <m/>
    <m/>
    <m/>
    <m/>
    <m/>
    <m/>
    <m/>
    <m/>
    <m/>
    <m/>
    <m/>
    <m/>
    <m/>
    <m/>
    <m/>
    <m/>
    <m/>
    <m/>
    <m/>
    <m/>
    <m/>
    <m/>
    <m/>
    <m/>
    <m/>
    <m/>
    <m/>
    <m/>
    <m/>
    <m/>
    <m/>
    <m/>
    <m/>
    <m/>
    <m/>
    <m/>
    <s v="disponible"/>
    <n v="1250"/>
    <s v="meme_pays"/>
    <m/>
    <m/>
    <n v="7"/>
    <n v="1"/>
    <n v="0"/>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7"/>
    <n v="1"/>
    <n v="0"/>
    <m/>
    <s v="disponible"/>
    <n v="400"/>
    <s v="meme_pays"/>
    <m/>
    <m/>
    <n v="14"/>
    <n v="1"/>
    <n v="0"/>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credit"/>
    <n v="1"/>
    <n v="1"/>
    <n v="0"/>
    <n v="0"/>
    <n v="0"/>
    <n v="0"/>
    <m/>
    <s v="oui_hausse"/>
    <s v="non"/>
    <m/>
    <m/>
    <m/>
    <m/>
    <m/>
    <m/>
    <m/>
    <m/>
    <m/>
    <m/>
    <s v="personne"/>
    <n v="0"/>
    <n v="0"/>
    <n v="0"/>
    <n v="0"/>
    <n v="0"/>
    <n v="0"/>
    <n v="0"/>
    <n v="1"/>
    <n v="0"/>
    <m/>
    <m/>
    <m/>
    <m/>
    <n v="362922460"/>
    <n v="44882.69976851852"/>
    <m/>
    <m/>
    <s v="submitted_via_web"/>
  </r>
  <r>
    <n v="46"/>
    <s v="6bfa6183-6a2f-4da8-8d9f-dd27cd2ee077"/>
    <d v="2022-11-17T00:00:00"/>
    <s v="boussouma"/>
    <s v="OUEDRAOGO MAHAMADY"/>
    <x v="44"/>
    <n v="44882.524282511571"/>
    <s v="audit.csv"/>
    <m/>
    <m/>
    <s v="reach"/>
    <n v="44882"/>
    <s v="centre_nord"/>
    <s v="sanmatenga"/>
    <x v="3"/>
    <s v="central"/>
    <m/>
    <m/>
    <s v="REACH"/>
    <s v="Marché de Boussouma"/>
    <m/>
    <s v="oui"/>
    <m/>
    <s v="30a100"/>
    <m/>
    <m/>
    <s v="savon400gr"/>
    <n v="0"/>
    <n v="0"/>
    <n v="1"/>
    <n v="0"/>
    <n v="1"/>
    <m/>
    <m/>
    <m/>
    <m/>
    <m/>
    <m/>
    <m/>
    <m/>
    <m/>
    <m/>
    <m/>
    <m/>
    <m/>
    <m/>
    <m/>
    <m/>
    <m/>
    <m/>
    <m/>
    <m/>
    <m/>
    <m/>
    <m/>
    <s v="disponible"/>
    <s v="boule400g boule250g"/>
    <n v="1"/>
    <n v="1"/>
    <n v="400"/>
    <n v="250"/>
    <s v="meme_pays"/>
    <m/>
    <m/>
    <n v="10"/>
    <n v="2"/>
    <n v="0"/>
    <m/>
    <s v="non"/>
    <m/>
    <m/>
    <m/>
    <m/>
    <m/>
    <m/>
    <m/>
    <m/>
    <m/>
    <m/>
    <m/>
    <m/>
    <m/>
    <m/>
    <m/>
    <m/>
    <m/>
    <m/>
    <m/>
    <m/>
    <m/>
    <m/>
    <s v="prix_hausse"/>
    <n v="0"/>
    <n v="1"/>
    <n v="0"/>
    <n v="0"/>
    <s v="savon400gr"/>
    <n v="0"/>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lampe pagne"/>
    <n v="0"/>
    <n v="0"/>
    <n v="0"/>
    <n v="0"/>
    <n v="0"/>
    <n v="0"/>
    <n v="0"/>
    <n v="0"/>
    <n v="0"/>
    <n v="0"/>
    <n v="0"/>
    <n v="0"/>
    <n v="1"/>
    <n v="1"/>
    <n v="0"/>
    <n v="0"/>
    <n v="2"/>
    <n v="4"/>
    <m/>
    <m/>
    <m/>
    <m/>
    <m/>
    <m/>
    <m/>
    <m/>
    <m/>
    <m/>
    <m/>
    <m/>
    <m/>
    <m/>
    <m/>
    <m/>
    <m/>
    <m/>
    <m/>
    <m/>
    <m/>
    <m/>
    <m/>
    <m/>
    <m/>
    <m/>
    <m/>
    <m/>
    <m/>
    <m/>
    <m/>
    <m/>
    <m/>
    <m/>
    <m/>
    <m/>
    <m/>
    <m/>
    <m/>
    <m/>
    <m/>
    <m/>
    <m/>
    <m/>
    <m/>
    <m/>
    <m/>
    <m/>
    <m/>
    <m/>
    <m/>
    <m/>
    <m/>
    <m/>
    <m/>
    <m/>
    <m/>
    <m/>
    <m/>
    <m/>
    <m/>
    <m/>
    <m/>
    <m/>
    <m/>
    <m/>
    <m/>
    <m/>
    <m/>
    <m/>
    <m/>
    <m/>
    <m/>
    <m/>
    <m/>
    <m/>
    <m/>
    <m/>
    <m/>
    <m/>
    <m/>
    <m/>
    <m/>
    <m/>
    <m/>
    <m/>
    <m/>
    <m/>
    <m/>
    <m/>
    <m/>
    <m/>
    <m/>
    <m/>
    <m/>
    <m/>
    <m/>
    <m/>
    <m/>
    <m/>
    <m/>
    <m/>
    <m/>
    <m/>
    <m/>
    <m/>
    <m/>
    <m/>
    <m/>
    <m/>
    <m/>
    <m/>
    <m/>
    <m/>
    <m/>
    <m/>
    <m/>
    <m/>
    <m/>
    <m/>
    <m/>
    <m/>
    <m/>
    <m/>
    <m/>
    <s v="disponible"/>
    <n v="400"/>
    <s v="meme_pays"/>
    <m/>
    <m/>
    <n v="10"/>
    <n v="1"/>
    <n v="0"/>
    <m/>
    <s v="disponible"/>
    <s v="oui"/>
    <m/>
    <n v="6000"/>
    <s v="meme_pays"/>
    <m/>
    <m/>
    <n v="60"/>
    <n v="1"/>
    <n v="0"/>
    <m/>
    <m/>
    <m/>
    <m/>
    <m/>
    <m/>
    <m/>
    <m/>
    <m/>
    <m/>
    <s v="non"/>
    <m/>
    <m/>
    <m/>
    <m/>
    <m/>
    <m/>
    <m/>
    <m/>
    <m/>
    <m/>
    <m/>
    <m/>
    <m/>
    <m/>
    <m/>
    <m/>
    <m/>
    <m/>
    <m/>
    <m/>
    <m/>
    <m/>
    <m/>
    <m/>
    <m/>
    <m/>
    <m/>
    <m/>
    <m/>
    <m/>
    <m/>
    <m/>
    <m/>
    <m/>
    <s v="prix_constants"/>
    <n v="1"/>
    <n v="0"/>
    <n v="0"/>
    <n v="0"/>
    <m/>
    <m/>
    <m/>
    <m/>
    <m/>
    <m/>
    <m/>
    <m/>
    <m/>
    <m/>
    <m/>
    <m/>
    <m/>
    <m/>
    <m/>
    <m/>
    <m/>
    <m/>
    <m/>
    <m/>
    <m/>
    <m/>
    <m/>
    <m/>
    <m/>
    <m/>
    <m/>
    <m/>
    <m/>
    <m/>
    <m/>
    <m/>
    <m/>
    <m/>
    <m/>
    <m/>
    <m/>
    <m/>
    <m/>
    <m/>
    <m/>
    <m/>
    <m/>
    <m/>
    <m/>
    <m/>
    <m/>
    <m/>
    <m/>
    <m/>
    <m/>
    <m/>
    <m/>
    <m/>
    <m/>
    <m/>
    <m/>
    <m/>
    <m/>
    <m/>
    <m/>
    <m/>
    <m/>
    <m/>
    <s v="riz_importe riz_local sucre sel"/>
    <n v="0"/>
    <n v="0"/>
    <n v="0"/>
    <n v="0"/>
    <n v="1"/>
    <n v="1"/>
    <n v="0"/>
    <n v="0"/>
    <n v="0"/>
    <n v="0"/>
    <n v="0"/>
    <n v="0"/>
    <n v="0"/>
    <n v="0"/>
    <n v="0"/>
    <n v="0"/>
    <n v="0"/>
    <n v="0"/>
    <n v="0"/>
    <n v="0"/>
    <n v="0"/>
    <n v="0"/>
    <n v="0"/>
    <n v="0"/>
    <n v="0"/>
    <n v="1"/>
    <n v="1"/>
    <n v="0"/>
    <n v="4"/>
    <m/>
    <m/>
    <m/>
    <m/>
    <m/>
    <m/>
    <m/>
    <m/>
    <m/>
    <m/>
    <m/>
    <m/>
    <m/>
    <m/>
    <m/>
    <m/>
    <m/>
    <m/>
    <m/>
    <m/>
    <m/>
    <m/>
    <m/>
    <m/>
    <m/>
    <m/>
    <m/>
    <m/>
    <m/>
    <m/>
    <m/>
    <m/>
    <m/>
    <m/>
    <m/>
    <m/>
    <m/>
    <m/>
    <m/>
    <m/>
    <m/>
    <m/>
    <m/>
    <m/>
    <m/>
    <m/>
    <m/>
    <m/>
    <m/>
    <m/>
    <m/>
    <m/>
    <m/>
    <m/>
    <m/>
    <m/>
    <m/>
    <m/>
    <m/>
    <m/>
    <m/>
    <s v="disponible"/>
    <s v="kg"/>
    <n v="1"/>
    <n v="0"/>
    <n v="0"/>
    <n v="425"/>
    <m/>
    <m/>
    <s v="meme_pays"/>
    <m/>
    <m/>
    <n v="5"/>
    <n v="1"/>
    <n v="0"/>
    <m/>
    <s v="disponible"/>
    <s v="kg"/>
    <n v="1"/>
    <n v="0"/>
    <n v="0"/>
    <n v="450"/>
    <m/>
    <m/>
    <s v="meme_pays"/>
    <m/>
    <m/>
    <n v="5"/>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00"/>
    <s v="meme_pays"/>
    <m/>
    <m/>
    <n v="15"/>
    <n v="1"/>
    <n v="0"/>
    <m/>
    <s v="disponible"/>
    <n v="200"/>
    <s v="meme_pays"/>
    <m/>
    <m/>
    <n v="15"/>
    <n v="1"/>
    <n v="0"/>
    <m/>
    <s v="non"/>
    <m/>
    <m/>
    <m/>
    <m/>
    <m/>
    <m/>
    <m/>
    <m/>
    <m/>
    <m/>
    <m/>
    <m/>
    <m/>
    <m/>
    <m/>
    <m/>
    <m/>
    <m/>
    <m/>
    <m/>
    <m/>
    <m/>
    <m/>
    <m/>
    <m/>
    <m/>
    <m/>
    <m/>
    <m/>
    <m/>
    <m/>
    <m/>
    <m/>
    <m/>
    <m/>
    <m/>
    <m/>
    <m/>
    <m/>
    <m/>
    <m/>
    <m/>
    <m/>
    <m/>
    <m/>
    <m/>
    <s v="prix_hausse"/>
    <n v="0"/>
    <n v="1"/>
    <n v="0"/>
    <n v="0"/>
    <s v="riz_importe sucre"/>
    <n v="0"/>
    <n v="0"/>
    <n v="0"/>
    <n v="0"/>
    <n v="0"/>
    <n v="1"/>
    <n v="0"/>
    <n v="0"/>
    <n v="0"/>
    <n v="0"/>
    <n v="0"/>
    <n v="0"/>
    <n v="0"/>
    <n v="0"/>
    <n v="0"/>
    <n v="0"/>
    <n v="0"/>
    <n v="0"/>
    <n v="0"/>
    <n v="0"/>
    <n v="0"/>
    <n v="0"/>
    <n v="0"/>
    <n v="0"/>
    <n v="0"/>
    <n v="1"/>
    <n v="0"/>
    <n v="0"/>
    <s v="Hausse_prix_fournisseurs"/>
    <n v="0"/>
    <n v="0"/>
    <n v="0"/>
    <n v="0"/>
    <n v="0"/>
    <n v="1"/>
    <n v="0"/>
    <n v="0"/>
    <n v="0"/>
    <n v="0"/>
    <n v="0"/>
    <n v="0"/>
    <m/>
    <m/>
    <m/>
    <m/>
    <m/>
    <m/>
    <m/>
    <m/>
    <m/>
    <m/>
    <m/>
    <m/>
    <m/>
    <m/>
    <m/>
    <m/>
    <m/>
    <m/>
    <m/>
    <m/>
    <m/>
    <m/>
    <m/>
    <m/>
    <m/>
    <m/>
    <m/>
    <m/>
    <m/>
    <m/>
    <m/>
    <m/>
    <m/>
    <m/>
    <m/>
    <m/>
    <m/>
    <m/>
    <m/>
    <m/>
    <m/>
    <m/>
    <m/>
    <m/>
    <m/>
    <s v="espece"/>
    <n v="1"/>
    <n v="0"/>
    <n v="0"/>
    <n v="0"/>
    <n v="0"/>
    <n v="0"/>
    <m/>
    <s v="non_meme"/>
    <s v="non"/>
    <m/>
    <m/>
    <m/>
    <m/>
    <m/>
    <m/>
    <m/>
    <m/>
    <m/>
    <m/>
    <s v="personne"/>
    <n v="0"/>
    <n v="0"/>
    <n v="0"/>
    <n v="0"/>
    <n v="0"/>
    <n v="0"/>
    <n v="0"/>
    <n v="1"/>
    <n v="0"/>
    <m/>
    <m/>
    <m/>
    <m/>
    <n v="362922479"/>
    <n v="44882.699791666673"/>
    <m/>
    <m/>
    <s v="submitted_via_web"/>
  </r>
  <r>
    <n v="47"/>
    <s v="603c4176-520c-474c-939e-7058253a3a9f"/>
    <d v="2022-11-17T00:00:00"/>
    <s v="boussouma"/>
    <s v="BAMOGO Issa"/>
    <x v="45"/>
    <n v="44882.485949525457"/>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blanc sorgho_rouge niebe fonio"/>
    <n v="1"/>
    <n v="1"/>
    <n v="1"/>
    <n v="0"/>
    <n v="0"/>
    <n v="0"/>
    <n v="1"/>
    <n v="0"/>
    <n v="0"/>
    <n v="0"/>
    <n v="0"/>
    <n v="0"/>
    <n v="0"/>
    <n v="0"/>
    <n v="0"/>
    <n v="0"/>
    <n v="1"/>
    <n v="0"/>
    <n v="0"/>
    <n v="0"/>
    <n v="0"/>
    <n v="0"/>
    <n v="0"/>
    <n v="0"/>
    <n v="0"/>
    <n v="0"/>
    <n v="0"/>
    <n v="0"/>
    <n v="5"/>
    <m/>
    <s v="disponible"/>
    <s v="yorouba tine"/>
    <n v="0"/>
    <n v="1"/>
    <n v="1"/>
    <m/>
    <n v="700"/>
    <n v="4900"/>
    <s v="meme_pays"/>
    <m/>
    <m/>
    <n v="7"/>
    <n v="2"/>
    <n v="0"/>
    <m/>
    <s v="peudisponible"/>
    <s v="yorouba"/>
    <n v="0"/>
    <n v="1"/>
    <n v="0"/>
    <m/>
    <n v="500"/>
    <m/>
    <s v="meme_pays"/>
    <m/>
    <m/>
    <n v="6"/>
    <n v="2"/>
    <n v="0"/>
    <m/>
    <s v="peudisponible"/>
    <s v="tine"/>
    <n v="0"/>
    <n v="0"/>
    <n v="1"/>
    <m/>
    <m/>
    <n v="3500"/>
    <s v="meme_pays"/>
    <m/>
    <m/>
    <n v="4"/>
    <n v="2"/>
    <n v="0"/>
    <m/>
    <m/>
    <m/>
    <m/>
    <m/>
    <m/>
    <m/>
    <m/>
    <m/>
    <m/>
    <m/>
    <m/>
    <m/>
    <m/>
    <m/>
    <m/>
    <m/>
    <m/>
    <m/>
    <m/>
    <m/>
    <m/>
    <m/>
    <m/>
    <m/>
    <m/>
    <m/>
    <m/>
    <m/>
    <m/>
    <m/>
    <m/>
    <m/>
    <m/>
    <m/>
    <m/>
    <m/>
    <m/>
    <m/>
    <m/>
    <m/>
    <m/>
    <m/>
    <m/>
    <m/>
    <m/>
    <s v="peudisponible"/>
    <s v="yorouba"/>
    <n v="0"/>
    <n v="1"/>
    <n v="0"/>
    <m/>
    <n v="1500"/>
    <m/>
    <s v="meme_pays"/>
    <m/>
    <m/>
    <n v="7"/>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mais niebe sorgho_blanc sorgho_rouge"/>
    <n v="1"/>
    <n v="1"/>
    <n v="1"/>
    <n v="0"/>
    <n v="0"/>
    <n v="0"/>
    <n v="0"/>
    <n v="0"/>
    <n v="0"/>
    <n v="0"/>
    <n v="0"/>
    <n v="0"/>
    <n v="0"/>
    <n v="0"/>
    <n v="0"/>
    <n v="0"/>
    <n v="1"/>
    <n v="0"/>
    <n v="0"/>
    <n v="0"/>
    <n v="0"/>
    <n v="0"/>
    <n v="0"/>
    <n v="0"/>
    <n v="0"/>
    <n v="0"/>
    <n v="0"/>
    <n v="0"/>
    <s v="hausse_offre_production_saison"/>
    <n v="0"/>
    <n v="0"/>
    <n v="0"/>
    <n v="0"/>
    <n v="0"/>
    <n v="0"/>
    <n v="0"/>
    <n v="0"/>
    <n v="0"/>
    <n v="1"/>
    <n v="0"/>
    <n v="0"/>
    <m/>
    <m/>
    <s v="espece credit"/>
    <n v="1"/>
    <n v="1"/>
    <n v="0"/>
    <n v="0"/>
    <n v="0"/>
    <n v="0"/>
    <m/>
    <s v="non_meme"/>
    <s v="non"/>
    <m/>
    <m/>
    <m/>
    <m/>
    <m/>
    <m/>
    <m/>
    <m/>
    <m/>
    <m/>
    <s v="personne"/>
    <n v="0"/>
    <n v="0"/>
    <n v="0"/>
    <n v="0"/>
    <n v="0"/>
    <n v="0"/>
    <n v="0"/>
    <n v="1"/>
    <n v="0"/>
    <m/>
    <m/>
    <m/>
    <m/>
    <n v="362922492"/>
    <n v="44882.699803240743"/>
    <m/>
    <m/>
    <s v="submitted_via_web"/>
  </r>
  <r>
    <n v="48"/>
    <s v="d60a9dae-8f0a-47d5-b6fe-01b2f471c9c4"/>
    <d v="2022-11-17T00:00:00"/>
    <s v="boussouma"/>
    <s v="OUEDRAOGO MAHAMADY"/>
    <x v="46"/>
    <n v="44882.548053356477"/>
    <s v="audit.csv"/>
    <m/>
    <m/>
    <s v="reach"/>
    <n v="44882"/>
    <s v="centre_nord"/>
    <s v="sanmatenga"/>
    <x v="3"/>
    <s v="central"/>
    <m/>
    <m/>
    <s v="REACH"/>
    <s v="Marché de Boussouma"/>
    <m/>
    <s v="oui"/>
    <m/>
    <s v="30a100"/>
    <m/>
    <m/>
    <s v="savon400gr bidon"/>
    <n v="0"/>
    <n v="1"/>
    <n v="1"/>
    <n v="0"/>
    <n v="2"/>
    <m/>
    <m/>
    <m/>
    <m/>
    <m/>
    <m/>
    <m/>
    <m/>
    <m/>
    <m/>
    <s v="disponible"/>
    <s v="20l"/>
    <n v="1"/>
    <n v="0"/>
    <n v="750"/>
    <m/>
    <s v="meme_pays"/>
    <m/>
    <m/>
    <n v="10"/>
    <n v="1"/>
    <n v="0"/>
    <m/>
    <s v="disponible"/>
    <s v="boule400g boule250g"/>
    <n v="1"/>
    <n v="1"/>
    <n v="300"/>
    <n v="250"/>
    <s v="meme_pays"/>
    <m/>
    <m/>
    <n v="5"/>
    <n v="1"/>
    <n v="0"/>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combustible_gaz"/>
    <n v="0"/>
    <n v="0"/>
    <n v="1"/>
    <n v="0"/>
    <n v="0"/>
    <n v="0"/>
    <n v="0"/>
    <n v="0"/>
    <n v="0"/>
    <n v="0"/>
    <n v="0"/>
    <n v="0"/>
    <n v="0"/>
    <n v="0"/>
    <n v="0"/>
    <n v="1"/>
    <n v="2"/>
    <n v="5"/>
    <m/>
    <m/>
    <m/>
    <m/>
    <m/>
    <m/>
    <m/>
    <m/>
    <m/>
    <m/>
    <m/>
    <m/>
    <m/>
    <m/>
    <m/>
    <m/>
    <m/>
    <m/>
    <m/>
    <m/>
    <m/>
    <m/>
    <m/>
    <s v="peudisponible"/>
    <s v="6kg 12kg"/>
    <n v="0"/>
    <n v="1"/>
    <n v="1"/>
    <m/>
    <n v="27500"/>
    <n v="35000"/>
    <s v="meme_pays"/>
    <m/>
    <m/>
    <n v="90"/>
    <n v="2"/>
    <n v="0"/>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s v="riz_importe sucre sel"/>
    <n v="0"/>
    <n v="0"/>
    <n v="0"/>
    <n v="0"/>
    <n v="0"/>
    <n v="1"/>
    <n v="0"/>
    <n v="0"/>
    <n v="0"/>
    <n v="0"/>
    <n v="0"/>
    <n v="0"/>
    <n v="0"/>
    <n v="0"/>
    <n v="0"/>
    <n v="0"/>
    <n v="0"/>
    <n v="0"/>
    <n v="0"/>
    <n v="0"/>
    <n v="0"/>
    <n v="0"/>
    <n v="0"/>
    <n v="0"/>
    <n v="0"/>
    <n v="1"/>
    <n v="1"/>
    <n v="0"/>
    <n v="3"/>
    <m/>
    <m/>
    <m/>
    <m/>
    <m/>
    <m/>
    <m/>
    <m/>
    <m/>
    <m/>
    <m/>
    <m/>
    <m/>
    <m/>
    <m/>
    <m/>
    <m/>
    <m/>
    <m/>
    <m/>
    <m/>
    <m/>
    <m/>
    <m/>
    <m/>
    <m/>
    <m/>
    <m/>
    <m/>
    <m/>
    <m/>
    <m/>
    <m/>
    <m/>
    <m/>
    <m/>
    <m/>
    <m/>
    <m/>
    <m/>
    <m/>
    <m/>
    <m/>
    <m/>
    <m/>
    <m/>
    <m/>
    <m/>
    <m/>
    <m/>
    <m/>
    <m/>
    <m/>
    <m/>
    <m/>
    <m/>
    <m/>
    <m/>
    <m/>
    <m/>
    <m/>
    <m/>
    <m/>
    <m/>
    <m/>
    <m/>
    <m/>
    <m/>
    <m/>
    <m/>
    <m/>
    <m/>
    <m/>
    <m/>
    <m/>
    <m/>
    <s v="disponible"/>
    <s v="kg"/>
    <n v="1"/>
    <n v="0"/>
    <n v="0"/>
    <n v="450"/>
    <m/>
    <m/>
    <s v="meme_pays"/>
    <m/>
    <m/>
    <n v="5"/>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10"/>
    <n v="1"/>
    <n v="0"/>
    <m/>
    <s v="disponible"/>
    <n v="200"/>
    <s v="meme_pays"/>
    <m/>
    <m/>
    <n v="10"/>
    <n v="1"/>
    <n v="0"/>
    <m/>
    <s v="non"/>
    <m/>
    <m/>
    <m/>
    <m/>
    <m/>
    <m/>
    <m/>
    <m/>
    <m/>
    <m/>
    <m/>
    <m/>
    <m/>
    <m/>
    <m/>
    <m/>
    <m/>
    <m/>
    <m/>
    <m/>
    <m/>
    <m/>
    <m/>
    <m/>
    <m/>
    <m/>
    <m/>
    <m/>
    <m/>
    <m/>
    <m/>
    <m/>
    <m/>
    <m/>
    <m/>
    <m/>
    <m/>
    <m/>
    <m/>
    <m/>
    <m/>
    <m/>
    <m/>
    <m/>
    <m/>
    <m/>
    <s v="prix_hausse"/>
    <n v="0"/>
    <n v="1"/>
    <n v="0"/>
    <n v="0"/>
    <s v="sucre"/>
    <n v="0"/>
    <n v="0"/>
    <n v="0"/>
    <n v="0"/>
    <n v="0"/>
    <n v="0"/>
    <n v="0"/>
    <n v="0"/>
    <n v="0"/>
    <n v="0"/>
    <n v="0"/>
    <n v="0"/>
    <n v="0"/>
    <n v="0"/>
    <n v="0"/>
    <n v="0"/>
    <n v="0"/>
    <n v="0"/>
    <n v="0"/>
    <n v="0"/>
    <n v="0"/>
    <n v="0"/>
    <n v="0"/>
    <n v="0"/>
    <n v="0"/>
    <n v="1"/>
    <n v="0"/>
    <n v="0"/>
    <s v="Hausse_prix_fournisseurs"/>
    <n v="0"/>
    <n v="0"/>
    <n v="0"/>
    <n v="0"/>
    <n v="0"/>
    <n v="1"/>
    <n v="0"/>
    <n v="0"/>
    <n v="0"/>
    <n v="0"/>
    <n v="0"/>
    <n v="0"/>
    <m/>
    <m/>
    <m/>
    <m/>
    <m/>
    <m/>
    <m/>
    <m/>
    <m/>
    <m/>
    <m/>
    <m/>
    <m/>
    <m/>
    <m/>
    <m/>
    <m/>
    <m/>
    <m/>
    <m/>
    <m/>
    <m/>
    <m/>
    <m/>
    <m/>
    <m/>
    <m/>
    <m/>
    <m/>
    <m/>
    <m/>
    <m/>
    <m/>
    <m/>
    <m/>
    <m/>
    <m/>
    <m/>
    <m/>
    <m/>
    <m/>
    <m/>
    <m/>
    <m/>
    <m/>
    <s v="espece"/>
    <n v="1"/>
    <n v="0"/>
    <n v="0"/>
    <n v="0"/>
    <n v="0"/>
    <n v="0"/>
    <m/>
    <s v="oui_hausse"/>
    <s v="non"/>
    <m/>
    <m/>
    <m/>
    <m/>
    <m/>
    <m/>
    <m/>
    <m/>
    <m/>
    <m/>
    <s v="personne"/>
    <n v="0"/>
    <n v="0"/>
    <n v="0"/>
    <n v="0"/>
    <n v="0"/>
    <n v="0"/>
    <n v="0"/>
    <n v="1"/>
    <n v="0"/>
    <m/>
    <m/>
    <m/>
    <m/>
    <n v="362922507"/>
    <n v="44882.699837962973"/>
    <m/>
    <m/>
    <s v="submitted_via_web"/>
  </r>
  <r>
    <n v="49"/>
    <s v="876bbb97-7699-41b2-84b0-65c8056fe946"/>
    <d v="2022-11-17T00:00:00"/>
    <s v="boussouma"/>
    <s v="BAMOGO Issa"/>
    <x v="47"/>
    <n v="44882.53686868056"/>
    <s v="audit.csv"/>
    <m/>
    <m/>
    <s v="reach"/>
    <n v="44882"/>
    <s v="centre_nord"/>
    <s v="sanmatenga"/>
    <x v="3"/>
    <s v="central"/>
    <m/>
    <m/>
    <s v="REACH"/>
    <s v="Marché de Boussouma"/>
    <m/>
    <s v="oui"/>
    <m/>
    <s v="plus100"/>
    <m/>
    <m/>
    <s v="savon400gr bidon"/>
    <n v="0"/>
    <n v="1"/>
    <n v="1"/>
    <n v="0"/>
    <n v="2"/>
    <m/>
    <m/>
    <m/>
    <m/>
    <m/>
    <m/>
    <m/>
    <m/>
    <m/>
    <m/>
    <s v="peudisponible"/>
    <s v="20l"/>
    <n v="1"/>
    <n v="0"/>
    <n v="1000"/>
    <m/>
    <s v="meme_commune"/>
    <m/>
    <m/>
    <n v="7"/>
    <n v="10"/>
    <n v="1"/>
    <m/>
    <s v="disponible"/>
    <s v="boule400g boule250g"/>
    <n v="1"/>
    <n v="1"/>
    <n v="400"/>
    <n v="250"/>
    <s v="meme_pays"/>
    <m/>
    <m/>
    <n v="7"/>
    <n v="1"/>
    <n v="0"/>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gaz lampe sac_boro"/>
    <n v="0"/>
    <n v="0"/>
    <n v="1"/>
    <n v="0"/>
    <n v="0"/>
    <n v="0"/>
    <n v="0"/>
    <n v="0"/>
    <n v="0"/>
    <n v="0"/>
    <n v="0"/>
    <n v="0"/>
    <n v="1"/>
    <n v="0"/>
    <n v="1"/>
    <n v="0"/>
    <n v="3"/>
    <n v="6"/>
    <m/>
    <m/>
    <m/>
    <m/>
    <m/>
    <m/>
    <m/>
    <m/>
    <m/>
    <m/>
    <m/>
    <m/>
    <m/>
    <m/>
    <m/>
    <m/>
    <m/>
    <m/>
    <m/>
    <m/>
    <m/>
    <m/>
    <m/>
    <s v="disponible"/>
    <s v="6kg 12kg"/>
    <n v="0"/>
    <n v="1"/>
    <n v="1"/>
    <m/>
    <n v="27500"/>
    <n v="35000"/>
    <s v="meme_pays"/>
    <m/>
    <m/>
    <n v="30"/>
    <n v="1"/>
    <n v="0"/>
    <m/>
    <m/>
    <m/>
    <m/>
    <m/>
    <m/>
    <m/>
    <m/>
    <m/>
    <m/>
    <m/>
    <m/>
    <m/>
    <m/>
    <m/>
    <m/>
    <m/>
    <m/>
    <m/>
    <m/>
    <m/>
    <m/>
    <m/>
    <m/>
    <m/>
    <m/>
    <m/>
    <m/>
    <m/>
    <m/>
    <m/>
    <m/>
    <m/>
    <m/>
    <m/>
    <m/>
    <m/>
    <m/>
    <m/>
    <m/>
    <m/>
    <m/>
    <m/>
    <m/>
    <m/>
    <m/>
    <m/>
    <m/>
    <m/>
    <m/>
    <m/>
    <m/>
    <m/>
    <m/>
    <m/>
    <m/>
    <m/>
    <m/>
    <m/>
    <m/>
    <m/>
    <m/>
    <m/>
    <m/>
    <m/>
    <m/>
    <m/>
    <m/>
    <m/>
    <m/>
    <m/>
    <m/>
    <m/>
    <m/>
    <m/>
    <m/>
    <m/>
    <m/>
    <m/>
    <m/>
    <m/>
    <m/>
    <m/>
    <m/>
    <m/>
    <m/>
    <m/>
    <m/>
    <s v="disponible"/>
    <n v="650"/>
    <s v="meme_pays"/>
    <m/>
    <m/>
    <n v="14"/>
    <n v="1"/>
    <n v="0"/>
    <m/>
    <m/>
    <m/>
    <m/>
    <m/>
    <m/>
    <m/>
    <m/>
    <m/>
    <m/>
    <m/>
    <m/>
    <s v="disponible"/>
    <n v="500"/>
    <s v="meme_pays"/>
    <m/>
    <m/>
    <n v="7"/>
    <n v="1"/>
    <n v="0"/>
    <m/>
    <s v="non"/>
    <m/>
    <m/>
    <m/>
    <m/>
    <m/>
    <m/>
    <m/>
    <m/>
    <m/>
    <m/>
    <m/>
    <m/>
    <m/>
    <m/>
    <m/>
    <m/>
    <m/>
    <m/>
    <m/>
    <m/>
    <m/>
    <m/>
    <m/>
    <m/>
    <m/>
    <m/>
    <m/>
    <m/>
    <m/>
    <m/>
    <m/>
    <m/>
    <m/>
    <m/>
    <s v="prix_constants"/>
    <n v="1"/>
    <n v="0"/>
    <n v="0"/>
    <n v="0"/>
    <m/>
    <m/>
    <m/>
    <m/>
    <m/>
    <m/>
    <m/>
    <m/>
    <m/>
    <m/>
    <m/>
    <m/>
    <m/>
    <m/>
    <m/>
    <m/>
    <m/>
    <m/>
    <m/>
    <m/>
    <m/>
    <m/>
    <m/>
    <m/>
    <m/>
    <m/>
    <m/>
    <m/>
    <m/>
    <m/>
    <m/>
    <m/>
    <m/>
    <m/>
    <m/>
    <m/>
    <m/>
    <m/>
    <m/>
    <m/>
    <m/>
    <m/>
    <m/>
    <m/>
    <m/>
    <m/>
    <m/>
    <m/>
    <m/>
    <m/>
    <m/>
    <m/>
    <m/>
    <m/>
    <m/>
    <m/>
    <m/>
    <m/>
    <m/>
    <m/>
    <m/>
    <m/>
    <m/>
    <m/>
    <s v="riz_importe sucre sel riz_local"/>
    <n v="0"/>
    <n v="0"/>
    <n v="0"/>
    <n v="0"/>
    <n v="1"/>
    <n v="1"/>
    <n v="0"/>
    <n v="0"/>
    <n v="0"/>
    <n v="0"/>
    <n v="0"/>
    <n v="0"/>
    <n v="0"/>
    <n v="0"/>
    <n v="0"/>
    <n v="0"/>
    <n v="0"/>
    <n v="0"/>
    <n v="0"/>
    <n v="0"/>
    <n v="0"/>
    <n v="0"/>
    <n v="0"/>
    <n v="0"/>
    <n v="0"/>
    <n v="1"/>
    <n v="1"/>
    <n v="0"/>
    <n v="4"/>
    <m/>
    <m/>
    <m/>
    <m/>
    <m/>
    <m/>
    <m/>
    <m/>
    <m/>
    <m/>
    <m/>
    <m/>
    <m/>
    <m/>
    <m/>
    <m/>
    <m/>
    <m/>
    <m/>
    <m/>
    <m/>
    <m/>
    <m/>
    <m/>
    <m/>
    <m/>
    <m/>
    <m/>
    <m/>
    <m/>
    <m/>
    <m/>
    <m/>
    <m/>
    <m/>
    <m/>
    <m/>
    <m/>
    <m/>
    <m/>
    <m/>
    <m/>
    <m/>
    <m/>
    <m/>
    <m/>
    <m/>
    <m/>
    <m/>
    <m/>
    <m/>
    <m/>
    <m/>
    <m/>
    <m/>
    <m/>
    <m/>
    <m/>
    <m/>
    <m/>
    <m/>
    <s v="disponible"/>
    <s v="kg"/>
    <n v="1"/>
    <n v="0"/>
    <n v="0"/>
    <n v="450"/>
    <m/>
    <m/>
    <s v="meme_pays"/>
    <m/>
    <m/>
    <n v="12"/>
    <n v="2"/>
    <n v="0"/>
    <m/>
    <s v="disponible"/>
    <s v="kg"/>
    <n v="1"/>
    <n v="0"/>
    <n v="0"/>
    <n v="400"/>
    <m/>
    <m/>
    <s v="meme_pays"/>
    <m/>
    <m/>
    <n v="10"/>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7"/>
    <n v="2"/>
    <n v="0"/>
    <m/>
    <s v="disponible"/>
    <n v="350"/>
    <s v="meme_pays"/>
    <m/>
    <m/>
    <n v="30"/>
    <n v="2"/>
    <n v="0"/>
    <m/>
    <s v="oui"/>
    <m/>
    <s v="sucre riz_local"/>
    <n v="0"/>
    <n v="0"/>
    <n v="0"/>
    <n v="0"/>
    <n v="1"/>
    <n v="0"/>
    <n v="0"/>
    <n v="0"/>
    <n v="0"/>
    <n v="0"/>
    <n v="0"/>
    <n v="0"/>
    <n v="0"/>
    <n v="0"/>
    <n v="0"/>
    <n v="0"/>
    <n v="0"/>
    <n v="0"/>
    <n v="0"/>
    <n v="0"/>
    <n v="0"/>
    <n v="0"/>
    <n v="0"/>
    <n v="0"/>
    <n v="0"/>
    <n v="1"/>
    <n v="0"/>
    <n v="0"/>
    <m/>
    <s v="tracasseries taxes article_indisponible_saison"/>
    <n v="0"/>
    <n v="0"/>
    <n v="0"/>
    <n v="0"/>
    <n v="1"/>
    <n v="0"/>
    <n v="0"/>
    <n v="0"/>
    <n v="1"/>
    <n v="1"/>
    <n v="0"/>
    <n v="0"/>
    <m/>
    <m/>
    <s v="prix_constants"/>
    <n v="1"/>
    <n v="0"/>
    <n v="0"/>
    <n v="0"/>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m/>
    <m/>
    <m/>
    <n v="362922516"/>
    <n v="44882.699849537043"/>
    <m/>
    <m/>
    <s v="submitted_via_web"/>
  </r>
  <r>
    <n v="50"/>
    <s v="678e3503-271a-44df-9a88-f04906c89590"/>
    <d v="2022-11-17T00:00:00"/>
    <s v="boussouma"/>
    <s v="OUEDRAOGO MAHAMADY"/>
    <x v="48"/>
    <n v="44882.582183796301"/>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pelle corde tenaille bache"/>
    <n v="1"/>
    <n v="1"/>
    <n v="1"/>
    <n v="1"/>
    <n v="0"/>
    <n v="4"/>
    <m/>
    <s v="peudisponible"/>
    <n v="8000"/>
    <s v="meme_pays"/>
    <m/>
    <m/>
    <n v="30"/>
    <n v="1"/>
    <n v="0"/>
    <m/>
    <s v="peudisponible"/>
    <n v="2000"/>
    <s v="meme_pays"/>
    <m/>
    <m/>
    <n v="60"/>
    <n v="1"/>
    <n v="0"/>
    <m/>
    <s v="disponible"/>
    <n v="750"/>
    <s v="meme_pays"/>
    <m/>
    <m/>
    <n v="25"/>
    <n v="1"/>
    <n v="0"/>
    <m/>
    <s v="disponible"/>
    <n v="1500"/>
    <s v="meme_pays"/>
    <m/>
    <m/>
    <n v="30"/>
    <n v="1"/>
    <n v="0"/>
    <m/>
    <s v="non"/>
    <m/>
    <m/>
    <m/>
    <m/>
    <m/>
    <m/>
    <m/>
    <m/>
    <m/>
    <m/>
    <m/>
    <m/>
    <m/>
    <m/>
    <m/>
    <m/>
    <m/>
    <m/>
    <m/>
    <m/>
    <m/>
    <m/>
    <m/>
    <s v="prix_constants"/>
    <n v="1"/>
    <n v="0"/>
    <n v="0"/>
    <n v="0"/>
    <m/>
    <m/>
    <m/>
    <m/>
    <m/>
    <m/>
    <m/>
    <m/>
    <m/>
    <m/>
    <m/>
    <m/>
    <m/>
    <m/>
    <m/>
    <m/>
    <m/>
    <m/>
    <m/>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2922531"/>
    <n v="44882.699872685189"/>
    <m/>
    <m/>
    <s v="submitted_via_web"/>
  </r>
  <r>
    <n v="51"/>
    <s v="2e96aba9-c2e3-4c50-8530-6c590996ea55"/>
    <d v="2022-11-17T00:00:00"/>
    <s v="boussouma"/>
    <s v="BAMOGO Issa"/>
    <x v="49"/>
    <n v="44882.582942534718"/>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natte couverture pagne"/>
    <n v="0"/>
    <n v="0"/>
    <n v="0"/>
    <n v="0"/>
    <n v="0"/>
    <n v="0"/>
    <n v="0"/>
    <n v="0"/>
    <n v="0"/>
    <n v="1"/>
    <n v="1"/>
    <n v="0"/>
    <n v="0"/>
    <n v="1"/>
    <n v="0"/>
    <n v="0"/>
    <n v="3"/>
    <n v="5"/>
    <m/>
    <m/>
    <m/>
    <m/>
    <m/>
    <m/>
    <m/>
    <m/>
    <m/>
    <m/>
    <m/>
    <m/>
    <m/>
    <m/>
    <m/>
    <m/>
    <m/>
    <m/>
    <m/>
    <m/>
    <m/>
    <m/>
    <m/>
    <m/>
    <m/>
    <m/>
    <m/>
    <m/>
    <m/>
    <m/>
    <m/>
    <m/>
    <m/>
    <m/>
    <m/>
    <m/>
    <m/>
    <m/>
    <m/>
    <m/>
    <m/>
    <m/>
    <m/>
    <m/>
    <m/>
    <m/>
    <m/>
    <m/>
    <m/>
    <m/>
    <m/>
    <m/>
    <m/>
    <m/>
    <m/>
    <m/>
    <m/>
    <m/>
    <m/>
    <m/>
    <m/>
    <m/>
    <m/>
    <m/>
    <m/>
    <m/>
    <m/>
    <m/>
    <m/>
    <m/>
    <m/>
    <m/>
    <m/>
    <m/>
    <m/>
    <m/>
    <m/>
    <m/>
    <m/>
    <m/>
    <m/>
    <m/>
    <m/>
    <m/>
    <m/>
    <m/>
    <m/>
    <m/>
    <m/>
    <m/>
    <m/>
    <m/>
    <m/>
    <m/>
    <m/>
    <m/>
    <m/>
    <m/>
    <s v="disponible"/>
    <n v="3500"/>
    <s v="meme_pays"/>
    <m/>
    <m/>
    <n v="32"/>
    <n v="1"/>
    <n v="0"/>
    <m/>
    <s v="disponible"/>
    <n v="2000"/>
    <s v="meme_pays"/>
    <m/>
    <m/>
    <n v="29"/>
    <n v="1"/>
    <n v="0"/>
    <m/>
    <m/>
    <m/>
    <m/>
    <m/>
    <m/>
    <m/>
    <m/>
    <m/>
    <m/>
    <m/>
    <m/>
    <m/>
    <m/>
    <m/>
    <m/>
    <m/>
    <m/>
    <m/>
    <s v="disponible"/>
    <s v="oui"/>
    <m/>
    <n v="2000"/>
    <s v="meme_pays"/>
    <m/>
    <m/>
    <n v="30"/>
    <n v="1"/>
    <n v="0"/>
    <m/>
    <m/>
    <m/>
    <m/>
    <m/>
    <m/>
    <m/>
    <m/>
    <m/>
    <m/>
    <s v="non"/>
    <m/>
    <m/>
    <m/>
    <m/>
    <m/>
    <m/>
    <m/>
    <m/>
    <m/>
    <m/>
    <m/>
    <m/>
    <m/>
    <m/>
    <m/>
    <m/>
    <m/>
    <m/>
    <m/>
    <m/>
    <m/>
    <m/>
    <m/>
    <m/>
    <m/>
    <m/>
    <m/>
    <m/>
    <m/>
    <m/>
    <m/>
    <m/>
    <m/>
    <m/>
    <s v="prix_hausse"/>
    <n v="0"/>
    <n v="1"/>
    <n v="0"/>
    <n v="0"/>
    <s v="natte couverture pagne"/>
    <n v="0"/>
    <n v="0"/>
    <n v="0"/>
    <n v="0"/>
    <n v="0"/>
    <n v="0"/>
    <n v="0"/>
    <n v="0"/>
    <n v="0"/>
    <n v="1"/>
    <n v="1"/>
    <n v="0"/>
    <n v="0"/>
    <n v="1"/>
    <n v="0"/>
    <n v="0"/>
    <s v="Hausse_prix_fournisseurs"/>
    <n v="0"/>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coupons"/>
    <n v="1"/>
    <n v="0"/>
    <n v="1"/>
    <n v="1"/>
    <n v="0"/>
    <n v="0"/>
    <m/>
    <s v="oui_baisse"/>
    <s v="non"/>
    <m/>
    <m/>
    <m/>
    <m/>
    <m/>
    <m/>
    <m/>
    <m/>
    <m/>
    <m/>
    <s v="personne"/>
    <n v="0"/>
    <n v="0"/>
    <n v="0"/>
    <n v="0"/>
    <n v="0"/>
    <n v="0"/>
    <n v="0"/>
    <n v="1"/>
    <n v="0"/>
    <m/>
    <m/>
    <m/>
    <m/>
    <n v="362922533"/>
    <n v="44882.699872685189"/>
    <m/>
    <m/>
    <s v="submitted_via_web"/>
  </r>
  <r>
    <n v="52"/>
    <s v="26dd2851-6dbe-4799-99bc-1fbf3163987f"/>
    <d v="2022-11-17T00:00:00"/>
    <s v="boussouma"/>
    <s v="OUEDRAOGO MAHAMADY"/>
    <x v="50"/>
    <n v="44882.611384074073"/>
    <s v="audit.csv"/>
    <m/>
    <m/>
    <s v="reach"/>
    <n v="44882"/>
    <s v="centre_nord"/>
    <s v="sanmatenga"/>
    <x v="3"/>
    <s v="central"/>
    <m/>
    <m/>
    <s v="REACH"/>
    <s v="Marché de Boussouma"/>
    <m/>
    <s v="oui"/>
    <m/>
    <s v="30a100"/>
    <m/>
    <m/>
    <s v="seau"/>
    <n v="1"/>
    <n v="0"/>
    <n v="0"/>
    <n v="0"/>
    <n v="1"/>
    <m/>
    <s v="disponible"/>
    <n v="1100"/>
    <s v="meme_pays"/>
    <m/>
    <m/>
    <n v="2"/>
    <n v="1"/>
    <n v="0"/>
    <m/>
    <m/>
    <m/>
    <m/>
    <m/>
    <m/>
    <m/>
    <m/>
    <m/>
    <m/>
    <m/>
    <m/>
    <m/>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bassine natte marmite7 marmite5"/>
    <n v="0"/>
    <n v="0"/>
    <n v="0"/>
    <n v="1"/>
    <n v="1"/>
    <n v="0"/>
    <n v="1"/>
    <n v="0"/>
    <n v="1"/>
    <n v="1"/>
    <n v="0"/>
    <n v="0"/>
    <n v="0"/>
    <n v="0"/>
    <n v="0"/>
    <n v="0"/>
    <n v="5"/>
    <n v="7"/>
    <m/>
    <m/>
    <m/>
    <m/>
    <m/>
    <m/>
    <m/>
    <m/>
    <m/>
    <m/>
    <m/>
    <m/>
    <m/>
    <m/>
    <m/>
    <m/>
    <m/>
    <m/>
    <m/>
    <m/>
    <m/>
    <m/>
    <m/>
    <m/>
    <m/>
    <m/>
    <m/>
    <m/>
    <m/>
    <m/>
    <m/>
    <m/>
    <m/>
    <m/>
    <m/>
    <m/>
    <m/>
    <m/>
    <s v="disponible"/>
    <n v="12500"/>
    <s v="meme_pays"/>
    <m/>
    <m/>
    <n v="30"/>
    <n v="1"/>
    <n v="0"/>
    <m/>
    <s v="disponible"/>
    <n v="7500"/>
    <s v="meme_pays"/>
    <m/>
    <m/>
    <n v="30"/>
    <n v="1"/>
    <n v="0"/>
    <m/>
    <m/>
    <m/>
    <m/>
    <m/>
    <m/>
    <m/>
    <m/>
    <m/>
    <m/>
    <s v="disponible"/>
    <n v="125"/>
    <s v="meme_pays"/>
    <m/>
    <m/>
    <n v="10"/>
    <n v="1"/>
    <n v="0"/>
    <m/>
    <m/>
    <m/>
    <m/>
    <m/>
    <m/>
    <m/>
    <m/>
    <m/>
    <m/>
    <m/>
    <m/>
    <m/>
    <m/>
    <m/>
    <m/>
    <s v="disponible"/>
    <n v="3500"/>
    <s v="meme_pays"/>
    <m/>
    <m/>
    <n v="10"/>
    <n v="1"/>
    <n v="0"/>
    <m/>
    <s v="disponible"/>
    <n v="3000"/>
    <s v="meme_pays"/>
    <m/>
    <m/>
    <n v="10"/>
    <n v="1"/>
    <n v="0"/>
    <m/>
    <m/>
    <m/>
    <m/>
    <m/>
    <m/>
    <m/>
    <m/>
    <m/>
    <m/>
    <m/>
    <m/>
    <m/>
    <m/>
    <m/>
    <m/>
    <m/>
    <m/>
    <m/>
    <m/>
    <m/>
    <m/>
    <m/>
    <m/>
    <m/>
    <m/>
    <m/>
    <m/>
    <m/>
    <m/>
    <m/>
    <m/>
    <m/>
    <m/>
    <m/>
    <m/>
    <m/>
    <m/>
    <m/>
    <m/>
    <m/>
    <m/>
    <m/>
    <m/>
    <m/>
    <m/>
    <m/>
    <m/>
    <s v="non"/>
    <m/>
    <m/>
    <m/>
    <m/>
    <m/>
    <m/>
    <m/>
    <m/>
    <m/>
    <m/>
    <m/>
    <m/>
    <m/>
    <m/>
    <m/>
    <m/>
    <m/>
    <m/>
    <m/>
    <m/>
    <m/>
    <m/>
    <m/>
    <m/>
    <m/>
    <m/>
    <m/>
    <m/>
    <m/>
    <m/>
    <m/>
    <m/>
    <m/>
    <m/>
    <s v="prix_hausse"/>
    <n v="0"/>
    <n v="1"/>
    <n v="0"/>
    <n v="0"/>
    <s v="marmite5 marmite7 bassine natte gobelet_plastique"/>
    <n v="0"/>
    <n v="0"/>
    <n v="0"/>
    <n v="1"/>
    <n v="1"/>
    <n v="0"/>
    <n v="1"/>
    <n v="0"/>
    <n v="1"/>
    <n v="1"/>
    <n v="0"/>
    <n v="0"/>
    <n v="0"/>
    <n v="0"/>
    <n v="0"/>
    <n v="0"/>
    <s v="hausse_couts Hausse_prix_fournisseurs"/>
    <n v="1"/>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2922559"/>
    <n v="44882.699895833328"/>
    <m/>
    <m/>
    <s v="submitted_via_web"/>
  </r>
  <r>
    <n v="53"/>
    <s v="1a934908-bea0-4946-8a58-fe85a01f5034"/>
    <d v="2022-11-17T00:00:00"/>
    <s v="boussouma"/>
    <s v="BAMOGO Issa"/>
    <x v="51"/>
    <n v="44882.608079895828"/>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tenaille pelle"/>
    <n v="1"/>
    <n v="1"/>
    <n v="1"/>
    <n v="1"/>
    <n v="0"/>
    <n v="4"/>
    <m/>
    <s v="disponible"/>
    <n v="4500"/>
    <s v="meme_pays"/>
    <m/>
    <m/>
    <n v="20"/>
    <n v="1"/>
    <n v="0"/>
    <m/>
    <s v="peudisponible"/>
    <n v="6000"/>
    <s v="meme_pays"/>
    <m/>
    <m/>
    <n v="30"/>
    <n v="1"/>
    <n v="0"/>
    <m/>
    <s v="peudisponible"/>
    <n v="1500"/>
    <s v="meme_pays"/>
    <m/>
    <m/>
    <n v="32"/>
    <n v="1"/>
    <n v="0"/>
    <m/>
    <s v="disponible"/>
    <n v="1500"/>
    <s v="meme_pays"/>
    <m/>
    <m/>
    <n v="60"/>
    <n v="1"/>
    <n v="0"/>
    <m/>
    <s v="non"/>
    <m/>
    <m/>
    <m/>
    <m/>
    <m/>
    <m/>
    <m/>
    <m/>
    <m/>
    <m/>
    <m/>
    <m/>
    <m/>
    <m/>
    <m/>
    <m/>
    <m/>
    <m/>
    <m/>
    <m/>
    <m/>
    <m/>
    <m/>
    <s v="prix_hausse"/>
    <n v="0"/>
    <n v="1"/>
    <n v="0"/>
    <n v="0"/>
    <s v="bache corde tenaille pelle"/>
    <n v="1"/>
    <n v="1"/>
    <n v="1"/>
    <n v="1"/>
    <n v="0"/>
    <s v="Hausse_prix_fournisseurs hausse_couts"/>
    <n v="1"/>
    <n v="0"/>
    <n v="0"/>
    <n v="0"/>
    <n v="0"/>
    <n v="1"/>
    <n v="0"/>
    <n v="0"/>
    <n v="0"/>
    <n v="0"/>
    <n v="0"/>
    <n v="0"/>
    <m/>
    <m/>
    <m/>
    <m/>
    <m/>
    <m/>
    <m/>
    <m/>
    <m/>
    <m/>
    <m/>
    <m/>
    <m/>
    <m/>
    <m/>
    <m/>
    <m/>
    <m/>
    <m/>
    <m/>
    <m/>
    <m/>
    <s v="sac_boro lampe"/>
    <n v="0"/>
    <n v="0"/>
    <n v="0"/>
    <n v="0"/>
    <n v="0"/>
    <n v="0"/>
    <n v="0"/>
    <n v="0"/>
    <n v="0"/>
    <n v="0"/>
    <n v="0"/>
    <n v="0"/>
    <n v="1"/>
    <n v="0"/>
    <n v="1"/>
    <n v="0"/>
    <n v="2"/>
    <n v="7"/>
    <m/>
    <m/>
    <m/>
    <m/>
    <m/>
    <m/>
    <m/>
    <m/>
    <m/>
    <m/>
    <m/>
    <m/>
    <m/>
    <m/>
    <m/>
    <m/>
    <m/>
    <m/>
    <m/>
    <m/>
    <m/>
    <m/>
    <m/>
    <m/>
    <m/>
    <m/>
    <m/>
    <m/>
    <m/>
    <m/>
    <m/>
    <m/>
    <m/>
    <m/>
    <m/>
    <m/>
    <m/>
    <m/>
    <m/>
    <m/>
    <m/>
    <m/>
    <m/>
    <m/>
    <m/>
    <m/>
    <m/>
    <m/>
    <m/>
    <m/>
    <m/>
    <m/>
    <m/>
    <m/>
    <m/>
    <m/>
    <m/>
    <m/>
    <m/>
    <m/>
    <m/>
    <m/>
    <m/>
    <m/>
    <m/>
    <m/>
    <m/>
    <m/>
    <m/>
    <m/>
    <m/>
    <m/>
    <m/>
    <m/>
    <m/>
    <m/>
    <m/>
    <m/>
    <m/>
    <m/>
    <m/>
    <m/>
    <m/>
    <m/>
    <m/>
    <m/>
    <m/>
    <m/>
    <m/>
    <m/>
    <m/>
    <m/>
    <m/>
    <m/>
    <m/>
    <m/>
    <m/>
    <m/>
    <m/>
    <m/>
    <m/>
    <m/>
    <m/>
    <m/>
    <m/>
    <m/>
    <m/>
    <m/>
    <m/>
    <m/>
    <m/>
    <m/>
    <m/>
    <m/>
    <m/>
    <m/>
    <m/>
    <m/>
    <m/>
    <m/>
    <m/>
    <m/>
    <m/>
    <m/>
    <m/>
    <s v="disponible"/>
    <n v="650"/>
    <s v="meme_pays"/>
    <m/>
    <m/>
    <n v="20"/>
    <n v="1"/>
    <n v="0"/>
    <m/>
    <m/>
    <m/>
    <m/>
    <m/>
    <m/>
    <m/>
    <m/>
    <m/>
    <m/>
    <m/>
    <m/>
    <s v="disponible"/>
    <n v="500"/>
    <s v="meme_pays"/>
    <m/>
    <m/>
    <n v="14"/>
    <n v="1"/>
    <n v="0"/>
    <m/>
    <s v="non"/>
    <m/>
    <m/>
    <m/>
    <m/>
    <m/>
    <m/>
    <m/>
    <m/>
    <m/>
    <m/>
    <m/>
    <m/>
    <m/>
    <m/>
    <m/>
    <m/>
    <m/>
    <m/>
    <m/>
    <m/>
    <m/>
    <m/>
    <m/>
    <m/>
    <m/>
    <m/>
    <m/>
    <m/>
    <m/>
    <m/>
    <m/>
    <m/>
    <m/>
    <m/>
    <s v="prix_hausse"/>
    <n v="0"/>
    <n v="1"/>
    <n v="0"/>
    <n v="0"/>
    <s v="lampe sac_boro"/>
    <n v="0"/>
    <n v="0"/>
    <n v="0"/>
    <n v="0"/>
    <n v="0"/>
    <n v="0"/>
    <n v="0"/>
    <n v="0"/>
    <n v="0"/>
    <n v="0"/>
    <n v="0"/>
    <n v="0"/>
    <n v="1"/>
    <n v="0"/>
    <n v="1"/>
    <n v="0"/>
    <s v="hausse_couts"/>
    <n v="1"/>
    <n v="0"/>
    <n v="0"/>
    <n v="0"/>
    <n v="0"/>
    <n v="0"/>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m/>
    <m/>
    <m/>
    <n v="362922560"/>
    <n v="44882.699907407412"/>
    <m/>
    <m/>
    <s v="submitted_via_web"/>
  </r>
  <r>
    <n v="54"/>
    <s v="d0f5af57-208f-4409-860c-22d19c9dae00"/>
    <d v="2022-11-18T00:00:00"/>
    <s v="ouahigouya"/>
    <s v="TOE HASSANE"/>
    <x v="52"/>
    <n v="44883.401889016197"/>
    <s v="audit.csv"/>
    <m/>
    <m/>
    <s v="acted"/>
    <n v="44883"/>
    <s v="nord"/>
    <s v="yatenga"/>
    <x v="0"/>
    <s v="central"/>
    <m/>
    <m/>
    <s v="ACTED"/>
    <s v="Marché de Ouahigouya"/>
    <m/>
    <s v="oui"/>
    <m/>
    <s v="moins30"/>
    <m/>
    <m/>
    <s v="seau"/>
    <n v="1"/>
    <n v="0"/>
    <n v="0"/>
    <n v="0"/>
    <n v="1"/>
    <m/>
    <s v="disponible"/>
    <n v="1100"/>
    <s v="meme_localite"/>
    <m/>
    <m/>
    <n v="30"/>
    <n v="1"/>
    <n v="0"/>
    <m/>
    <m/>
    <m/>
    <m/>
    <m/>
    <m/>
    <m/>
    <m/>
    <m/>
    <m/>
    <m/>
    <m/>
    <m/>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gobelet_plastique gobelet_acier"/>
    <n v="0"/>
    <n v="0"/>
    <n v="0"/>
    <n v="1"/>
    <n v="1"/>
    <n v="0"/>
    <n v="1"/>
    <n v="1"/>
    <n v="0"/>
    <n v="0"/>
    <n v="0"/>
    <n v="0"/>
    <n v="0"/>
    <n v="0"/>
    <n v="0"/>
    <n v="0"/>
    <n v="4"/>
    <n v="6"/>
    <m/>
    <m/>
    <m/>
    <m/>
    <m/>
    <m/>
    <m/>
    <m/>
    <m/>
    <m/>
    <m/>
    <m/>
    <m/>
    <m/>
    <m/>
    <m/>
    <m/>
    <m/>
    <m/>
    <m/>
    <m/>
    <m/>
    <m/>
    <m/>
    <m/>
    <m/>
    <m/>
    <m/>
    <m/>
    <m/>
    <m/>
    <m/>
    <m/>
    <m/>
    <m/>
    <m/>
    <m/>
    <m/>
    <s v="disponible"/>
    <n v="6000"/>
    <s v="meme_localite"/>
    <m/>
    <m/>
    <n v="30"/>
    <n v="1"/>
    <n v="0"/>
    <m/>
    <s v="disponible"/>
    <n v="4500"/>
    <s v="meme_localite"/>
    <m/>
    <m/>
    <n v="30"/>
    <n v="1"/>
    <n v="0"/>
    <m/>
    <m/>
    <m/>
    <m/>
    <m/>
    <m/>
    <m/>
    <m/>
    <m/>
    <m/>
    <s v="disponible"/>
    <n v="125"/>
    <s v="meme_localite"/>
    <m/>
    <m/>
    <n v="30"/>
    <n v="2"/>
    <n v="0"/>
    <m/>
    <s v="disponible"/>
    <s v="1l 0_5l 0_25l"/>
    <n v="1"/>
    <n v="1"/>
    <n v="1"/>
    <n v="1000"/>
    <n v="1250"/>
    <n v="1500"/>
    <s v="meme_localite"/>
    <m/>
    <m/>
    <n v="2"/>
    <n v="2"/>
    <n v="1"/>
    <m/>
    <m/>
    <m/>
    <m/>
    <m/>
    <m/>
    <m/>
    <m/>
    <m/>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paiementmob troc"/>
    <n v="1"/>
    <n v="1"/>
    <n v="0"/>
    <n v="1"/>
    <n v="1"/>
    <n v="0"/>
    <m/>
    <s v="oui_baisse"/>
    <s v="non"/>
    <m/>
    <m/>
    <m/>
    <m/>
    <m/>
    <m/>
    <m/>
    <m/>
    <m/>
    <m/>
    <s v="personne"/>
    <n v="0"/>
    <n v="0"/>
    <n v="0"/>
    <n v="0"/>
    <n v="0"/>
    <n v="0"/>
    <n v="0"/>
    <n v="1"/>
    <n v="0"/>
    <m/>
    <m/>
    <m/>
    <m/>
    <n v="363224579"/>
    <n v="44883.584733796291"/>
    <m/>
    <m/>
    <s v="submitted_via_web"/>
  </r>
  <r>
    <n v="55"/>
    <s v="bccb4507-90e9-4263-98f6-8946fbb314c0"/>
    <d v="2022-11-18T00:00:00"/>
    <s v="ouahigouya"/>
    <s v="TOE HASSANE"/>
    <x v="53"/>
    <n v="44883.455262210649"/>
    <s v="audit.csv"/>
    <m/>
    <m/>
    <s v="acted"/>
    <n v="44883"/>
    <s v="nord"/>
    <s v="yatenga"/>
    <x v="0"/>
    <s v="central"/>
    <m/>
    <m/>
    <s v="ACTED"/>
    <s v="Marché de Ouahigouya"/>
    <m/>
    <s v="oui"/>
    <m/>
    <s v="30a100"/>
    <m/>
    <m/>
    <s v="aucun"/>
    <n v="0"/>
    <n v="0"/>
    <n v="0"/>
    <n v="1"/>
    <n v="1"/>
    <m/>
    <m/>
    <m/>
    <m/>
    <m/>
    <m/>
    <m/>
    <m/>
    <m/>
    <m/>
    <m/>
    <m/>
    <m/>
    <m/>
    <m/>
    <m/>
    <m/>
    <m/>
    <m/>
    <m/>
    <m/>
    <m/>
    <m/>
    <m/>
    <m/>
    <m/>
    <m/>
    <m/>
    <m/>
    <m/>
    <m/>
    <m/>
    <m/>
    <m/>
    <m/>
    <m/>
    <m/>
    <m/>
    <m/>
    <m/>
    <m/>
    <m/>
    <m/>
    <m/>
    <m/>
    <m/>
    <m/>
    <m/>
    <m/>
    <m/>
    <m/>
    <m/>
    <m/>
    <m/>
    <m/>
    <m/>
    <m/>
    <m/>
    <m/>
    <m/>
    <m/>
    <m/>
    <m/>
    <m/>
    <m/>
    <m/>
    <m/>
    <m/>
    <m/>
    <m/>
    <m/>
    <m/>
    <m/>
    <m/>
    <m/>
    <m/>
    <m/>
    <m/>
    <m/>
    <m/>
    <m/>
    <m/>
    <m/>
    <m/>
    <m/>
    <m/>
    <m/>
    <m/>
    <m/>
    <m/>
    <m/>
    <m/>
    <m/>
    <m/>
    <m/>
    <m/>
    <m/>
    <m/>
    <m/>
    <m/>
    <m/>
    <m/>
    <m/>
    <s v="tenaille pelle"/>
    <n v="0"/>
    <n v="0"/>
    <n v="1"/>
    <n v="1"/>
    <n v="0"/>
    <n v="2"/>
    <m/>
    <m/>
    <m/>
    <m/>
    <m/>
    <m/>
    <m/>
    <m/>
    <m/>
    <m/>
    <m/>
    <m/>
    <m/>
    <m/>
    <m/>
    <m/>
    <m/>
    <m/>
    <m/>
    <s v="disponible"/>
    <n v="1250"/>
    <s v="meme_pays"/>
    <m/>
    <m/>
    <n v="30"/>
    <n v="2"/>
    <n v="0"/>
    <m/>
    <s v="disponible"/>
    <n v="3500"/>
    <s v="meme_pays"/>
    <m/>
    <m/>
    <n v="30"/>
    <n v="2"/>
    <n v="0"/>
    <m/>
    <s v="oui"/>
    <m/>
    <s v="tenaille pelle"/>
    <n v="0"/>
    <n v="0"/>
    <n v="1"/>
    <n v="1"/>
    <n v="0"/>
    <m/>
    <s v="prix_fournisseurs"/>
    <n v="0"/>
    <n v="0"/>
    <n v="0"/>
    <n v="0"/>
    <n v="0"/>
    <n v="1"/>
    <n v="0"/>
    <n v="0"/>
    <n v="0"/>
    <n v="0"/>
    <n v="0"/>
    <n v="0"/>
    <m/>
    <m/>
    <s v="prix_hausse"/>
    <n v="0"/>
    <n v="1"/>
    <n v="0"/>
    <n v="0"/>
    <s v="tenaille pelle"/>
    <n v="0"/>
    <n v="0"/>
    <n v="1"/>
    <n v="1"/>
    <n v="0"/>
    <s v="Hausse_prix_fournisseurs"/>
    <n v="0"/>
    <n v="0"/>
    <n v="0"/>
    <n v="0"/>
    <n v="0"/>
    <n v="1"/>
    <n v="0"/>
    <n v="0"/>
    <n v="0"/>
    <n v="0"/>
    <n v="0"/>
    <n v="0"/>
    <m/>
    <m/>
    <m/>
    <m/>
    <m/>
    <m/>
    <m/>
    <m/>
    <m/>
    <m/>
    <m/>
    <m/>
    <m/>
    <m/>
    <m/>
    <m/>
    <m/>
    <m/>
    <m/>
    <m/>
    <m/>
    <m/>
    <s v="lampe"/>
    <n v="0"/>
    <n v="0"/>
    <n v="0"/>
    <n v="0"/>
    <n v="0"/>
    <n v="0"/>
    <n v="0"/>
    <n v="0"/>
    <n v="0"/>
    <n v="0"/>
    <n v="0"/>
    <n v="0"/>
    <n v="1"/>
    <n v="0"/>
    <n v="0"/>
    <n v="0"/>
    <n v="1"/>
    <n v="4"/>
    <m/>
    <m/>
    <m/>
    <m/>
    <m/>
    <m/>
    <m/>
    <m/>
    <m/>
    <m/>
    <m/>
    <m/>
    <m/>
    <m/>
    <m/>
    <m/>
    <m/>
    <m/>
    <m/>
    <m/>
    <m/>
    <m/>
    <m/>
    <m/>
    <m/>
    <m/>
    <m/>
    <m/>
    <m/>
    <m/>
    <m/>
    <m/>
    <m/>
    <m/>
    <m/>
    <m/>
    <m/>
    <m/>
    <m/>
    <m/>
    <m/>
    <m/>
    <m/>
    <m/>
    <m/>
    <m/>
    <m/>
    <m/>
    <m/>
    <m/>
    <m/>
    <m/>
    <m/>
    <m/>
    <m/>
    <m/>
    <m/>
    <m/>
    <m/>
    <m/>
    <m/>
    <m/>
    <m/>
    <m/>
    <m/>
    <m/>
    <m/>
    <m/>
    <m/>
    <m/>
    <m/>
    <m/>
    <m/>
    <m/>
    <m/>
    <m/>
    <m/>
    <m/>
    <m/>
    <m/>
    <m/>
    <m/>
    <m/>
    <m/>
    <m/>
    <m/>
    <m/>
    <m/>
    <m/>
    <m/>
    <m/>
    <m/>
    <m/>
    <m/>
    <m/>
    <m/>
    <m/>
    <m/>
    <m/>
    <m/>
    <m/>
    <m/>
    <m/>
    <m/>
    <m/>
    <m/>
    <m/>
    <m/>
    <m/>
    <m/>
    <m/>
    <m/>
    <m/>
    <m/>
    <m/>
    <m/>
    <m/>
    <m/>
    <m/>
    <m/>
    <m/>
    <m/>
    <m/>
    <m/>
    <m/>
    <s v="disponible"/>
    <n v="1000"/>
    <s v="meme_pays"/>
    <m/>
    <m/>
    <n v="7"/>
    <n v="2"/>
    <n v="0"/>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credit troc"/>
    <n v="1"/>
    <n v="1"/>
    <n v="0"/>
    <n v="1"/>
    <n v="1"/>
    <n v="0"/>
    <m/>
    <s v="oui_baisse"/>
    <s v="non"/>
    <m/>
    <m/>
    <m/>
    <m/>
    <m/>
    <m/>
    <m/>
    <m/>
    <m/>
    <m/>
    <s v="personne"/>
    <n v="0"/>
    <n v="0"/>
    <n v="0"/>
    <n v="0"/>
    <n v="0"/>
    <n v="0"/>
    <n v="0"/>
    <n v="1"/>
    <n v="0"/>
    <m/>
    <m/>
    <m/>
    <m/>
    <n v="363224673"/>
    <n v="44883.584861111107"/>
    <m/>
    <m/>
    <s v="submitted_via_web"/>
  </r>
  <r>
    <n v="56"/>
    <s v="4bba5545-9976-4de6-ad21-b526f018568e"/>
    <d v="2022-11-18T00:00:00"/>
    <s v="ouahigouya"/>
    <s v="DIALLO Fatoumata"/>
    <x v="54"/>
    <n v="44883.420362256948"/>
    <s v="audit.csv"/>
    <m/>
    <m/>
    <s v="acted"/>
    <n v="44883"/>
    <s v="nord"/>
    <s v="yatenga"/>
    <x v="0"/>
    <s v="central"/>
    <m/>
    <m/>
    <s v="ACTED"/>
    <s v="Marché de Ouahigouya"/>
    <m/>
    <s v="oui"/>
    <m/>
    <s v="moins30"/>
    <m/>
    <m/>
    <s v="seau"/>
    <n v="1"/>
    <n v="0"/>
    <n v="0"/>
    <n v="0"/>
    <n v="1"/>
    <m/>
    <s v="disponible"/>
    <n v="1250"/>
    <s v="meme_pays"/>
    <m/>
    <m/>
    <n v="60"/>
    <n v="3"/>
    <n v="0"/>
    <m/>
    <m/>
    <m/>
    <m/>
    <m/>
    <m/>
    <m/>
    <m/>
    <m/>
    <m/>
    <m/>
    <m/>
    <m/>
    <m/>
    <m/>
    <m/>
    <m/>
    <m/>
    <m/>
    <m/>
    <m/>
    <m/>
    <m/>
    <m/>
    <m/>
    <m/>
    <m/>
    <s v="non"/>
    <m/>
    <m/>
    <m/>
    <m/>
    <m/>
    <m/>
    <m/>
    <m/>
    <m/>
    <m/>
    <m/>
    <m/>
    <m/>
    <m/>
    <m/>
    <m/>
    <m/>
    <m/>
    <m/>
    <m/>
    <m/>
    <m/>
    <s v="prix_hausse"/>
    <n v="0"/>
    <n v="1"/>
    <n v="0"/>
    <n v="0"/>
    <s v="seau"/>
    <n v="1"/>
    <n v="0"/>
    <n v="0"/>
    <n v="0"/>
    <s v="hausse_couts hausse_change"/>
    <n v="1"/>
    <n v="0"/>
    <n v="1"/>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gobelet_acier natte"/>
    <n v="0"/>
    <n v="0"/>
    <n v="0"/>
    <n v="0"/>
    <n v="0"/>
    <n v="0"/>
    <n v="1"/>
    <n v="1"/>
    <n v="0"/>
    <n v="1"/>
    <n v="0"/>
    <n v="0"/>
    <n v="0"/>
    <n v="0"/>
    <n v="0"/>
    <n v="0"/>
    <n v="3"/>
    <n v="5"/>
    <m/>
    <m/>
    <m/>
    <m/>
    <m/>
    <m/>
    <m/>
    <m/>
    <m/>
    <m/>
    <m/>
    <m/>
    <m/>
    <m/>
    <m/>
    <m/>
    <m/>
    <m/>
    <m/>
    <m/>
    <m/>
    <m/>
    <m/>
    <m/>
    <m/>
    <m/>
    <m/>
    <m/>
    <m/>
    <m/>
    <m/>
    <m/>
    <m/>
    <m/>
    <m/>
    <m/>
    <m/>
    <m/>
    <m/>
    <m/>
    <m/>
    <m/>
    <m/>
    <m/>
    <m/>
    <m/>
    <m/>
    <m/>
    <m/>
    <m/>
    <m/>
    <m/>
    <m/>
    <m/>
    <m/>
    <m/>
    <m/>
    <m/>
    <m/>
    <m/>
    <m/>
    <m/>
    <m/>
    <m/>
    <m/>
    <s v="disponible"/>
    <n v="150"/>
    <s v="meme_pays"/>
    <m/>
    <m/>
    <n v="90"/>
    <n v="5"/>
    <n v="0"/>
    <m/>
    <s v="peudisponible"/>
    <s v="1l"/>
    <n v="0"/>
    <n v="0"/>
    <n v="1"/>
    <m/>
    <m/>
    <n v="1500"/>
    <s v="meme_pays"/>
    <m/>
    <m/>
    <n v="90"/>
    <n v="5"/>
    <n v="0"/>
    <m/>
    <m/>
    <m/>
    <m/>
    <m/>
    <m/>
    <m/>
    <m/>
    <m/>
    <m/>
    <s v="disponible"/>
    <n v="3750"/>
    <s v="meme_pays"/>
    <m/>
    <m/>
    <n v="30"/>
    <n v="5"/>
    <n v="0"/>
    <m/>
    <m/>
    <m/>
    <m/>
    <m/>
    <m/>
    <m/>
    <m/>
    <m/>
    <m/>
    <m/>
    <m/>
    <m/>
    <m/>
    <m/>
    <m/>
    <m/>
    <m/>
    <m/>
    <m/>
    <m/>
    <m/>
    <m/>
    <m/>
    <m/>
    <m/>
    <m/>
    <m/>
    <m/>
    <m/>
    <m/>
    <m/>
    <m/>
    <m/>
    <m/>
    <m/>
    <m/>
    <m/>
    <m/>
    <m/>
    <m/>
    <m/>
    <m/>
    <m/>
    <m/>
    <m/>
    <m/>
    <m/>
    <s v="non"/>
    <m/>
    <m/>
    <m/>
    <m/>
    <m/>
    <m/>
    <m/>
    <m/>
    <m/>
    <m/>
    <m/>
    <m/>
    <m/>
    <m/>
    <m/>
    <m/>
    <m/>
    <m/>
    <m/>
    <m/>
    <m/>
    <m/>
    <m/>
    <m/>
    <m/>
    <m/>
    <m/>
    <m/>
    <m/>
    <m/>
    <m/>
    <m/>
    <m/>
    <m/>
    <s v="prix_hausse"/>
    <n v="0"/>
    <n v="1"/>
    <n v="0"/>
    <n v="0"/>
    <s v="gobelet_plastique gobelet_acier natte"/>
    <n v="0"/>
    <n v="0"/>
    <n v="0"/>
    <n v="0"/>
    <n v="0"/>
    <n v="0"/>
    <n v="1"/>
    <n v="1"/>
    <n v="0"/>
    <n v="1"/>
    <n v="0"/>
    <n v="0"/>
    <n v="0"/>
    <n v="0"/>
    <n v="0"/>
    <n v="0"/>
    <s v="hausse_couts hausse_change"/>
    <n v="1"/>
    <n v="0"/>
    <n v="1"/>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lus60 handicap maladies"/>
    <n v="0"/>
    <n v="0"/>
    <n v="0"/>
    <n v="1"/>
    <n v="1"/>
    <n v="1"/>
    <n v="0"/>
    <n v="0"/>
    <n v="0"/>
    <m/>
    <s v="Merci pour tout,"/>
    <m/>
    <m/>
    <n v="363224706"/>
    <n v="44883.584918981483"/>
    <m/>
    <m/>
    <s v="submitted_via_web"/>
  </r>
  <r>
    <n v="57"/>
    <s v="2ca95501-ba93-453b-8532-f3edac4d62ec"/>
    <d v="2022-11-18T00:00:00"/>
    <s v="ouahigouya"/>
    <s v="TOE HASSANE"/>
    <x v="55"/>
    <n v="44883.478166412038"/>
    <s v="audit.csv"/>
    <m/>
    <m/>
    <s v="acted"/>
    <n v="44883"/>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natte moustiquaire couverture"/>
    <n v="0"/>
    <n v="0"/>
    <n v="0"/>
    <n v="0"/>
    <n v="0"/>
    <n v="0"/>
    <n v="0"/>
    <n v="0"/>
    <n v="0"/>
    <n v="1"/>
    <n v="1"/>
    <n v="1"/>
    <n v="0"/>
    <n v="0"/>
    <n v="0"/>
    <n v="0"/>
    <n v="3"/>
    <n v="5"/>
    <m/>
    <m/>
    <m/>
    <m/>
    <m/>
    <m/>
    <m/>
    <m/>
    <m/>
    <m/>
    <m/>
    <m/>
    <m/>
    <m/>
    <m/>
    <m/>
    <m/>
    <m/>
    <m/>
    <m/>
    <m/>
    <m/>
    <m/>
    <m/>
    <m/>
    <m/>
    <m/>
    <m/>
    <m/>
    <m/>
    <m/>
    <m/>
    <m/>
    <m/>
    <m/>
    <m/>
    <m/>
    <m/>
    <m/>
    <m/>
    <m/>
    <m/>
    <m/>
    <m/>
    <m/>
    <m/>
    <m/>
    <m/>
    <m/>
    <m/>
    <m/>
    <m/>
    <m/>
    <m/>
    <m/>
    <m/>
    <m/>
    <m/>
    <m/>
    <m/>
    <m/>
    <m/>
    <m/>
    <m/>
    <m/>
    <m/>
    <m/>
    <m/>
    <m/>
    <m/>
    <m/>
    <m/>
    <m/>
    <m/>
    <m/>
    <m/>
    <m/>
    <m/>
    <m/>
    <m/>
    <m/>
    <m/>
    <m/>
    <m/>
    <m/>
    <m/>
    <m/>
    <m/>
    <m/>
    <m/>
    <m/>
    <m/>
    <m/>
    <m/>
    <m/>
    <m/>
    <m/>
    <m/>
    <s v="disponible"/>
    <n v="3000"/>
    <s v="meme_localite"/>
    <m/>
    <m/>
    <n v="30"/>
    <n v="1"/>
    <n v="0"/>
    <m/>
    <s v="disponible"/>
    <n v="1750"/>
    <s v="meme_localite"/>
    <m/>
    <m/>
    <n v="30"/>
    <n v="1"/>
    <n v="0"/>
    <m/>
    <s v="peudisponible"/>
    <n v="1750"/>
    <s v="meme_localite"/>
    <m/>
    <m/>
    <n v="30"/>
    <n v="1"/>
    <n v="0"/>
    <m/>
    <m/>
    <m/>
    <m/>
    <m/>
    <m/>
    <m/>
    <m/>
    <m/>
    <m/>
    <m/>
    <m/>
    <m/>
    <m/>
    <m/>
    <m/>
    <m/>
    <m/>
    <m/>
    <m/>
    <m/>
    <m/>
    <m/>
    <m/>
    <m/>
    <m/>
    <m/>
    <m/>
    <m/>
    <m/>
    <s v="oui"/>
    <m/>
    <s v="natte couverture moustiquaire"/>
    <n v="0"/>
    <n v="0"/>
    <n v="0"/>
    <n v="0"/>
    <n v="0"/>
    <n v="0"/>
    <n v="0"/>
    <n v="0"/>
    <n v="0"/>
    <n v="1"/>
    <n v="1"/>
    <n v="1"/>
    <n v="0"/>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m/>
    <m/>
    <m/>
    <n v="363224713"/>
    <n v="44883.58494212963"/>
    <m/>
    <m/>
    <s v="submitted_via_web"/>
  </r>
  <r>
    <n v="58"/>
    <s v="bfaa2476-183d-4169-9ae0-2b17c2458842"/>
    <d v="2022-11-18T00:00:00"/>
    <s v="ouahigouya"/>
    <s v="DIALLO Fatoumata"/>
    <x v="56"/>
    <n v="44883.461011446758"/>
    <s v="audit.csv"/>
    <m/>
    <m/>
    <s v="acted"/>
    <n v="44883"/>
    <s v="nord"/>
    <s v="yatenga"/>
    <x v="0"/>
    <s v="central"/>
    <m/>
    <m/>
    <s v="ACTED"/>
    <s v="Marché de Ouahigouya"/>
    <m/>
    <s v="oui"/>
    <m/>
    <s v="moins30"/>
    <m/>
    <m/>
    <s v="seau"/>
    <n v="1"/>
    <n v="0"/>
    <n v="0"/>
    <n v="0"/>
    <n v="1"/>
    <m/>
    <s v="disponible"/>
    <n v="1000"/>
    <s v="meme_pays"/>
    <m/>
    <m/>
    <n v="10"/>
    <n v="4"/>
    <n v="0"/>
    <m/>
    <m/>
    <m/>
    <m/>
    <m/>
    <m/>
    <m/>
    <m/>
    <m/>
    <m/>
    <m/>
    <m/>
    <m/>
    <m/>
    <m/>
    <m/>
    <m/>
    <m/>
    <m/>
    <m/>
    <m/>
    <m/>
    <m/>
    <m/>
    <m/>
    <m/>
    <m/>
    <s v="non"/>
    <m/>
    <m/>
    <m/>
    <m/>
    <m/>
    <m/>
    <m/>
    <m/>
    <m/>
    <m/>
    <m/>
    <m/>
    <m/>
    <m/>
    <m/>
    <m/>
    <m/>
    <m/>
    <m/>
    <m/>
    <m/>
    <m/>
    <s v="prix_hausse"/>
    <n v="0"/>
    <n v="1"/>
    <n v="0"/>
    <n v="0"/>
    <s v="seau"/>
    <n v="1"/>
    <n v="0"/>
    <n v="0"/>
    <n v="0"/>
    <s v="Hausse_prix_fournisseurs hausse_change"/>
    <n v="0"/>
    <n v="0"/>
    <n v="1"/>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gobelet_acier"/>
    <n v="0"/>
    <n v="0"/>
    <n v="0"/>
    <n v="1"/>
    <n v="1"/>
    <n v="0"/>
    <n v="0"/>
    <n v="1"/>
    <n v="0"/>
    <n v="0"/>
    <n v="0"/>
    <n v="0"/>
    <n v="0"/>
    <n v="0"/>
    <n v="0"/>
    <n v="0"/>
    <n v="3"/>
    <n v="5"/>
    <m/>
    <m/>
    <m/>
    <m/>
    <m/>
    <m/>
    <m/>
    <m/>
    <m/>
    <m/>
    <m/>
    <m/>
    <m/>
    <m/>
    <m/>
    <m/>
    <m/>
    <m/>
    <m/>
    <m/>
    <m/>
    <m/>
    <m/>
    <m/>
    <m/>
    <m/>
    <m/>
    <m/>
    <m/>
    <m/>
    <m/>
    <m/>
    <m/>
    <m/>
    <m/>
    <m/>
    <m/>
    <m/>
    <s v="disponible"/>
    <n v="6000"/>
    <s v="meme_localite"/>
    <m/>
    <m/>
    <n v="10"/>
    <n v="10"/>
    <n v="1"/>
    <m/>
    <s v="disponible"/>
    <n v="4500"/>
    <s v="meme_localite"/>
    <m/>
    <m/>
    <n v="15"/>
    <n v="5"/>
    <n v="0"/>
    <m/>
    <m/>
    <m/>
    <m/>
    <m/>
    <m/>
    <m/>
    <m/>
    <m/>
    <m/>
    <m/>
    <m/>
    <m/>
    <m/>
    <m/>
    <m/>
    <m/>
    <m/>
    <m/>
    <s v="peudisponible"/>
    <s v="1l 0_5l 0_25l"/>
    <n v="1"/>
    <n v="1"/>
    <n v="1"/>
    <n v="500"/>
    <n v="750"/>
    <n v="1000"/>
    <s v="meme_pays"/>
    <m/>
    <m/>
    <n v="30"/>
    <n v="4"/>
    <n v="0"/>
    <m/>
    <m/>
    <m/>
    <m/>
    <m/>
    <m/>
    <m/>
    <m/>
    <m/>
    <m/>
    <m/>
    <m/>
    <m/>
    <m/>
    <m/>
    <m/>
    <m/>
    <m/>
    <m/>
    <m/>
    <m/>
    <m/>
    <m/>
    <m/>
    <m/>
    <m/>
    <m/>
    <m/>
    <m/>
    <m/>
    <m/>
    <m/>
    <m/>
    <m/>
    <m/>
    <m/>
    <m/>
    <m/>
    <m/>
    <m/>
    <m/>
    <m/>
    <m/>
    <m/>
    <m/>
    <m/>
    <m/>
    <m/>
    <m/>
    <m/>
    <m/>
    <m/>
    <m/>
    <m/>
    <m/>
    <m/>
    <m/>
    <m/>
    <m/>
    <m/>
    <m/>
    <m/>
    <m/>
    <m/>
    <m/>
    <m/>
    <s v="non"/>
    <m/>
    <m/>
    <m/>
    <m/>
    <m/>
    <m/>
    <m/>
    <m/>
    <m/>
    <m/>
    <m/>
    <m/>
    <m/>
    <m/>
    <m/>
    <m/>
    <m/>
    <m/>
    <m/>
    <m/>
    <m/>
    <m/>
    <m/>
    <m/>
    <m/>
    <m/>
    <m/>
    <m/>
    <m/>
    <m/>
    <m/>
    <m/>
    <m/>
    <m/>
    <s v="prix_hausse"/>
    <n v="0"/>
    <n v="1"/>
    <n v="0"/>
    <n v="0"/>
    <s v="marmite7 marmite5"/>
    <n v="0"/>
    <n v="0"/>
    <n v="0"/>
    <n v="1"/>
    <n v="1"/>
    <n v="0"/>
    <n v="0"/>
    <n v="0"/>
    <n v="0"/>
    <n v="0"/>
    <n v="0"/>
    <n v="0"/>
    <n v="0"/>
    <n v="0"/>
    <n v="0"/>
    <n v="0"/>
    <s v="autre"/>
    <n v="0"/>
    <n v="0"/>
    <n v="0"/>
    <n v="0"/>
    <n v="0"/>
    <n v="0"/>
    <n v="0"/>
    <n v="0"/>
    <n v="0"/>
    <n v="0"/>
    <n v="1"/>
    <n v="0"/>
    <s v="La matière première n'est pas disponible dû à l'insécurité"/>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handicap maladies"/>
    <n v="0"/>
    <n v="0"/>
    <n v="0"/>
    <n v="0"/>
    <n v="1"/>
    <n v="1"/>
    <n v="0"/>
    <n v="0"/>
    <n v="0"/>
    <m/>
    <s v="Merci pour tout"/>
    <m/>
    <m/>
    <n v="363224720"/>
    <n v="44883.58494212963"/>
    <m/>
    <m/>
    <s v="submitted_via_web"/>
  </r>
  <r>
    <n v="59"/>
    <s v="8b204d85-dfe0-4b73-b105-3852ea257d47"/>
    <d v="2022-11-18T00:00:00"/>
    <s v="ouahigouya"/>
    <s v="TOE HASSANE"/>
    <x v="57"/>
    <n v="44883.504933703713"/>
    <s v="audit.csv"/>
    <m/>
    <m/>
    <s v="acted"/>
    <n v="44883"/>
    <s v="nord"/>
    <s v="yatenga"/>
    <x v="0"/>
    <s v="central"/>
    <m/>
    <m/>
    <s v="ACTED"/>
    <s v="Marché de Ouahigouya"/>
    <m/>
    <s v="oui"/>
    <m/>
    <s v="30a100"/>
    <m/>
    <m/>
    <s v="savon400gr"/>
    <n v="0"/>
    <n v="0"/>
    <n v="1"/>
    <n v="0"/>
    <n v="1"/>
    <m/>
    <m/>
    <m/>
    <m/>
    <m/>
    <m/>
    <m/>
    <m/>
    <m/>
    <m/>
    <m/>
    <m/>
    <m/>
    <m/>
    <m/>
    <m/>
    <m/>
    <m/>
    <m/>
    <m/>
    <m/>
    <m/>
    <m/>
    <s v="disponible"/>
    <s v="boule400g boule250g"/>
    <n v="1"/>
    <n v="1"/>
    <n v="400"/>
    <n v="200"/>
    <s v="meme_localite"/>
    <m/>
    <m/>
    <n v="30"/>
    <n v="1"/>
    <n v="0"/>
    <m/>
    <s v="oui"/>
    <m/>
    <s v="savon400gr"/>
    <n v="0"/>
    <n v="0"/>
    <n v="1"/>
    <n v="0"/>
    <m/>
    <s v="prix_fournisseurs"/>
    <n v="0"/>
    <n v="0"/>
    <n v="0"/>
    <n v="0"/>
    <n v="0"/>
    <n v="1"/>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5 marmite7"/>
    <n v="0"/>
    <n v="0"/>
    <n v="0"/>
    <n v="1"/>
    <n v="1"/>
    <n v="0"/>
    <n v="0"/>
    <n v="0"/>
    <n v="0"/>
    <n v="0"/>
    <n v="0"/>
    <n v="0"/>
    <n v="0"/>
    <n v="0"/>
    <n v="0"/>
    <n v="0"/>
    <n v="2"/>
    <n v="4"/>
    <m/>
    <m/>
    <m/>
    <m/>
    <m/>
    <m/>
    <m/>
    <m/>
    <m/>
    <m/>
    <m/>
    <m/>
    <m/>
    <m/>
    <m/>
    <m/>
    <m/>
    <m/>
    <m/>
    <m/>
    <m/>
    <m/>
    <m/>
    <m/>
    <m/>
    <m/>
    <m/>
    <m/>
    <m/>
    <m/>
    <m/>
    <m/>
    <m/>
    <m/>
    <m/>
    <m/>
    <m/>
    <m/>
    <s v="disponible"/>
    <n v="5000"/>
    <s v="meme_localite"/>
    <m/>
    <m/>
    <n v="30"/>
    <n v="3"/>
    <n v="0"/>
    <m/>
    <s v="disponible"/>
    <n v="4250"/>
    <s v="meme_localite"/>
    <m/>
    <m/>
    <n v="90"/>
    <n v="3"/>
    <n v="0"/>
    <m/>
    <m/>
    <m/>
    <m/>
    <m/>
    <m/>
    <m/>
    <m/>
    <m/>
    <m/>
    <m/>
    <m/>
    <m/>
    <m/>
    <m/>
    <m/>
    <m/>
    <m/>
    <m/>
    <m/>
    <m/>
    <m/>
    <m/>
    <m/>
    <m/>
    <m/>
    <m/>
    <m/>
    <m/>
    <m/>
    <m/>
    <m/>
    <m/>
    <m/>
    <m/>
    <m/>
    <m/>
    <m/>
    <m/>
    <m/>
    <m/>
    <m/>
    <m/>
    <m/>
    <m/>
    <m/>
    <m/>
    <m/>
    <m/>
    <m/>
    <m/>
    <m/>
    <m/>
    <m/>
    <m/>
    <m/>
    <m/>
    <m/>
    <m/>
    <m/>
    <m/>
    <m/>
    <m/>
    <m/>
    <m/>
    <m/>
    <m/>
    <m/>
    <m/>
    <m/>
    <m/>
    <m/>
    <m/>
    <m/>
    <m/>
    <m/>
    <m/>
    <m/>
    <m/>
    <m/>
    <m/>
    <m/>
    <m/>
    <m/>
    <m/>
    <m/>
    <m/>
    <m/>
    <m/>
    <m/>
    <m/>
    <m/>
    <m/>
    <m/>
    <m/>
    <m/>
    <m/>
    <m/>
    <m/>
    <s v="oui"/>
    <m/>
    <s v="marmite7 marmite5"/>
    <n v="0"/>
    <n v="0"/>
    <n v="0"/>
    <n v="1"/>
    <n v="1"/>
    <n v="0"/>
    <n v="0"/>
    <n v="0"/>
    <n v="0"/>
    <n v="0"/>
    <n v="0"/>
    <n v="0"/>
    <n v="0"/>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troc"/>
    <n v="1"/>
    <n v="0"/>
    <n v="0"/>
    <n v="1"/>
    <n v="1"/>
    <n v="0"/>
    <m/>
    <s v="oui_baisse"/>
    <s v="non"/>
    <m/>
    <m/>
    <m/>
    <m/>
    <m/>
    <m/>
    <m/>
    <m/>
    <m/>
    <m/>
    <s v="personne"/>
    <n v="0"/>
    <n v="0"/>
    <n v="0"/>
    <n v="0"/>
    <n v="0"/>
    <n v="0"/>
    <n v="0"/>
    <n v="1"/>
    <n v="0"/>
    <m/>
    <m/>
    <m/>
    <m/>
    <n v="363224734"/>
    <n v="44883.584965277783"/>
    <m/>
    <m/>
    <s v="submitted_via_web"/>
  </r>
  <r>
    <n v="60"/>
    <s v="1c51f3e8-9bee-4523-a16b-9c801cc6d9c8"/>
    <d v="2022-11-18T00:00:00"/>
    <s v="ouahigouya"/>
    <s v="TOE HASSANE"/>
    <x v="58"/>
    <n v="44883.540709895839"/>
    <s v="audit.csv"/>
    <m/>
    <m/>
    <s v="acted"/>
    <n v="44883"/>
    <s v="nord"/>
    <s v="yatenga"/>
    <x v="0"/>
    <s v="central"/>
    <m/>
    <m/>
    <s v="ACTED"/>
    <s v="Marché de Ouahigouya"/>
    <m/>
    <s v="oui"/>
    <m/>
    <s v="30a100"/>
    <m/>
    <m/>
    <s v="savon400gr"/>
    <n v="0"/>
    <n v="0"/>
    <n v="1"/>
    <n v="0"/>
    <n v="1"/>
    <m/>
    <m/>
    <m/>
    <m/>
    <m/>
    <m/>
    <m/>
    <m/>
    <m/>
    <m/>
    <m/>
    <m/>
    <m/>
    <m/>
    <m/>
    <m/>
    <m/>
    <m/>
    <m/>
    <m/>
    <m/>
    <m/>
    <m/>
    <s v="disponible"/>
    <s v="boule400g boule250g"/>
    <n v="1"/>
    <n v="1"/>
    <n v="400"/>
    <n v="250"/>
    <s v="meme_localite"/>
    <m/>
    <m/>
    <n v="25"/>
    <n v="1"/>
    <n v="0"/>
    <m/>
    <s v="oui"/>
    <m/>
    <s v="savon400gr"/>
    <n v="0"/>
    <n v="0"/>
    <n v="1"/>
    <n v="0"/>
    <m/>
    <s v="prix_fournisseurs"/>
    <n v="0"/>
    <n v="0"/>
    <n v="0"/>
    <n v="0"/>
    <n v="0"/>
    <n v="1"/>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gobelet_acier"/>
    <n v="0"/>
    <n v="0"/>
    <n v="0"/>
    <n v="0"/>
    <n v="0"/>
    <n v="0"/>
    <n v="1"/>
    <n v="1"/>
    <n v="0"/>
    <n v="0"/>
    <n v="0"/>
    <n v="0"/>
    <n v="0"/>
    <n v="0"/>
    <n v="0"/>
    <n v="0"/>
    <n v="2"/>
    <n v="4"/>
    <m/>
    <m/>
    <m/>
    <m/>
    <m/>
    <m/>
    <m/>
    <m/>
    <m/>
    <m/>
    <m/>
    <m/>
    <m/>
    <m/>
    <m/>
    <m/>
    <m/>
    <m/>
    <m/>
    <m/>
    <m/>
    <m/>
    <m/>
    <m/>
    <m/>
    <m/>
    <m/>
    <m/>
    <m/>
    <m/>
    <m/>
    <m/>
    <m/>
    <m/>
    <m/>
    <m/>
    <m/>
    <m/>
    <m/>
    <m/>
    <m/>
    <m/>
    <m/>
    <m/>
    <m/>
    <m/>
    <m/>
    <m/>
    <m/>
    <m/>
    <m/>
    <m/>
    <m/>
    <m/>
    <m/>
    <m/>
    <m/>
    <m/>
    <m/>
    <m/>
    <m/>
    <m/>
    <m/>
    <m/>
    <m/>
    <s v="disponible"/>
    <n v="350"/>
    <s v="meme_localite"/>
    <m/>
    <m/>
    <n v="50"/>
    <n v="1"/>
    <n v="0"/>
    <m/>
    <s v="disponible"/>
    <s v="0_25l 0_5l 1l"/>
    <n v="1"/>
    <n v="1"/>
    <n v="1"/>
    <n v="1000"/>
    <n v="1250"/>
    <n v="1500"/>
    <s v="meme_localite"/>
    <m/>
    <m/>
    <n v="30"/>
    <n v="1"/>
    <n v="0"/>
    <m/>
    <m/>
    <m/>
    <m/>
    <m/>
    <m/>
    <m/>
    <m/>
    <m/>
    <m/>
    <m/>
    <m/>
    <m/>
    <m/>
    <m/>
    <m/>
    <m/>
    <m/>
    <m/>
    <m/>
    <m/>
    <m/>
    <m/>
    <m/>
    <m/>
    <m/>
    <m/>
    <m/>
    <m/>
    <m/>
    <m/>
    <m/>
    <m/>
    <m/>
    <m/>
    <m/>
    <m/>
    <m/>
    <m/>
    <m/>
    <m/>
    <m/>
    <m/>
    <m/>
    <m/>
    <m/>
    <m/>
    <m/>
    <m/>
    <m/>
    <m/>
    <m/>
    <m/>
    <m/>
    <m/>
    <m/>
    <m/>
    <m/>
    <m/>
    <m/>
    <m/>
    <m/>
    <m/>
    <m/>
    <m/>
    <m/>
    <s v="oui"/>
    <m/>
    <s v="gobelet_acier gobelet_plastique"/>
    <n v="0"/>
    <n v="0"/>
    <n v="0"/>
    <n v="0"/>
    <n v="0"/>
    <n v="0"/>
    <n v="1"/>
    <n v="1"/>
    <n v="0"/>
    <n v="0"/>
    <n v="0"/>
    <n v="0"/>
    <n v="0"/>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m/>
    <m/>
    <m/>
    <n v="363224761"/>
    <n v="44883.585023148153"/>
    <m/>
    <m/>
    <s v="submitted_via_web"/>
  </r>
  <r>
    <n v="61"/>
    <s v="86207a20-ca5b-43a6-b819-03514c0ffef7"/>
    <d v="2022-11-18T00:00:00"/>
    <s v="ouahigouya"/>
    <s v="DIALLO Fatoumata"/>
    <x v="59"/>
    <n v="44883.470049780088"/>
    <s v="audit.csv"/>
    <m/>
    <m/>
    <s v="acted"/>
    <n v="44883"/>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s v="peudisponible"/>
    <s v="3kg 6kg 12kg"/>
    <n v="1"/>
    <n v="1"/>
    <n v="1"/>
    <n v="17500"/>
    <n v="25000"/>
    <n v="30000"/>
    <s v="meme_pays"/>
    <m/>
    <m/>
    <n v="5"/>
    <n v="10"/>
    <n v="1"/>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handicap plus60 maladies"/>
    <n v="0"/>
    <n v="0"/>
    <n v="0"/>
    <n v="1"/>
    <n v="1"/>
    <n v="1"/>
    <n v="0"/>
    <n v="0"/>
    <n v="0"/>
    <m/>
    <s v="Ras"/>
    <m/>
    <m/>
    <n v="363224763"/>
    <n v="44883.585023148153"/>
    <m/>
    <m/>
    <s v="submitted_via_web"/>
  </r>
  <r>
    <n v="62"/>
    <s v="427fa61f-885d-461d-bed6-68e5059df4e4"/>
    <d v="2022-11-18T00:00:00"/>
    <s v="ouahigouya"/>
    <s v="DIALLO Fatoumata"/>
    <x v="60"/>
    <n v="44883.490197638886"/>
    <s v="audit.csv"/>
    <m/>
    <m/>
    <s v="acted"/>
    <n v="44883"/>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bache"/>
    <n v="1"/>
    <n v="0"/>
    <n v="0"/>
    <n v="0"/>
    <n v="0"/>
    <n v="1"/>
    <m/>
    <s v="disponible"/>
    <n v="10000"/>
    <s v="meme_pays"/>
    <m/>
    <m/>
    <n v="10"/>
    <n v="3"/>
    <n v="0"/>
    <m/>
    <m/>
    <m/>
    <m/>
    <m/>
    <m/>
    <m/>
    <m/>
    <m/>
    <m/>
    <m/>
    <m/>
    <m/>
    <m/>
    <m/>
    <m/>
    <m/>
    <m/>
    <m/>
    <m/>
    <m/>
    <m/>
    <m/>
    <m/>
    <m/>
    <m/>
    <m/>
    <m/>
    <s v="non"/>
    <m/>
    <m/>
    <m/>
    <m/>
    <m/>
    <m/>
    <m/>
    <m/>
    <m/>
    <m/>
    <m/>
    <m/>
    <m/>
    <m/>
    <m/>
    <m/>
    <m/>
    <m/>
    <m/>
    <m/>
    <m/>
    <m/>
    <m/>
    <s v="prix_constants"/>
    <n v="1"/>
    <n v="0"/>
    <n v="0"/>
    <n v="0"/>
    <m/>
    <m/>
    <m/>
    <m/>
    <m/>
    <m/>
    <m/>
    <m/>
    <m/>
    <m/>
    <m/>
    <m/>
    <m/>
    <m/>
    <m/>
    <m/>
    <m/>
    <m/>
    <m/>
    <m/>
    <m/>
    <m/>
    <m/>
    <m/>
    <m/>
    <m/>
    <m/>
    <m/>
    <m/>
    <m/>
    <m/>
    <m/>
    <m/>
    <m/>
    <m/>
    <m/>
    <m/>
    <m/>
    <m/>
    <m/>
    <m/>
    <s v="sac_boro"/>
    <n v="0"/>
    <n v="0"/>
    <n v="0"/>
    <n v="0"/>
    <n v="0"/>
    <n v="0"/>
    <n v="0"/>
    <n v="0"/>
    <n v="0"/>
    <n v="0"/>
    <n v="0"/>
    <n v="0"/>
    <n v="0"/>
    <n v="0"/>
    <n v="1"/>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
    <s v="meme_pays"/>
    <m/>
    <m/>
    <n v="20"/>
    <n v="4"/>
    <n v="0"/>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maladies handicap"/>
    <n v="0"/>
    <n v="0"/>
    <n v="0"/>
    <n v="0"/>
    <n v="1"/>
    <n v="1"/>
    <n v="0"/>
    <n v="0"/>
    <n v="0"/>
    <m/>
    <s v="Merci pour tout"/>
    <m/>
    <m/>
    <n v="363224776"/>
    <n v="44883.585046296299"/>
    <m/>
    <m/>
    <s v="submitted_via_web"/>
  </r>
  <r>
    <n v="63"/>
    <s v="cf378eef-9c00-4428-94ca-4accfe339bb1"/>
    <d v="2022-11-18T00:00:00"/>
    <s v="ouahigouya"/>
    <s v="Assita Contogni GANAME"/>
    <x v="61"/>
    <n v="44883.428795798609"/>
    <s v="audit.csv"/>
    <m/>
    <m/>
    <s v="acted"/>
    <n v="44883"/>
    <s v="nord"/>
    <s v="yatenga"/>
    <x v="0"/>
    <s v="central"/>
    <m/>
    <m/>
    <s v="ACTED"/>
    <s v="Marché de Ouahigouya"/>
    <m/>
    <s v="oui"/>
    <m/>
    <s v="30a100"/>
    <m/>
    <m/>
    <s v="seau"/>
    <n v="1"/>
    <n v="0"/>
    <n v="0"/>
    <n v="0"/>
    <n v="1"/>
    <m/>
    <s v="disponible"/>
    <n v="2000"/>
    <s v="meme_localite"/>
    <m/>
    <m/>
    <n v="90"/>
    <n v="1"/>
    <n v="0"/>
    <m/>
    <m/>
    <m/>
    <m/>
    <m/>
    <m/>
    <m/>
    <m/>
    <m/>
    <m/>
    <m/>
    <m/>
    <m/>
    <m/>
    <m/>
    <m/>
    <m/>
    <m/>
    <m/>
    <m/>
    <m/>
    <m/>
    <m/>
    <m/>
    <m/>
    <m/>
    <m/>
    <s v="non"/>
    <m/>
    <m/>
    <m/>
    <m/>
    <m/>
    <m/>
    <m/>
    <m/>
    <m/>
    <m/>
    <m/>
    <m/>
    <m/>
    <m/>
    <m/>
    <m/>
    <m/>
    <m/>
    <m/>
    <m/>
    <m/>
    <m/>
    <s v="prix_constants"/>
    <n v="1"/>
    <n v="0"/>
    <n v="0"/>
    <n v="0"/>
    <m/>
    <m/>
    <m/>
    <m/>
    <m/>
    <m/>
    <m/>
    <m/>
    <m/>
    <m/>
    <m/>
    <m/>
    <m/>
    <m/>
    <m/>
    <m/>
    <m/>
    <m/>
    <m/>
    <m/>
    <m/>
    <m/>
    <m/>
    <m/>
    <m/>
    <m/>
    <m/>
    <m/>
    <m/>
    <m/>
    <m/>
    <m/>
    <m/>
    <m/>
    <m/>
    <m/>
    <m/>
    <m/>
    <m/>
    <s v="bache corde tenaille pelle"/>
    <n v="1"/>
    <n v="1"/>
    <n v="1"/>
    <n v="1"/>
    <n v="0"/>
    <n v="4"/>
    <m/>
    <s v="disponible"/>
    <n v="6000"/>
    <s v="meme_pays"/>
    <m/>
    <m/>
    <n v="90"/>
    <n v="2"/>
    <n v="0"/>
    <m/>
    <s v="disponible"/>
    <n v="13750"/>
    <s v="meme_pays"/>
    <m/>
    <m/>
    <n v="90"/>
    <n v="2"/>
    <n v="0"/>
    <m/>
    <s v="disponible"/>
    <n v="1500"/>
    <s v="meme_pays"/>
    <m/>
    <m/>
    <n v="90"/>
    <n v="2"/>
    <n v="0"/>
    <m/>
    <s v="disponible"/>
    <n v="4000"/>
    <s v="meme_pays"/>
    <m/>
    <m/>
    <n v="90"/>
    <n v="2"/>
    <n v="0"/>
    <m/>
    <s v="non"/>
    <m/>
    <m/>
    <m/>
    <m/>
    <m/>
    <m/>
    <m/>
    <m/>
    <m/>
    <m/>
    <m/>
    <m/>
    <m/>
    <m/>
    <m/>
    <m/>
    <m/>
    <m/>
    <m/>
    <m/>
    <m/>
    <m/>
    <m/>
    <s v="prix_constants"/>
    <n v="1"/>
    <n v="0"/>
    <n v="0"/>
    <n v="0"/>
    <m/>
    <m/>
    <m/>
    <m/>
    <m/>
    <m/>
    <m/>
    <m/>
    <m/>
    <m/>
    <m/>
    <m/>
    <m/>
    <m/>
    <m/>
    <m/>
    <m/>
    <m/>
    <m/>
    <m/>
    <m/>
    <m/>
    <m/>
    <m/>
    <m/>
    <m/>
    <m/>
    <m/>
    <m/>
    <m/>
    <m/>
    <m/>
    <m/>
    <m/>
    <m/>
    <m/>
    <m/>
    <m/>
    <m/>
    <m/>
    <m/>
    <s v="combustible_gaz natte sac_boro"/>
    <n v="0"/>
    <n v="0"/>
    <n v="1"/>
    <n v="0"/>
    <n v="0"/>
    <n v="0"/>
    <n v="0"/>
    <n v="0"/>
    <n v="0"/>
    <n v="1"/>
    <n v="0"/>
    <n v="0"/>
    <n v="0"/>
    <n v="0"/>
    <n v="1"/>
    <n v="0"/>
    <n v="3"/>
    <n v="8"/>
    <m/>
    <m/>
    <m/>
    <m/>
    <m/>
    <m/>
    <m/>
    <m/>
    <m/>
    <m/>
    <m/>
    <m/>
    <m/>
    <m/>
    <m/>
    <m/>
    <m/>
    <m/>
    <m/>
    <m/>
    <m/>
    <m/>
    <m/>
    <s v="disponible"/>
    <s v="6kg 12kg"/>
    <n v="0"/>
    <n v="1"/>
    <n v="1"/>
    <m/>
    <n v="25000"/>
    <n v="30000"/>
    <s v="meme_pays"/>
    <m/>
    <m/>
    <n v="60"/>
    <n v="2"/>
    <n v="0"/>
    <m/>
    <m/>
    <m/>
    <m/>
    <m/>
    <m/>
    <m/>
    <m/>
    <m/>
    <m/>
    <m/>
    <m/>
    <m/>
    <m/>
    <m/>
    <m/>
    <m/>
    <m/>
    <m/>
    <m/>
    <m/>
    <m/>
    <m/>
    <m/>
    <m/>
    <m/>
    <m/>
    <m/>
    <m/>
    <m/>
    <m/>
    <m/>
    <m/>
    <m/>
    <m/>
    <m/>
    <m/>
    <m/>
    <m/>
    <m/>
    <m/>
    <m/>
    <m/>
    <m/>
    <m/>
    <m/>
    <m/>
    <m/>
    <m/>
    <m/>
    <m/>
    <m/>
    <m/>
    <m/>
    <m/>
    <m/>
    <m/>
    <m/>
    <m/>
    <m/>
    <m/>
    <s v="disponible"/>
    <n v="3500"/>
    <s v="meme_pays"/>
    <m/>
    <m/>
    <n v="90"/>
    <n v="2"/>
    <n v="0"/>
    <m/>
    <m/>
    <m/>
    <m/>
    <m/>
    <m/>
    <m/>
    <m/>
    <m/>
    <m/>
    <m/>
    <m/>
    <m/>
    <m/>
    <m/>
    <m/>
    <m/>
    <m/>
    <m/>
    <m/>
    <m/>
    <m/>
    <m/>
    <m/>
    <m/>
    <m/>
    <m/>
    <m/>
    <m/>
    <m/>
    <m/>
    <m/>
    <m/>
    <m/>
    <m/>
    <m/>
    <m/>
    <m/>
    <m/>
    <s v="disponible"/>
    <n v="200"/>
    <s v="meme_localite"/>
    <m/>
    <m/>
    <n v="90"/>
    <n v="1"/>
    <n v="0"/>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Il faut payer nos marchandises pour rétablir la confiance entre commerçant et ONG sinon nous ne supportons pas de donner les prix et vous voir vous ravitailler ailleurs. Le commerçant accueillait ces clients ce qui a fait duré l'entretien."/>
    <m/>
    <m/>
    <n v="363225392"/>
    <n v="44883.586469907408"/>
    <m/>
    <m/>
    <s v="submitted_via_web"/>
  </r>
  <r>
    <n v="64"/>
    <s v="1ba21410-b259-410c-9b38-4f10604990aa"/>
    <d v="2022-11-18T00:00:00"/>
    <s v="ouahigouya"/>
    <s v="Assita Contogni GANAME"/>
    <x v="62"/>
    <n v="44883.460986817117"/>
    <s v="audit.csv"/>
    <m/>
    <m/>
    <s v="acted"/>
    <n v="44883"/>
    <s v="nord"/>
    <s v="yatenga"/>
    <x v="0"/>
    <s v="central"/>
    <m/>
    <m/>
    <s v="ACTED"/>
    <s v="Marché de Ouahigouya"/>
    <m/>
    <s v="oui"/>
    <m/>
    <s v="moins30"/>
    <m/>
    <m/>
    <s v="seau"/>
    <n v="1"/>
    <n v="0"/>
    <n v="0"/>
    <n v="0"/>
    <n v="1"/>
    <m/>
    <s v="disponible"/>
    <n v="1000"/>
    <s v="meme_localite"/>
    <m/>
    <m/>
    <n v="30"/>
    <n v="1"/>
    <n v="0"/>
    <m/>
    <m/>
    <m/>
    <m/>
    <m/>
    <m/>
    <m/>
    <m/>
    <m/>
    <m/>
    <m/>
    <m/>
    <m/>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gaz assiette couverture lampe gobelet_plastique bassine"/>
    <n v="0"/>
    <n v="0"/>
    <n v="1"/>
    <n v="0"/>
    <n v="0"/>
    <n v="1"/>
    <n v="1"/>
    <n v="0"/>
    <n v="1"/>
    <n v="0"/>
    <n v="1"/>
    <n v="0"/>
    <n v="1"/>
    <n v="0"/>
    <n v="0"/>
    <n v="0"/>
    <n v="6"/>
    <n v="8"/>
    <m/>
    <m/>
    <m/>
    <m/>
    <m/>
    <m/>
    <m/>
    <m/>
    <m/>
    <m/>
    <m/>
    <m/>
    <m/>
    <m/>
    <m/>
    <m/>
    <m/>
    <m/>
    <m/>
    <m/>
    <m/>
    <m/>
    <m/>
    <s v="disponible"/>
    <s v="6kg 12kg"/>
    <n v="0"/>
    <n v="1"/>
    <n v="1"/>
    <m/>
    <n v="23500"/>
    <n v="30000"/>
    <s v="meme_localite"/>
    <m/>
    <m/>
    <n v="30"/>
    <n v="1"/>
    <n v="0"/>
    <m/>
    <m/>
    <m/>
    <m/>
    <m/>
    <m/>
    <m/>
    <m/>
    <m/>
    <m/>
    <m/>
    <m/>
    <m/>
    <m/>
    <m/>
    <m/>
    <m/>
    <m/>
    <m/>
    <s v="disponible"/>
    <n v="500"/>
    <s v="meme_localite"/>
    <m/>
    <m/>
    <n v="90"/>
    <n v="1"/>
    <n v="0"/>
    <m/>
    <s v="disponible"/>
    <n v="250"/>
    <s v="meme_localite"/>
    <m/>
    <m/>
    <n v="30"/>
    <n v="1"/>
    <n v="0"/>
    <m/>
    <m/>
    <m/>
    <m/>
    <m/>
    <m/>
    <m/>
    <m/>
    <m/>
    <m/>
    <m/>
    <m/>
    <m/>
    <m/>
    <m/>
    <m/>
    <s v="disponible"/>
    <n v="1000"/>
    <s v="meme_localite"/>
    <m/>
    <m/>
    <n v="30"/>
    <n v="1"/>
    <n v="0"/>
    <m/>
    <m/>
    <m/>
    <m/>
    <m/>
    <m/>
    <m/>
    <m/>
    <m/>
    <m/>
    <s v="disponible"/>
    <n v="2000"/>
    <s v="meme_localite"/>
    <m/>
    <m/>
    <n v="120"/>
    <n v="1"/>
    <n v="0"/>
    <m/>
    <m/>
    <m/>
    <m/>
    <m/>
    <m/>
    <m/>
    <m/>
    <m/>
    <m/>
    <s v="disponible"/>
    <n v="1250"/>
    <s v="meme_localite"/>
    <m/>
    <m/>
    <n v="30"/>
    <n v="1"/>
    <n v="0"/>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m/>
    <m/>
    <m/>
    <n v="363225428"/>
    <n v="44883.58662037037"/>
    <m/>
    <m/>
    <s v="submitted_via_web"/>
  </r>
  <r>
    <n v="65"/>
    <s v="8897f679-afba-425d-a953-dffcc3ef6a32"/>
    <d v="2022-11-18T00:00:00"/>
    <s v="ouahigouya"/>
    <s v="Assita Contogni GANAME"/>
    <x v="63"/>
    <n v="44883.479025300927"/>
    <s v="audit.csv"/>
    <m/>
    <m/>
    <s v="acted"/>
    <n v="44883"/>
    <s v="nord"/>
    <s v="yatenga"/>
    <x v="0"/>
    <s v="central"/>
    <m/>
    <m/>
    <s v="ACTED"/>
    <s v="Marché de Ouahigouy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oustiquaire pagne couverture"/>
    <n v="0"/>
    <n v="0"/>
    <n v="0"/>
    <n v="0"/>
    <n v="0"/>
    <n v="0"/>
    <n v="0"/>
    <n v="0"/>
    <n v="0"/>
    <n v="0"/>
    <n v="1"/>
    <n v="1"/>
    <n v="0"/>
    <n v="1"/>
    <n v="0"/>
    <n v="0"/>
    <n v="3"/>
    <n v="5"/>
    <m/>
    <m/>
    <m/>
    <m/>
    <m/>
    <m/>
    <m/>
    <m/>
    <m/>
    <m/>
    <m/>
    <m/>
    <m/>
    <m/>
    <m/>
    <m/>
    <m/>
    <m/>
    <m/>
    <m/>
    <m/>
    <m/>
    <m/>
    <m/>
    <m/>
    <m/>
    <m/>
    <m/>
    <m/>
    <m/>
    <m/>
    <m/>
    <m/>
    <m/>
    <m/>
    <m/>
    <m/>
    <m/>
    <m/>
    <m/>
    <m/>
    <m/>
    <m/>
    <m/>
    <m/>
    <m/>
    <m/>
    <m/>
    <m/>
    <m/>
    <m/>
    <m/>
    <m/>
    <m/>
    <m/>
    <m/>
    <m/>
    <m/>
    <m/>
    <m/>
    <m/>
    <m/>
    <m/>
    <m/>
    <m/>
    <m/>
    <m/>
    <m/>
    <m/>
    <m/>
    <m/>
    <m/>
    <m/>
    <m/>
    <m/>
    <m/>
    <m/>
    <m/>
    <m/>
    <m/>
    <m/>
    <m/>
    <m/>
    <m/>
    <m/>
    <m/>
    <m/>
    <m/>
    <m/>
    <m/>
    <m/>
    <m/>
    <m/>
    <m/>
    <m/>
    <m/>
    <m/>
    <m/>
    <m/>
    <m/>
    <m/>
    <m/>
    <m/>
    <m/>
    <m/>
    <m/>
    <m/>
    <s v="disponible"/>
    <n v="2000"/>
    <s v="meme_pays"/>
    <m/>
    <m/>
    <n v="20"/>
    <n v="3"/>
    <n v="0"/>
    <m/>
    <s v="disponible"/>
    <n v="2000"/>
    <s v="meme_pays"/>
    <m/>
    <m/>
    <n v="150"/>
    <n v="3"/>
    <n v="0"/>
    <m/>
    <m/>
    <m/>
    <m/>
    <m/>
    <m/>
    <m/>
    <m/>
    <m/>
    <m/>
    <s v="disponible"/>
    <s v="oui"/>
    <m/>
    <n v="3000"/>
    <s v="meme_pays"/>
    <m/>
    <m/>
    <n v="60"/>
    <n v="3"/>
    <n v="0"/>
    <m/>
    <m/>
    <m/>
    <m/>
    <m/>
    <m/>
    <m/>
    <m/>
    <m/>
    <m/>
    <s v="non"/>
    <m/>
    <m/>
    <m/>
    <m/>
    <m/>
    <m/>
    <m/>
    <m/>
    <m/>
    <m/>
    <m/>
    <m/>
    <m/>
    <m/>
    <m/>
    <m/>
    <m/>
    <m/>
    <m/>
    <m/>
    <m/>
    <m/>
    <m/>
    <m/>
    <m/>
    <m/>
    <m/>
    <m/>
    <m/>
    <m/>
    <m/>
    <m/>
    <m/>
    <m/>
    <s v="prix_hausse"/>
    <n v="0"/>
    <n v="1"/>
    <n v="0"/>
    <n v="0"/>
    <s v="couverture moustiquaire pagne"/>
    <n v="0"/>
    <n v="0"/>
    <n v="0"/>
    <n v="0"/>
    <n v="0"/>
    <n v="0"/>
    <n v="0"/>
    <n v="0"/>
    <n v="0"/>
    <n v="0"/>
    <n v="1"/>
    <n v="1"/>
    <n v="0"/>
    <n v="1"/>
    <n v="0"/>
    <n v="0"/>
    <s v="hausse_couts hausse_change Hausse_prix_fournisseurs"/>
    <n v="1"/>
    <n v="0"/>
    <n v="1"/>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credit"/>
    <n v="1"/>
    <n v="1"/>
    <n v="0"/>
    <n v="1"/>
    <n v="0"/>
    <n v="0"/>
    <m/>
    <s v="oui_hausse"/>
    <s v="non"/>
    <m/>
    <m/>
    <m/>
    <m/>
    <m/>
    <m/>
    <m/>
    <m/>
    <m/>
    <m/>
    <s v="personne"/>
    <n v="0"/>
    <n v="0"/>
    <n v="0"/>
    <n v="0"/>
    <n v="0"/>
    <n v="0"/>
    <n v="0"/>
    <n v="1"/>
    <n v="0"/>
    <m/>
    <s v="Les prix varient selon les fournisseurs. Merci beaucoup pour la visite"/>
    <m/>
    <m/>
    <n v="363225510"/>
    <n v="44883.586840277778"/>
    <m/>
    <m/>
    <s v="submitted_via_web"/>
  </r>
  <r>
    <n v="66"/>
    <s v="8b9fd330-2118-4f86-94ff-de9fe4cac5a3"/>
    <d v="2022-11-18T00:00:00"/>
    <s v="ouahigouya"/>
    <s v="Bagaya abdoulaye"/>
    <x v="64"/>
    <n v="44883.560597233787"/>
    <s v="audit.csv"/>
    <m/>
    <m/>
    <s v="acted"/>
    <n v="44883"/>
    <s v="nord"/>
    <s v="yatenga"/>
    <x v="0"/>
    <s v="central"/>
    <m/>
    <m/>
    <s v="ACTED"/>
    <s v="Marché de Ouahigouya"/>
    <m/>
    <s v="oui"/>
    <m/>
    <s v="30a100"/>
    <m/>
    <m/>
    <s v="seau bidon savon400gr"/>
    <n v="1"/>
    <n v="1"/>
    <n v="1"/>
    <n v="0"/>
    <n v="3"/>
    <m/>
    <s v="disponible"/>
    <n v="1250"/>
    <s v="meme_pays"/>
    <m/>
    <m/>
    <n v="24"/>
    <n v="2"/>
    <n v="0"/>
    <m/>
    <s v="nondisponible"/>
    <m/>
    <m/>
    <m/>
    <m/>
    <m/>
    <m/>
    <m/>
    <m/>
    <m/>
    <m/>
    <m/>
    <m/>
    <s v="disponible"/>
    <s v="boule400g boule250g"/>
    <n v="1"/>
    <n v="1"/>
    <n v="450"/>
    <n v="250"/>
    <s v="meme_pays"/>
    <m/>
    <m/>
    <n v="24"/>
    <n v="1"/>
    <n v="0"/>
    <m/>
    <s v="oui"/>
    <m/>
    <s v="bidon"/>
    <n v="0"/>
    <n v="1"/>
    <n v="0"/>
    <n v="0"/>
    <m/>
    <s v="article_indisponible_saison tracasseries"/>
    <n v="0"/>
    <n v="0"/>
    <n v="0"/>
    <n v="0"/>
    <n v="1"/>
    <n v="0"/>
    <n v="0"/>
    <n v="0"/>
    <n v="0"/>
    <n v="1"/>
    <n v="0"/>
    <n v="0"/>
    <m/>
    <m/>
    <s v="prix_hausse"/>
    <n v="0"/>
    <n v="1"/>
    <n v="0"/>
    <n v="0"/>
    <s v="bidon"/>
    <n v="0"/>
    <n v="1"/>
    <n v="0"/>
    <n v="0"/>
    <s v="hausse_couts Hausse_prix_fournisseurs baisse_offre_production_saison"/>
    <n v="1"/>
    <n v="0"/>
    <n v="0"/>
    <n v="0"/>
    <n v="0"/>
    <n v="1"/>
    <n v="0"/>
    <n v="0"/>
    <n v="0"/>
    <n v="1"/>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uverture moustiquaire lampe"/>
    <n v="0"/>
    <n v="0"/>
    <n v="0"/>
    <n v="0"/>
    <n v="0"/>
    <n v="0"/>
    <n v="0"/>
    <n v="0"/>
    <n v="0"/>
    <n v="0"/>
    <n v="1"/>
    <n v="1"/>
    <n v="1"/>
    <n v="0"/>
    <n v="0"/>
    <n v="0"/>
    <n v="3"/>
    <n v="7"/>
    <m/>
    <m/>
    <m/>
    <m/>
    <m/>
    <m/>
    <m/>
    <m/>
    <m/>
    <m/>
    <m/>
    <m/>
    <m/>
    <m/>
    <m/>
    <m/>
    <m/>
    <m/>
    <m/>
    <m/>
    <m/>
    <m/>
    <m/>
    <m/>
    <m/>
    <m/>
    <m/>
    <m/>
    <m/>
    <m/>
    <m/>
    <m/>
    <m/>
    <m/>
    <m/>
    <m/>
    <m/>
    <m/>
    <m/>
    <m/>
    <m/>
    <m/>
    <m/>
    <m/>
    <m/>
    <m/>
    <m/>
    <m/>
    <m/>
    <m/>
    <m/>
    <m/>
    <m/>
    <m/>
    <m/>
    <m/>
    <m/>
    <m/>
    <m/>
    <m/>
    <m/>
    <m/>
    <m/>
    <m/>
    <m/>
    <m/>
    <m/>
    <m/>
    <m/>
    <m/>
    <m/>
    <m/>
    <m/>
    <m/>
    <m/>
    <m/>
    <m/>
    <m/>
    <m/>
    <m/>
    <m/>
    <m/>
    <m/>
    <m/>
    <m/>
    <m/>
    <m/>
    <m/>
    <m/>
    <m/>
    <m/>
    <m/>
    <m/>
    <m/>
    <m/>
    <m/>
    <m/>
    <m/>
    <m/>
    <m/>
    <m/>
    <m/>
    <m/>
    <m/>
    <m/>
    <m/>
    <m/>
    <s v="disponible"/>
    <n v="3500"/>
    <s v="meme_pays"/>
    <m/>
    <m/>
    <n v="14"/>
    <n v="2"/>
    <n v="0"/>
    <m/>
    <s v="peudisponible"/>
    <n v="2000"/>
    <s v="meme_pays"/>
    <m/>
    <m/>
    <n v="15"/>
    <n v="2"/>
    <n v="0"/>
    <m/>
    <s v="disponible"/>
    <n v="2000"/>
    <s v="meme_pays"/>
    <m/>
    <m/>
    <n v="12"/>
    <n v="10"/>
    <n v="0"/>
    <m/>
    <m/>
    <m/>
    <m/>
    <m/>
    <m/>
    <m/>
    <m/>
    <m/>
    <m/>
    <m/>
    <m/>
    <m/>
    <m/>
    <m/>
    <m/>
    <m/>
    <m/>
    <m/>
    <m/>
    <m/>
    <s v="non"/>
    <m/>
    <m/>
    <m/>
    <m/>
    <m/>
    <m/>
    <m/>
    <m/>
    <m/>
    <m/>
    <m/>
    <m/>
    <m/>
    <m/>
    <m/>
    <m/>
    <m/>
    <m/>
    <m/>
    <m/>
    <m/>
    <m/>
    <m/>
    <m/>
    <m/>
    <m/>
    <m/>
    <m/>
    <m/>
    <m/>
    <m/>
    <m/>
    <m/>
    <m/>
    <s v="prix_hausse"/>
    <n v="0"/>
    <n v="1"/>
    <n v="0"/>
    <n v="0"/>
    <s v="couverture lampe"/>
    <n v="0"/>
    <n v="0"/>
    <n v="0"/>
    <n v="0"/>
    <n v="0"/>
    <n v="0"/>
    <n v="0"/>
    <n v="0"/>
    <n v="0"/>
    <n v="0"/>
    <n v="1"/>
    <n v="0"/>
    <n v="1"/>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lus60"/>
    <n v="0"/>
    <n v="0"/>
    <n v="0"/>
    <n v="1"/>
    <n v="0"/>
    <n v="0"/>
    <n v="0"/>
    <n v="0"/>
    <n v="0"/>
    <m/>
    <s v="Les entretiens sont generalement sans suite. Ce qui fait que certains enquêtés sont reticents"/>
    <m/>
    <m/>
    <n v="363226849"/>
    <n v="44883.588877314818"/>
    <m/>
    <m/>
    <s v="submitted_via_web"/>
  </r>
  <r>
    <n v="67"/>
    <s v="435fdc57-2f2b-4485-8541-e0829beefce5"/>
    <d v="2022-11-18T00:00:00"/>
    <s v="ouahigouya"/>
    <s v="Bagaya abdoulaye"/>
    <x v="65"/>
    <n v="44883.507403240743"/>
    <s v="audit.csv"/>
    <m/>
    <m/>
    <s v="acted"/>
    <n v="44883"/>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n v="1"/>
    <n v="1"/>
    <n v="0"/>
    <n v="0"/>
    <n v="0"/>
    <n v="2"/>
    <m/>
    <s v="disponible"/>
    <n v="12500"/>
    <s v="meme_pays"/>
    <m/>
    <m/>
    <n v="60"/>
    <n v="7"/>
    <n v="0"/>
    <m/>
    <s v="disponible"/>
    <n v="15000"/>
    <s v="meme_pays"/>
    <m/>
    <m/>
    <n v="40"/>
    <n v="7"/>
    <n v="0"/>
    <m/>
    <m/>
    <m/>
    <m/>
    <m/>
    <m/>
    <m/>
    <m/>
    <m/>
    <m/>
    <m/>
    <m/>
    <m/>
    <m/>
    <m/>
    <m/>
    <m/>
    <m/>
    <m/>
    <s v="non"/>
    <m/>
    <m/>
    <m/>
    <m/>
    <m/>
    <m/>
    <m/>
    <m/>
    <m/>
    <m/>
    <m/>
    <m/>
    <m/>
    <m/>
    <m/>
    <m/>
    <m/>
    <m/>
    <m/>
    <m/>
    <m/>
    <m/>
    <m/>
    <s v="prix_hausse"/>
    <n v="0"/>
    <n v="1"/>
    <n v="0"/>
    <n v="0"/>
    <s v="bache corde"/>
    <n v="1"/>
    <n v="1"/>
    <n v="0"/>
    <n v="0"/>
    <n v="0"/>
    <s v="Hausse_prix_fournisseurs hausse_couts"/>
    <n v="1"/>
    <n v="0"/>
    <n v="0"/>
    <n v="0"/>
    <n v="0"/>
    <n v="1"/>
    <n v="0"/>
    <n v="0"/>
    <n v="0"/>
    <n v="0"/>
    <n v="0"/>
    <n v="0"/>
    <m/>
    <m/>
    <m/>
    <m/>
    <m/>
    <m/>
    <m/>
    <m/>
    <m/>
    <m/>
    <m/>
    <m/>
    <m/>
    <m/>
    <m/>
    <m/>
    <m/>
    <m/>
    <m/>
    <m/>
    <m/>
    <m/>
    <s v="couverture natte sac_boro"/>
    <n v="0"/>
    <n v="0"/>
    <n v="0"/>
    <n v="0"/>
    <n v="0"/>
    <n v="0"/>
    <n v="0"/>
    <n v="0"/>
    <n v="0"/>
    <n v="1"/>
    <n v="1"/>
    <n v="0"/>
    <n v="0"/>
    <n v="0"/>
    <n v="1"/>
    <n v="0"/>
    <n v="3"/>
    <n v="6"/>
    <m/>
    <m/>
    <m/>
    <m/>
    <m/>
    <m/>
    <m/>
    <m/>
    <m/>
    <m/>
    <m/>
    <m/>
    <m/>
    <m/>
    <m/>
    <m/>
    <m/>
    <m/>
    <m/>
    <m/>
    <m/>
    <m/>
    <m/>
    <m/>
    <m/>
    <m/>
    <m/>
    <m/>
    <m/>
    <m/>
    <m/>
    <m/>
    <m/>
    <m/>
    <m/>
    <m/>
    <m/>
    <m/>
    <m/>
    <m/>
    <m/>
    <m/>
    <m/>
    <m/>
    <m/>
    <m/>
    <m/>
    <m/>
    <m/>
    <m/>
    <m/>
    <m/>
    <m/>
    <m/>
    <m/>
    <m/>
    <m/>
    <m/>
    <m/>
    <m/>
    <m/>
    <m/>
    <m/>
    <m/>
    <m/>
    <m/>
    <m/>
    <m/>
    <m/>
    <m/>
    <m/>
    <m/>
    <m/>
    <m/>
    <m/>
    <m/>
    <m/>
    <m/>
    <m/>
    <m/>
    <m/>
    <m/>
    <m/>
    <m/>
    <m/>
    <m/>
    <m/>
    <m/>
    <m/>
    <m/>
    <m/>
    <m/>
    <m/>
    <m/>
    <m/>
    <m/>
    <m/>
    <m/>
    <s v="disponible"/>
    <n v="3000"/>
    <s v="meme_pays"/>
    <m/>
    <m/>
    <n v="28"/>
    <n v="7"/>
    <n v="0"/>
    <m/>
    <s v="disponible"/>
    <n v="3000"/>
    <s v="meme_pays"/>
    <m/>
    <m/>
    <n v="21"/>
    <n v="7"/>
    <n v="0"/>
    <m/>
    <m/>
    <m/>
    <m/>
    <m/>
    <m/>
    <m/>
    <m/>
    <m/>
    <m/>
    <m/>
    <m/>
    <m/>
    <m/>
    <m/>
    <m/>
    <m/>
    <m/>
    <m/>
    <m/>
    <m/>
    <m/>
    <m/>
    <m/>
    <m/>
    <m/>
    <m/>
    <m/>
    <m/>
    <m/>
    <s v="disponible"/>
    <n v="700"/>
    <s v="meme_pays"/>
    <m/>
    <m/>
    <n v="21"/>
    <n v="7"/>
    <n v="0"/>
    <m/>
    <s v="non"/>
    <m/>
    <m/>
    <m/>
    <m/>
    <m/>
    <m/>
    <m/>
    <m/>
    <m/>
    <m/>
    <m/>
    <m/>
    <m/>
    <m/>
    <m/>
    <m/>
    <m/>
    <m/>
    <m/>
    <m/>
    <m/>
    <m/>
    <m/>
    <m/>
    <m/>
    <m/>
    <m/>
    <m/>
    <m/>
    <m/>
    <m/>
    <m/>
    <m/>
    <m/>
    <s v="prix_hausse"/>
    <n v="0"/>
    <n v="1"/>
    <n v="0"/>
    <n v="0"/>
    <s v="natte couverture sac_boro"/>
    <n v="0"/>
    <n v="0"/>
    <n v="0"/>
    <n v="0"/>
    <n v="0"/>
    <n v="0"/>
    <n v="0"/>
    <n v="0"/>
    <n v="0"/>
    <n v="1"/>
    <n v="1"/>
    <n v="0"/>
    <n v="0"/>
    <n v="0"/>
    <n v="1"/>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m/>
    <m/>
    <m/>
    <n v="364040843"/>
    <n v="44886.323738425926"/>
    <m/>
    <m/>
    <s v="submitted_via_web"/>
  </r>
  <r>
    <n v="68"/>
    <s v="cece3fad-5250-4e1c-b979-b572a33c83dc"/>
    <d v="2022-11-21T00:00:00"/>
    <s v="ouahigouya"/>
    <s v="TOE HASSANE"/>
    <x v="66"/>
    <n v="44886.446728877323"/>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charbon combustible_bois"/>
    <n v="1"/>
    <n v="1"/>
    <n v="0"/>
    <n v="0"/>
    <n v="0"/>
    <n v="0"/>
    <n v="0"/>
    <n v="0"/>
    <n v="0"/>
    <n v="0"/>
    <n v="0"/>
    <n v="0"/>
    <n v="0"/>
    <n v="0"/>
    <n v="0"/>
    <n v="0"/>
    <n v="2"/>
    <n v="4"/>
    <m/>
    <s v="peudisponible"/>
    <n v="200"/>
    <s v="meme_localite"/>
    <m/>
    <m/>
    <n v="30"/>
    <n v="20"/>
    <n v="0"/>
    <m/>
    <s v="disponible"/>
    <s v="sachet"/>
    <n v="0"/>
    <n v="1"/>
    <m/>
    <n v="100"/>
    <s v="meme_localite"/>
    <m/>
    <m/>
    <n v="10"/>
    <n v="2"/>
    <n v="0"/>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prix_fournisseurs"/>
    <n v="0"/>
    <n v="0"/>
    <n v="0"/>
    <n v="0"/>
    <n v="0"/>
    <n v="1"/>
    <n v="0"/>
    <n v="0"/>
    <n v="0"/>
    <n v="0"/>
    <n v="0"/>
    <n v="0"/>
    <m/>
    <m/>
    <s v="prix_hausse"/>
    <n v="0"/>
    <n v="1"/>
    <n v="0"/>
    <n v="0"/>
    <s v="combustible_bois combustible_charbon"/>
    <n v="1"/>
    <n v="1"/>
    <n v="0"/>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m/>
    <m/>
    <m/>
    <n v="364288501"/>
    <n v="44886.664479166662"/>
    <m/>
    <m/>
    <s v="submitted_via_web"/>
  </r>
  <r>
    <n v="69"/>
    <s v="0be743b8-dd6f-4145-8ae1-59bf57d48605"/>
    <d v="2022-11-21T00:00:00"/>
    <s v="ouahigouya"/>
    <s v="TOE HASSANE"/>
    <x v="67"/>
    <n v="44886.460808923614"/>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peudisponible"/>
    <n v="250"/>
    <s v="meme_region"/>
    <m/>
    <m/>
    <n v="1"/>
    <n v="5"/>
    <n v="1"/>
    <m/>
    <s v="disponible"/>
    <s v="sachet sac"/>
    <n v="1"/>
    <n v="1"/>
    <n v="7000"/>
    <n v="100"/>
    <s v="meme_localit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prix_fournisseurs cout_transport taxes"/>
    <n v="0"/>
    <n v="0"/>
    <n v="0"/>
    <n v="0"/>
    <n v="0"/>
    <n v="1"/>
    <n v="0"/>
    <n v="1"/>
    <n v="1"/>
    <n v="0"/>
    <n v="0"/>
    <n v="0"/>
    <m/>
    <m/>
    <s v="prix_hausse"/>
    <n v="0"/>
    <n v="1"/>
    <n v="0"/>
    <n v="0"/>
    <s v="combustible_bois combustible_charbon"/>
    <n v="1"/>
    <n v="1"/>
    <n v="0"/>
    <n v="0"/>
    <n v="0"/>
    <n v="0"/>
    <n v="0"/>
    <n v="0"/>
    <n v="0"/>
    <n v="0"/>
    <n v="0"/>
    <n v="0"/>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m/>
    <m/>
    <m/>
    <n v="364288536"/>
    <n v="44886.664525462962"/>
    <m/>
    <m/>
    <s v="submitted_via_web"/>
  </r>
  <r>
    <n v="70"/>
    <s v="e657f4eb-5598-48de-8771-fde2b1e60165"/>
    <d v="2022-11-21T00:00:00"/>
    <s v="ouahigouya"/>
    <s v="TOE HASSANE"/>
    <x v="68"/>
    <n v="44886.582633518519"/>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bache"/>
    <n v="1"/>
    <n v="0"/>
    <n v="0"/>
    <n v="0"/>
    <n v="0"/>
    <n v="1"/>
    <m/>
    <s v="disponible"/>
    <n v="6000"/>
    <s v="meme_localite"/>
    <m/>
    <m/>
    <n v="20"/>
    <n v="1"/>
    <n v="0"/>
    <m/>
    <m/>
    <m/>
    <m/>
    <m/>
    <m/>
    <m/>
    <m/>
    <m/>
    <m/>
    <m/>
    <m/>
    <m/>
    <m/>
    <m/>
    <m/>
    <m/>
    <m/>
    <m/>
    <m/>
    <m/>
    <m/>
    <m/>
    <m/>
    <m/>
    <m/>
    <m/>
    <m/>
    <s v="oui"/>
    <m/>
    <s v="bache"/>
    <n v="1"/>
    <n v="0"/>
    <n v="0"/>
    <n v="0"/>
    <n v="0"/>
    <m/>
    <s v="prix_fournisseurs"/>
    <n v="0"/>
    <n v="0"/>
    <n v="0"/>
    <n v="0"/>
    <n v="0"/>
    <n v="1"/>
    <n v="0"/>
    <n v="0"/>
    <n v="0"/>
    <n v="0"/>
    <n v="0"/>
    <n v="0"/>
    <m/>
    <m/>
    <s v="prix_hausse"/>
    <n v="0"/>
    <n v="1"/>
    <n v="0"/>
    <n v="0"/>
    <s v="bache"/>
    <n v="1"/>
    <n v="0"/>
    <n v="0"/>
    <n v="0"/>
    <n v="0"/>
    <s v="Hausse_prix_fournisseurs"/>
    <n v="0"/>
    <n v="0"/>
    <n v="0"/>
    <n v="0"/>
    <n v="0"/>
    <n v="1"/>
    <n v="0"/>
    <n v="0"/>
    <n v="0"/>
    <n v="0"/>
    <n v="0"/>
    <n v="0"/>
    <m/>
    <m/>
    <m/>
    <m/>
    <m/>
    <m/>
    <m/>
    <m/>
    <m/>
    <m/>
    <m/>
    <m/>
    <m/>
    <m/>
    <m/>
    <m/>
    <m/>
    <m/>
    <m/>
    <m/>
    <m/>
    <m/>
    <s v="sac_boro"/>
    <n v="0"/>
    <n v="0"/>
    <n v="0"/>
    <n v="0"/>
    <n v="0"/>
    <n v="0"/>
    <n v="0"/>
    <n v="0"/>
    <n v="0"/>
    <n v="0"/>
    <n v="0"/>
    <n v="0"/>
    <n v="0"/>
    <n v="0"/>
    <n v="1"/>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50"/>
    <s v="meme_localite"/>
    <m/>
    <m/>
    <n v="20"/>
    <n v="1"/>
    <n v="0"/>
    <m/>
    <s v="oui"/>
    <m/>
    <s v="sac_boro"/>
    <n v="0"/>
    <n v="0"/>
    <n v="0"/>
    <n v="0"/>
    <n v="0"/>
    <n v="0"/>
    <n v="0"/>
    <n v="0"/>
    <n v="0"/>
    <n v="0"/>
    <n v="0"/>
    <n v="0"/>
    <n v="0"/>
    <n v="0"/>
    <n v="1"/>
    <n v="0"/>
    <m/>
    <s v="prix_fournisseurs"/>
    <n v="0"/>
    <n v="0"/>
    <n v="0"/>
    <n v="0"/>
    <n v="0"/>
    <n v="1"/>
    <n v="0"/>
    <n v="0"/>
    <n v="0"/>
    <n v="0"/>
    <n v="0"/>
    <n v="0"/>
    <m/>
    <m/>
    <s v="prix_hausse"/>
    <n v="0"/>
    <n v="1"/>
    <n v="0"/>
    <n v="0"/>
    <s v="sac_boro"/>
    <n v="0"/>
    <n v="0"/>
    <n v="0"/>
    <n v="0"/>
    <n v="0"/>
    <n v="0"/>
    <n v="0"/>
    <n v="0"/>
    <n v="0"/>
    <n v="0"/>
    <n v="0"/>
    <n v="0"/>
    <n v="0"/>
    <n v="0"/>
    <n v="1"/>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m/>
    <m/>
    <m/>
    <n v="364288603"/>
    <n v="44886.664594907408"/>
    <m/>
    <m/>
    <s v="submitted_via_web"/>
  </r>
  <r>
    <n v="71"/>
    <s v="0441e12a-582e-4cdf-9048-6cc01e3eaf3c"/>
    <d v="2022-11-21T00:00:00"/>
    <s v="ouahigouya"/>
    <s v="TOE HASSANE"/>
    <x v="69"/>
    <n v="44886.59863158565"/>
    <s v="audit.csv"/>
    <m/>
    <m/>
    <s v="acted"/>
    <n v="44886"/>
    <s v="nord"/>
    <s v="yatenga"/>
    <x v="0"/>
    <s v="central"/>
    <m/>
    <m/>
    <s v="ACTED"/>
    <s v="Marché de Ouahigouya"/>
    <m/>
    <s v="oui"/>
    <m/>
    <s v="30a100"/>
    <m/>
    <m/>
    <s v="aucun"/>
    <n v="0"/>
    <n v="0"/>
    <n v="0"/>
    <n v="1"/>
    <n v="1"/>
    <m/>
    <m/>
    <m/>
    <m/>
    <m/>
    <m/>
    <m/>
    <m/>
    <m/>
    <m/>
    <m/>
    <m/>
    <m/>
    <m/>
    <m/>
    <m/>
    <m/>
    <m/>
    <m/>
    <m/>
    <m/>
    <m/>
    <m/>
    <m/>
    <m/>
    <m/>
    <m/>
    <m/>
    <m/>
    <m/>
    <m/>
    <m/>
    <m/>
    <m/>
    <m/>
    <m/>
    <m/>
    <m/>
    <m/>
    <m/>
    <m/>
    <m/>
    <m/>
    <m/>
    <m/>
    <m/>
    <m/>
    <m/>
    <m/>
    <m/>
    <m/>
    <m/>
    <m/>
    <m/>
    <m/>
    <m/>
    <m/>
    <m/>
    <m/>
    <m/>
    <m/>
    <m/>
    <m/>
    <m/>
    <m/>
    <m/>
    <m/>
    <m/>
    <m/>
    <m/>
    <m/>
    <m/>
    <m/>
    <m/>
    <m/>
    <m/>
    <m/>
    <m/>
    <m/>
    <m/>
    <m/>
    <m/>
    <m/>
    <m/>
    <m/>
    <m/>
    <m/>
    <m/>
    <m/>
    <m/>
    <m/>
    <m/>
    <m/>
    <m/>
    <m/>
    <m/>
    <m/>
    <m/>
    <m/>
    <m/>
    <m/>
    <m/>
    <m/>
    <s v="bache tenaille pelle"/>
    <n v="1"/>
    <n v="0"/>
    <n v="1"/>
    <n v="1"/>
    <n v="0"/>
    <n v="3"/>
    <m/>
    <s v="disponible"/>
    <n v="4000"/>
    <s v="meme_pays"/>
    <m/>
    <m/>
    <n v="120"/>
    <n v="2"/>
    <n v="0"/>
    <m/>
    <m/>
    <m/>
    <m/>
    <m/>
    <m/>
    <m/>
    <m/>
    <m/>
    <m/>
    <s v="disponible"/>
    <n v="1000"/>
    <s v="meme_pays"/>
    <m/>
    <m/>
    <n v="120"/>
    <n v="2"/>
    <n v="0"/>
    <m/>
    <s v="peudisponible"/>
    <n v="6000"/>
    <s v="meme_pays"/>
    <m/>
    <m/>
    <n v="90"/>
    <n v="2"/>
    <n v="0"/>
    <m/>
    <s v="oui"/>
    <m/>
    <s v="bache tenaille pelle"/>
    <n v="1"/>
    <n v="0"/>
    <n v="1"/>
    <n v="1"/>
    <n v="0"/>
    <m/>
    <s v="prix_fournisseurs cout_transport"/>
    <n v="0"/>
    <n v="0"/>
    <n v="0"/>
    <n v="0"/>
    <n v="0"/>
    <n v="1"/>
    <n v="0"/>
    <n v="1"/>
    <n v="0"/>
    <n v="0"/>
    <n v="0"/>
    <n v="0"/>
    <m/>
    <m/>
    <s v="prix_hausse"/>
    <n v="0"/>
    <n v="1"/>
    <n v="0"/>
    <n v="0"/>
    <s v="pelle"/>
    <n v="0"/>
    <n v="0"/>
    <n v="0"/>
    <n v="1"/>
    <n v="0"/>
    <s v="hausse_couts Hausse_prix_fournisseurs"/>
    <n v="1"/>
    <n v="0"/>
    <n v="0"/>
    <n v="0"/>
    <n v="0"/>
    <n v="1"/>
    <n v="0"/>
    <n v="0"/>
    <n v="0"/>
    <n v="0"/>
    <n v="0"/>
    <n v="0"/>
    <m/>
    <m/>
    <m/>
    <m/>
    <m/>
    <m/>
    <m/>
    <m/>
    <m/>
    <m/>
    <m/>
    <m/>
    <m/>
    <m/>
    <m/>
    <m/>
    <m/>
    <m/>
    <m/>
    <m/>
    <m/>
    <m/>
    <s v="combustible_gaz"/>
    <n v="0"/>
    <n v="0"/>
    <n v="1"/>
    <n v="0"/>
    <n v="0"/>
    <n v="0"/>
    <n v="0"/>
    <n v="0"/>
    <n v="0"/>
    <n v="0"/>
    <n v="0"/>
    <n v="0"/>
    <n v="0"/>
    <n v="0"/>
    <n v="0"/>
    <n v="0"/>
    <n v="1"/>
    <n v="5"/>
    <m/>
    <m/>
    <m/>
    <m/>
    <m/>
    <m/>
    <m/>
    <m/>
    <m/>
    <m/>
    <m/>
    <m/>
    <m/>
    <m/>
    <m/>
    <m/>
    <m/>
    <m/>
    <m/>
    <m/>
    <m/>
    <m/>
    <m/>
    <s v="peudisponible"/>
    <s v="3kg"/>
    <n v="1"/>
    <n v="0"/>
    <n v="0"/>
    <n v="15000"/>
    <m/>
    <m/>
    <s v="meme_pays"/>
    <m/>
    <m/>
    <n v="0"/>
    <n v="30"/>
    <n v="1"/>
    <m/>
    <m/>
    <m/>
    <m/>
    <m/>
    <m/>
    <m/>
    <m/>
    <m/>
    <m/>
    <m/>
    <m/>
    <m/>
    <m/>
    <m/>
    <m/>
    <m/>
    <m/>
    <m/>
    <m/>
    <m/>
    <m/>
    <m/>
    <m/>
    <m/>
    <m/>
    <m/>
    <m/>
    <m/>
    <m/>
    <m/>
    <m/>
    <m/>
    <m/>
    <m/>
    <m/>
    <m/>
    <m/>
    <m/>
    <m/>
    <m/>
    <m/>
    <m/>
    <m/>
    <m/>
    <m/>
    <m/>
    <m/>
    <m/>
    <m/>
    <m/>
    <m/>
    <m/>
    <m/>
    <m/>
    <m/>
    <m/>
    <m/>
    <m/>
    <m/>
    <m/>
    <m/>
    <m/>
    <m/>
    <m/>
    <m/>
    <m/>
    <m/>
    <m/>
    <m/>
    <m/>
    <m/>
    <m/>
    <m/>
    <m/>
    <m/>
    <m/>
    <m/>
    <m/>
    <m/>
    <m/>
    <m/>
    <m/>
    <m/>
    <m/>
    <m/>
    <m/>
    <m/>
    <m/>
    <m/>
    <m/>
    <m/>
    <m/>
    <m/>
    <m/>
    <m/>
    <m/>
    <m/>
    <m/>
    <m/>
    <m/>
    <m/>
    <m/>
    <m/>
    <m/>
    <m/>
    <m/>
    <m/>
    <m/>
    <m/>
    <m/>
    <m/>
    <m/>
    <m/>
    <m/>
    <m/>
    <m/>
    <s v="oui"/>
    <m/>
    <s v="combustible_gaz"/>
    <n v="0"/>
    <n v="0"/>
    <n v="1"/>
    <n v="0"/>
    <n v="0"/>
    <n v="0"/>
    <n v="0"/>
    <n v="0"/>
    <n v="0"/>
    <n v="0"/>
    <n v="0"/>
    <n v="0"/>
    <n v="0"/>
    <n v="0"/>
    <n v="0"/>
    <n v="0"/>
    <m/>
    <s v="tracasseries"/>
    <n v="0"/>
    <n v="0"/>
    <n v="0"/>
    <n v="0"/>
    <n v="0"/>
    <n v="0"/>
    <n v="0"/>
    <n v="0"/>
    <n v="0"/>
    <n v="1"/>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paiementmob"/>
    <n v="1"/>
    <n v="1"/>
    <n v="0"/>
    <n v="1"/>
    <n v="0"/>
    <n v="0"/>
    <m/>
    <s v="oui_baisse"/>
    <s v="non"/>
    <m/>
    <m/>
    <m/>
    <m/>
    <m/>
    <m/>
    <m/>
    <m/>
    <m/>
    <m/>
    <s v="personne"/>
    <n v="0"/>
    <n v="0"/>
    <n v="0"/>
    <n v="0"/>
    <n v="0"/>
    <n v="0"/>
    <n v="0"/>
    <n v="1"/>
    <n v="0"/>
    <m/>
    <m/>
    <m/>
    <m/>
    <n v="364288708"/>
    <n v="44886.664733796293"/>
    <m/>
    <m/>
    <s v="submitted_via_web"/>
  </r>
  <r>
    <n v="72"/>
    <s v="5c164a53-13e9-422a-bdbb-d2487aab214d"/>
    <d v="2022-11-21T00:00:00"/>
    <s v="ouahigouya"/>
    <s v="TOE HASSANE"/>
    <x v="70"/>
    <n v="44886.621572118063"/>
    <s v="audit.csv"/>
    <m/>
    <m/>
    <s v="acted"/>
    <n v="44886"/>
    <s v="nord"/>
    <s v="yatenga"/>
    <x v="0"/>
    <s v="central"/>
    <m/>
    <m/>
    <s v="ACTED"/>
    <s v="Marché de Ouahigouya"/>
    <m/>
    <s v="oui"/>
    <m/>
    <s v="30a100"/>
    <m/>
    <m/>
    <s v="savon400gr bidon"/>
    <n v="0"/>
    <n v="1"/>
    <n v="1"/>
    <n v="0"/>
    <n v="2"/>
    <m/>
    <m/>
    <m/>
    <m/>
    <m/>
    <m/>
    <m/>
    <m/>
    <m/>
    <m/>
    <s v="nondisponible"/>
    <m/>
    <m/>
    <m/>
    <m/>
    <m/>
    <m/>
    <m/>
    <m/>
    <m/>
    <m/>
    <m/>
    <m/>
    <s v="disponible"/>
    <s v="boule400g boule250g"/>
    <n v="1"/>
    <n v="1"/>
    <n v="400"/>
    <n v="250"/>
    <s v="meme_localite"/>
    <m/>
    <m/>
    <n v="30"/>
    <n v="1"/>
    <n v="0"/>
    <m/>
    <s v="oui"/>
    <m/>
    <s v="savon400gr bidon"/>
    <n v="0"/>
    <n v="1"/>
    <n v="1"/>
    <n v="0"/>
    <m/>
    <s v="prix_fournisseurs"/>
    <n v="0"/>
    <n v="0"/>
    <n v="0"/>
    <n v="0"/>
    <n v="0"/>
    <n v="1"/>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paiementmob"/>
    <n v="1"/>
    <n v="1"/>
    <n v="0"/>
    <n v="1"/>
    <n v="0"/>
    <n v="0"/>
    <m/>
    <s v="oui_baisse"/>
    <s v="non"/>
    <m/>
    <m/>
    <m/>
    <m/>
    <m/>
    <m/>
    <m/>
    <m/>
    <m/>
    <m/>
    <s v="personne"/>
    <n v="0"/>
    <n v="0"/>
    <n v="0"/>
    <n v="0"/>
    <n v="0"/>
    <n v="0"/>
    <n v="0"/>
    <n v="1"/>
    <n v="0"/>
    <m/>
    <m/>
    <m/>
    <m/>
    <n v="364288779"/>
    <n v="44886.664814814823"/>
    <m/>
    <m/>
    <s v="submitted_via_web"/>
  </r>
  <r>
    <n v="73"/>
    <s v="faf25a62-a8ad-4a26-8cd8-475e18c4c401"/>
    <d v="2022-11-21T00:00:00"/>
    <s v="ouahigouya"/>
    <s v="Assita Contogni GANAME"/>
    <x v="71"/>
    <n v="44886.44341133102"/>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n v="1"/>
    <n v="0"/>
    <n v="0"/>
    <n v="0"/>
    <n v="0"/>
    <n v="0"/>
    <n v="0"/>
    <n v="0"/>
    <n v="0"/>
    <n v="0"/>
    <n v="0"/>
    <n v="0"/>
    <n v="0"/>
    <n v="0"/>
    <n v="0"/>
    <n v="0"/>
    <n v="1"/>
    <n v="3"/>
    <m/>
    <s v="peudisponible"/>
    <n v="250"/>
    <s v="meme_region"/>
    <m/>
    <m/>
    <n v="15"/>
    <n v="6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n v="1"/>
    <n v="0"/>
    <n v="0"/>
    <n v="0"/>
    <n v="0"/>
    <n v="0"/>
    <n v="0"/>
    <n v="0"/>
    <n v="0"/>
    <n v="0"/>
    <n v="0"/>
    <n v="0"/>
    <n v="0"/>
    <n v="0"/>
    <n v="0"/>
    <n v="0"/>
    <m/>
    <s v="cout_transport prix_fournisseurs"/>
    <n v="0"/>
    <n v="0"/>
    <n v="0"/>
    <n v="0"/>
    <n v="0"/>
    <n v="1"/>
    <n v="0"/>
    <n v="1"/>
    <n v="0"/>
    <n v="0"/>
    <n v="0"/>
    <n v="0"/>
    <m/>
    <m/>
    <s v="prix_hausse"/>
    <n v="0"/>
    <n v="1"/>
    <n v="0"/>
    <n v="0"/>
    <s v="combustible_bois"/>
    <n v="1"/>
    <n v="0"/>
    <n v="0"/>
    <n v="0"/>
    <n v="0"/>
    <n v="0"/>
    <n v="0"/>
    <n v="0"/>
    <n v="0"/>
    <n v="0"/>
    <n v="0"/>
    <n v="0"/>
    <n v="0"/>
    <n v="0"/>
    <n v="0"/>
    <n v="0"/>
    <s v="baisse_offre_securite Hausse_prix_fournisseurs hausse_demande_clients"/>
    <n v="0"/>
    <n v="0"/>
    <n v="0"/>
    <n v="1"/>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s v="Je vend le bois il ya plus de 40ans mais depuis 3 ans environ le réapprovisionnement est devenu difficile suite à l'insécurité. Merci"/>
    <m/>
    <m/>
    <n v="364289208"/>
    <n v="44886.665393518517"/>
    <m/>
    <m/>
    <s v="submitted_via_web"/>
  </r>
  <r>
    <n v="74"/>
    <s v="fa7c735c-d1a1-46b9-9b42-741fc43317e3"/>
    <d v="2022-11-21T00:00:00"/>
    <s v="ouahigouya"/>
    <s v="Assita Contogni GANAME"/>
    <x v="72"/>
    <n v="44886.454214270831"/>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peudisponible"/>
    <n v="250"/>
    <s v="meme_region"/>
    <m/>
    <m/>
    <n v="30"/>
    <n v="60"/>
    <n v="1"/>
    <m/>
    <s v="peudisponible"/>
    <s v="sac sachet"/>
    <n v="1"/>
    <n v="1"/>
    <n v="6500"/>
    <n v="100"/>
    <s v="meme_localite"/>
    <m/>
    <m/>
    <n v="30"/>
    <n v="1"/>
    <n v="0"/>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prix_fournisseurs rarete_transport cout_transport"/>
    <n v="0"/>
    <n v="0"/>
    <n v="0"/>
    <n v="0"/>
    <n v="0"/>
    <n v="1"/>
    <n v="1"/>
    <n v="1"/>
    <n v="0"/>
    <n v="0"/>
    <n v="0"/>
    <n v="0"/>
    <m/>
    <m/>
    <s v="prix_hausse"/>
    <n v="0"/>
    <n v="1"/>
    <n v="0"/>
    <n v="0"/>
    <s v="combustible_bois combustible_charbon"/>
    <n v="1"/>
    <n v="1"/>
    <n v="0"/>
    <n v="0"/>
    <n v="0"/>
    <n v="0"/>
    <n v="0"/>
    <n v="0"/>
    <n v="0"/>
    <n v="0"/>
    <n v="0"/>
    <n v="0"/>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289525"/>
    <n v="44886.665868055563"/>
    <m/>
    <m/>
    <s v="submitted_via_web"/>
  </r>
  <r>
    <n v="75"/>
    <s v="22ee6ee6-b548-447e-946c-e35f80d5ad98"/>
    <d v="2022-11-21T00:00:00"/>
    <s v="ouahigouya"/>
    <s v="Assita Contogni GANAME"/>
    <x v="73"/>
    <n v="44886.478174629643"/>
    <s v="audit.csv"/>
    <m/>
    <m/>
    <s v="acted"/>
    <n v="44886"/>
    <s v="nord"/>
    <s v="yatenga"/>
    <x v="0"/>
    <s v="central"/>
    <m/>
    <m/>
    <s v="ACTED"/>
    <s v="Marché de Ouahigouya"/>
    <m/>
    <s v="oui"/>
    <m/>
    <s v="30a100"/>
    <m/>
    <m/>
    <s v="savon400gr"/>
    <n v="0"/>
    <n v="0"/>
    <n v="1"/>
    <n v="0"/>
    <n v="1"/>
    <m/>
    <m/>
    <m/>
    <m/>
    <m/>
    <m/>
    <m/>
    <m/>
    <m/>
    <m/>
    <m/>
    <m/>
    <m/>
    <m/>
    <m/>
    <m/>
    <m/>
    <m/>
    <m/>
    <m/>
    <m/>
    <m/>
    <m/>
    <s v="disponible"/>
    <s v="boule400g boule250g"/>
    <n v="1"/>
    <n v="1"/>
    <n v="350"/>
    <n v="200"/>
    <s v="meme_localite"/>
    <m/>
    <m/>
    <n v="30"/>
    <n v="1"/>
    <n v="0"/>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lampe"/>
    <n v="0"/>
    <n v="0"/>
    <n v="0"/>
    <n v="0"/>
    <n v="0"/>
    <n v="0"/>
    <n v="1"/>
    <n v="0"/>
    <n v="0"/>
    <n v="0"/>
    <n v="0"/>
    <n v="0"/>
    <n v="1"/>
    <n v="0"/>
    <n v="0"/>
    <n v="0"/>
    <n v="2"/>
    <n v="4"/>
    <m/>
    <m/>
    <m/>
    <m/>
    <m/>
    <m/>
    <m/>
    <m/>
    <m/>
    <m/>
    <m/>
    <m/>
    <m/>
    <m/>
    <m/>
    <m/>
    <m/>
    <m/>
    <m/>
    <m/>
    <m/>
    <m/>
    <m/>
    <m/>
    <m/>
    <m/>
    <m/>
    <m/>
    <m/>
    <m/>
    <m/>
    <m/>
    <m/>
    <m/>
    <m/>
    <m/>
    <m/>
    <m/>
    <m/>
    <m/>
    <m/>
    <m/>
    <m/>
    <m/>
    <m/>
    <m/>
    <m/>
    <m/>
    <m/>
    <m/>
    <m/>
    <m/>
    <m/>
    <m/>
    <m/>
    <m/>
    <m/>
    <m/>
    <m/>
    <m/>
    <m/>
    <m/>
    <m/>
    <m/>
    <m/>
    <s v="disponible"/>
    <n v="200"/>
    <s v="meme_localite"/>
    <m/>
    <m/>
    <n v="30"/>
    <n v="1"/>
    <n v="0"/>
    <m/>
    <m/>
    <m/>
    <m/>
    <m/>
    <m/>
    <m/>
    <m/>
    <m/>
    <m/>
    <m/>
    <m/>
    <m/>
    <m/>
    <m/>
    <m/>
    <m/>
    <m/>
    <m/>
    <m/>
    <m/>
    <m/>
    <m/>
    <m/>
    <m/>
    <m/>
    <m/>
    <m/>
    <m/>
    <m/>
    <m/>
    <m/>
    <m/>
    <m/>
    <m/>
    <m/>
    <m/>
    <m/>
    <m/>
    <m/>
    <m/>
    <m/>
    <m/>
    <m/>
    <m/>
    <m/>
    <m/>
    <m/>
    <m/>
    <m/>
    <m/>
    <m/>
    <s v="disponible"/>
    <n v="750"/>
    <s v="meme_localite"/>
    <m/>
    <m/>
    <n v="30"/>
    <n v="1"/>
    <n v="0"/>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m/>
    <m/>
    <m/>
    <n v="364289617"/>
    <n v="44886.66605324074"/>
    <m/>
    <m/>
    <s v="submitted_via_web"/>
  </r>
  <r>
    <n v="76"/>
    <s v="f0390c30-aacc-47cf-ae62-e8e72d251e04"/>
    <d v="2022-11-21T00:00:00"/>
    <s v="ouahigouya"/>
    <s v="Assita Contogni GANAME"/>
    <x v="74"/>
    <n v="44886.549520196757"/>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pagne"/>
    <n v="0"/>
    <n v="0"/>
    <n v="0"/>
    <n v="0"/>
    <n v="0"/>
    <n v="0"/>
    <n v="0"/>
    <n v="0"/>
    <n v="0"/>
    <n v="0"/>
    <n v="0"/>
    <n v="0"/>
    <n v="0"/>
    <n v="1"/>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oui"/>
    <m/>
    <n v="2250"/>
    <s v="meme_localite"/>
    <m/>
    <m/>
    <n v="120"/>
    <n v="1"/>
    <n v="0"/>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289798"/>
    <n v="44886.666377314818"/>
    <m/>
    <m/>
    <s v="submitted_via_web"/>
  </r>
  <r>
    <n v="77"/>
    <s v="d5c49ee4-0398-4e02-b82a-b9688bf5e72f"/>
    <d v="2022-11-21T00:00:00"/>
    <s v="ouahigouya"/>
    <s v="Assita Contogni GANAME"/>
    <x v="75"/>
    <n v="44886.605191585651"/>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gobelet_acier assiette marmite5 marmite7"/>
    <n v="0"/>
    <n v="0"/>
    <n v="0"/>
    <n v="1"/>
    <n v="1"/>
    <n v="1"/>
    <n v="1"/>
    <n v="1"/>
    <n v="0"/>
    <n v="0"/>
    <n v="0"/>
    <n v="0"/>
    <n v="0"/>
    <n v="0"/>
    <n v="0"/>
    <n v="0"/>
    <n v="5"/>
    <n v="7"/>
    <m/>
    <m/>
    <m/>
    <m/>
    <m/>
    <m/>
    <m/>
    <m/>
    <m/>
    <m/>
    <m/>
    <m/>
    <m/>
    <m/>
    <m/>
    <m/>
    <m/>
    <m/>
    <m/>
    <m/>
    <m/>
    <m/>
    <m/>
    <m/>
    <m/>
    <m/>
    <m/>
    <m/>
    <m/>
    <m/>
    <m/>
    <m/>
    <m/>
    <m/>
    <m/>
    <m/>
    <m/>
    <m/>
    <s v="disponible"/>
    <n v="6000"/>
    <s v="meme_localite"/>
    <m/>
    <m/>
    <n v="60"/>
    <n v="1"/>
    <n v="0"/>
    <m/>
    <s v="disponible"/>
    <n v="5000"/>
    <s v="meme_localite"/>
    <m/>
    <m/>
    <n v="60"/>
    <n v="1"/>
    <n v="0"/>
    <m/>
    <s v="disponible"/>
    <n v="1000"/>
    <s v="meme_localite"/>
    <m/>
    <m/>
    <n v="60"/>
    <n v="1"/>
    <n v="0"/>
    <m/>
    <s v="disponible"/>
    <n v="150"/>
    <s v="meme_localite"/>
    <m/>
    <m/>
    <n v="60"/>
    <n v="1"/>
    <n v="0"/>
    <m/>
    <s v="disponible"/>
    <s v="0_25l 0_5l 1l"/>
    <n v="1"/>
    <n v="1"/>
    <n v="1"/>
    <n v="500"/>
    <n v="800"/>
    <n v="1000"/>
    <s v="meme_localite"/>
    <m/>
    <m/>
    <n v="60"/>
    <n v="1"/>
    <n v="0"/>
    <m/>
    <m/>
    <m/>
    <m/>
    <m/>
    <m/>
    <m/>
    <m/>
    <m/>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s v="Je fais le  réapprovisionnement chaque deux mois. Merci"/>
    <m/>
    <m/>
    <n v="364294115"/>
    <n v="44886.674108796287"/>
    <m/>
    <m/>
    <s v="submitted_via_web"/>
  </r>
  <r>
    <n v="78"/>
    <s v="8ce055be-ece2-400a-929d-cd000a16460f"/>
    <d v="2022-11-21T00:00:00"/>
    <s v="ouahigouya"/>
    <s v="Assita Contogni GANAME"/>
    <x v="76"/>
    <n v="44886.644170937499"/>
    <s v="audit.csv"/>
    <m/>
    <m/>
    <s v="acted"/>
    <n v="44886"/>
    <s v="nord"/>
    <s v="yatenga"/>
    <x v="0"/>
    <s v="central"/>
    <m/>
    <m/>
    <s v="ACTED"/>
    <s v="Marché de Ouahigouya"/>
    <m/>
    <s v="oui"/>
    <m/>
    <s v="30a100"/>
    <m/>
    <m/>
    <s v="aucun"/>
    <n v="0"/>
    <n v="0"/>
    <n v="0"/>
    <n v="1"/>
    <n v="1"/>
    <m/>
    <m/>
    <m/>
    <m/>
    <m/>
    <m/>
    <m/>
    <m/>
    <m/>
    <m/>
    <m/>
    <m/>
    <m/>
    <m/>
    <m/>
    <m/>
    <m/>
    <m/>
    <m/>
    <m/>
    <m/>
    <m/>
    <m/>
    <m/>
    <m/>
    <m/>
    <m/>
    <m/>
    <m/>
    <m/>
    <m/>
    <m/>
    <m/>
    <m/>
    <m/>
    <m/>
    <m/>
    <m/>
    <m/>
    <m/>
    <m/>
    <m/>
    <m/>
    <m/>
    <m/>
    <m/>
    <m/>
    <m/>
    <m/>
    <m/>
    <m/>
    <m/>
    <m/>
    <m/>
    <m/>
    <m/>
    <m/>
    <m/>
    <m/>
    <m/>
    <m/>
    <m/>
    <m/>
    <m/>
    <m/>
    <m/>
    <m/>
    <m/>
    <m/>
    <m/>
    <m/>
    <m/>
    <m/>
    <m/>
    <m/>
    <m/>
    <m/>
    <m/>
    <m/>
    <m/>
    <m/>
    <m/>
    <m/>
    <m/>
    <m/>
    <m/>
    <m/>
    <m/>
    <m/>
    <m/>
    <m/>
    <m/>
    <m/>
    <m/>
    <m/>
    <m/>
    <m/>
    <m/>
    <m/>
    <m/>
    <m/>
    <m/>
    <m/>
    <s v="corde"/>
    <n v="0"/>
    <n v="1"/>
    <n v="0"/>
    <n v="0"/>
    <n v="0"/>
    <n v="1"/>
    <m/>
    <m/>
    <m/>
    <m/>
    <m/>
    <m/>
    <m/>
    <m/>
    <m/>
    <m/>
    <s v="disponible"/>
    <n v="14750"/>
    <s v="meme_localite"/>
    <m/>
    <m/>
    <n v="120"/>
    <n v="1"/>
    <n v="0"/>
    <m/>
    <m/>
    <m/>
    <m/>
    <m/>
    <m/>
    <m/>
    <m/>
    <m/>
    <m/>
    <m/>
    <m/>
    <m/>
    <m/>
    <m/>
    <m/>
    <m/>
    <m/>
    <m/>
    <s v="non"/>
    <m/>
    <m/>
    <m/>
    <m/>
    <m/>
    <m/>
    <m/>
    <m/>
    <m/>
    <m/>
    <m/>
    <m/>
    <m/>
    <m/>
    <m/>
    <m/>
    <m/>
    <m/>
    <m/>
    <m/>
    <m/>
    <m/>
    <m/>
    <s v="prix_constants"/>
    <n v="1"/>
    <n v="0"/>
    <n v="0"/>
    <n v="0"/>
    <m/>
    <m/>
    <m/>
    <m/>
    <m/>
    <m/>
    <m/>
    <m/>
    <m/>
    <m/>
    <m/>
    <m/>
    <m/>
    <m/>
    <m/>
    <m/>
    <m/>
    <m/>
    <m/>
    <m/>
    <m/>
    <m/>
    <m/>
    <m/>
    <m/>
    <m/>
    <m/>
    <m/>
    <m/>
    <m/>
    <m/>
    <m/>
    <m/>
    <m/>
    <m/>
    <m/>
    <m/>
    <m/>
    <m/>
    <m/>
    <m/>
    <s v="pagne combustible_charbon assiette"/>
    <n v="0"/>
    <n v="1"/>
    <n v="0"/>
    <n v="0"/>
    <n v="0"/>
    <n v="1"/>
    <n v="0"/>
    <n v="0"/>
    <n v="0"/>
    <n v="0"/>
    <n v="0"/>
    <n v="0"/>
    <n v="0"/>
    <n v="1"/>
    <n v="0"/>
    <n v="0"/>
    <n v="3"/>
    <n v="5"/>
    <m/>
    <m/>
    <m/>
    <m/>
    <m/>
    <m/>
    <m/>
    <m/>
    <m/>
    <m/>
    <s v="disponible"/>
    <s v="sachet sac"/>
    <n v="1"/>
    <n v="1"/>
    <n v="7000"/>
    <n v="100"/>
    <s v="meme_localite"/>
    <m/>
    <m/>
    <n v="10"/>
    <n v="1"/>
    <n v="0"/>
    <m/>
    <m/>
    <m/>
    <m/>
    <m/>
    <m/>
    <m/>
    <m/>
    <m/>
    <m/>
    <m/>
    <m/>
    <m/>
    <m/>
    <m/>
    <m/>
    <m/>
    <m/>
    <m/>
    <m/>
    <m/>
    <m/>
    <m/>
    <m/>
    <m/>
    <m/>
    <m/>
    <m/>
    <m/>
    <m/>
    <m/>
    <m/>
    <m/>
    <m/>
    <s v="disponible"/>
    <n v="1250"/>
    <s v="meme_localite"/>
    <m/>
    <m/>
    <n v="60"/>
    <n v="1"/>
    <n v="0"/>
    <m/>
    <m/>
    <m/>
    <m/>
    <m/>
    <m/>
    <m/>
    <m/>
    <m/>
    <m/>
    <m/>
    <m/>
    <m/>
    <m/>
    <m/>
    <m/>
    <m/>
    <m/>
    <m/>
    <m/>
    <m/>
    <m/>
    <m/>
    <m/>
    <m/>
    <m/>
    <m/>
    <m/>
    <m/>
    <m/>
    <m/>
    <m/>
    <m/>
    <m/>
    <m/>
    <m/>
    <m/>
    <m/>
    <m/>
    <m/>
    <m/>
    <m/>
    <m/>
    <m/>
    <m/>
    <m/>
    <m/>
    <m/>
    <m/>
    <m/>
    <m/>
    <m/>
    <m/>
    <m/>
    <m/>
    <m/>
    <m/>
    <m/>
    <m/>
    <m/>
    <m/>
    <m/>
    <m/>
    <m/>
    <m/>
    <m/>
    <m/>
    <m/>
    <m/>
    <m/>
    <s v="disponible"/>
    <s v="oui"/>
    <m/>
    <n v="3000"/>
    <s v="meme_localite"/>
    <m/>
    <m/>
    <n v="60"/>
    <n v="1"/>
    <n v="0"/>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s v="Comme ces un marché secondaire on a tendance à vendre du tout afin de diversifier le marché et d'avoir la clientèle. Merci"/>
    <m/>
    <m/>
    <n v="364294123"/>
    <n v="44886.674131944441"/>
    <m/>
    <m/>
    <s v="submitted_via_web"/>
  </r>
  <r>
    <n v="79"/>
    <s v="e44096c0-5307-4254-bd17-3099cac099cb"/>
    <d v="2022-11-22T00:00:00"/>
    <s v="boussouma"/>
    <s v="OUEDRAOGO ISSOUF"/>
    <x v="77"/>
    <n v="44887.550794872688"/>
    <s v="audit.csv"/>
    <m/>
    <m/>
    <s v="reach"/>
    <n v="44887"/>
    <s v="centre_nord"/>
    <s v="sanmatenga"/>
    <x v="3"/>
    <s v="central"/>
    <m/>
    <m/>
    <s v="REACH"/>
    <s v="Marché de Boussouma"/>
    <m/>
    <s v="oui"/>
    <m/>
    <s v="30a100"/>
    <m/>
    <m/>
    <s v="seau bidon"/>
    <n v="1"/>
    <n v="1"/>
    <n v="0"/>
    <n v="0"/>
    <n v="2"/>
    <m/>
    <s v="disponible"/>
    <n v="1100"/>
    <s v="meme_commune"/>
    <m/>
    <m/>
    <n v="30"/>
    <n v="3"/>
    <n v="0"/>
    <m/>
    <s v="disponible"/>
    <s v="25l"/>
    <n v="0"/>
    <n v="1"/>
    <m/>
    <n v="1000"/>
    <s v="meme_commune"/>
    <m/>
    <m/>
    <n v="40"/>
    <n v="3"/>
    <n v="0"/>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gobelet_acier natte bassine couverture moustiquaire marmite7 marmite5 assiette"/>
    <n v="0"/>
    <n v="0"/>
    <n v="0"/>
    <n v="1"/>
    <n v="1"/>
    <n v="1"/>
    <n v="1"/>
    <n v="1"/>
    <n v="1"/>
    <n v="1"/>
    <n v="1"/>
    <n v="1"/>
    <n v="0"/>
    <n v="0"/>
    <n v="0"/>
    <n v="0"/>
    <n v="9"/>
    <n v="12"/>
    <m/>
    <m/>
    <m/>
    <m/>
    <m/>
    <m/>
    <m/>
    <m/>
    <m/>
    <m/>
    <m/>
    <m/>
    <m/>
    <m/>
    <m/>
    <m/>
    <m/>
    <m/>
    <m/>
    <m/>
    <m/>
    <m/>
    <m/>
    <m/>
    <m/>
    <m/>
    <m/>
    <m/>
    <m/>
    <m/>
    <m/>
    <m/>
    <m/>
    <m/>
    <m/>
    <m/>
    <m/>
    <m/>
    <s v="disponible"/>
    <n v="6000"/>
    <s v="meme_localite"/>
    <m/>
    <m/>
    <n v="60"/>
    <n v="4"/>
    <n v="0"/>
    <m/>
    <s v="disponible"/>
    <n v="5000"/>
    <s v="meme_localite"/>
    <m/>
    <m/>
    <n v="30"/>
    <n v="5"/>
    <n v="0"/>
    <m/>
    <s v="disponible"/>
    <n v="300"/>
    <s v="meme_localite"/>
    <m/>
    <m/>
    <n v="20"/>
    <n v="5"/>
    <n v="0"/>
    <m/>
    <s v="disponible"/>
    <n v="125"/>
    <s v="meme_localite"/>
    <m/>
    <m/>
    <n v="35"/>
    <n v="3"/>
    <n v="0"/>
    <m/>
    <s v="disponible"/>
    <s v="0_25l 0_5l 1l"/>
    <n v="1"/>
    <n v="1"/>
    <n v="1"/>
    <n v="500"/>
    <n v="1000"/>
    <n v="1500"/>
    <s v="meme_province"/>
    <m/>
    <m/>
    <n v="40"/>
    <n v="4"/>
    <n v="0"/>
    <m/>
    <s v="disponible"/>
    <n v="1500"/>
    <s v="meme_localite"/>
    <m/>
    <m/>
    <n v="30"/>
    <n v="4"/>
    <n v="0"/>
    <m/>
    <s v="disponible"/>
    <n v="3500"/>
    <s v="meme_localite"/>
    <m/>
    <m/>
    <n v="60"/>
    <n v="4"/>
    <n v="0"/>
    <m/>
    <s v="disponible"/>
    <n v="2000"/>
    <s v="meme_localite"/>
    <m/>
    <m/>
    <n v="60"/>
    <n v="3"/>
    <n v="0"/>
    <m/>
    <s v="disponible"/>
    <n v="2000"/>
    <s v="meme_localite"/>
    <m/>
    <m/>
    <n v="60"/>
    <n v="3"/>
    <n v="0"/>
    <m/>
    <m/>
    <m/>
    <m/>
    <m/>
    <m/>
    <m/>
    <m/>
    <m/>
    <m/>
    <m/>
    <m/>
    <m/>
    <m/>
    <m/>
    <m/>
    <m/>
    <m/>
    <m/>
    <m/>
    <m/>
    <m/>
    <m/>
    <m/>
    <m/>
    <m/>
    <m/>
    <m/>
    <m/>
    <m/>
    <s v="non"/>
    <m/>
    <m/>
    <m/>
    <m/>
    <m/>
    <m/>
    <m/>
    <m/>
    <m/>
    <m/>
    <m/>
    <m/>
    <m/>
    <m/>
    <m/>
    <m/>
    <m/>
    <m/>
    <m/>
    <m/>
    <m/>
    <m/>
    <m/>
    <m/>
    <m/>
    <m/>
    <m/>
    <m/>
    <m/>
    <m/>
    <m/>
    <m/>
    <m/>
    <m/>
    <s v="prix_hausse"/>
    <n v="0"/>
    <n v="1"/>
    <n v="0"/>
    <n v="0"/>
    <s v="natte"/>
    <n v="0"/>
    <n v="0"/>
    <n v="0"/>
    <n v="0"/>
    <n v="0"/>
    <n v="0"/>
    <n v="0"/>
    <n v="0"/>
    <n v="0"/>
    <n v="1"/>
    <n v="0"/>
    <n v="0"/>
    <n v="0"/>
    <n v="0"/>
    <n v="0"/>
    <n v="0"/>
    <s v="hausse_couts"/>
    <n v="1"/>
    <n v="0"/>
    <n v="0"/>
    <n v="0"/>
    <n v="0"/>
    <n v="0"/>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s v="Merci"/>
    <m/>
    <m/>
    <n v="364765108"/>
    <n v="44887.693090277782"/>
    <m/>
    <m/>
    <s v="submitted_via_web"/>
  </r>
  <r>
    <n v="80"/>
    <s v="402d5d9b-d375-47d2-a14d-6ae0b92ac3dc"/>
    <d v="2022-11-22T00:00:00"/>
    <s v="boussouma"/>
    <s v="OUEDRAOGO ISSOUF"/>
    <x v="78"/>
    <n v="44887.558149849538"/>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viande_beuf viande_mouton poisson"/>
    <n v="0"/>
    <n v="0"/>
    <n v="0"/>
    <n v="0"/>
    <n v="0"/>
    <n v="0"/>
    <n v="0"/>
    <n v="0"/>
    <n v="0"/>
    <n v="0"/>
    <n v="0"/>
    <n v="1"/>
    <n v="1"/>
    <n v="1"/>
    <n v="0"/>
    <n v="0"/>
    <n v="0"/>
    <n v="0"/>
    <n v="0"/>
    <n v="0"/>
    <n v="0"/>
    <n v="0"/>
    <n v="0"/>
    <n v="0"/>
    <n v="0"/>
    <n v="0"/>
    <n v="0"/>
    <n v="0"/>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localite"/>
    <m/>
    <m/>
    <n v="1"/>
    <n v="2"/>
    <n v="1"/>
    <m/>
    <s v="disponible"/>
    <n v="2000"/>
    <s v="meme_localite"/>
    <m/>
    <m/>
    <n v="1"/>
    <n v="2"/>
    <n v="1"/>
    <m/>
    <s v="disponible"/>
    <n v="1300"/>
    <s v="meme_commune"/>
    <m/>
    <m/>
    <n v="5"/>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viande_beuf viande_mouton poisson"/>
    <n v="0"/>
    <n v="0"/>
    <n v="0"/>
    <n v="0"/>
    <n v="0"/>
    <n v="0"/>
    <n v="0"/>
    <n v="0"/>
    <n v="0"/>
    <n v="0"/>
    <n v="0"/>
    <n v="1"/>
    <n v="1"/>
    <n v="1"/>
    <n v="0"/>
    <n v="0"/>
    <n v="0"/>
    <n v="0"/>
    <n v="0"/>
    <n v="0"/>
    <n v="0"/>
    <n v="0"/>
    <n v="0"/>
    <n v="0"/>
    <n v="0"/>
    <n v="0"/>
    <n v="0"/>
    <n v="0"/>
    <s v="hausse_couts Hausse_prix_fournisseurs"/>
    <n v="1"/>
    <n v="0"/>
    <n v="0"/>
    <n v="0"/>
    <n v="0"/>
    <n v="1"/>
    <n v="0"/>
    <n v="0"/>
    <n v="0"/>
    <n v="0"/>
    <n v="0"/>
    <n v="0"/>
    <m/>
    <m/>
    <m/>
    <m/>
    <m/>
    <m/>
    <m/>
    <m/>
    <m/>
    <m/>
    <m/>
    <m/>
    <m/>
    <m/>
    <m/>
    <m/>
    <m/>
    <m/>
    <m/>
    <m/>
    <m/>
    <m/>
    <m/>
    <m/>
    <m/>
    <m/>
    <m/>
    <m/>
    <m/>
    <m/>
    <m/>
    <m/>
    <m/>
    <m/>
    <m/>
    <m/>
    <m/>
    <m/>
    <m/>
    <m/>
    <m/>
    <m/>
    <m/>
    <m/>
    <m/>
    <s v="espece"/>
    <n v="1"/>
    <n v="0"/>
    <n v="0"/>
    <n v="0"/>
    <n v="0"/>
    <n v="0"/>
    <m/>
    <s v="non_meme"/>
    <s v="non"/>
    <m/>
    <m/>
    <m/>
    <m/>
    <m/>
    <m/>
    <m/>
    <m/>
    <m/>
    <m/>
    <s v="personne"/>
    <n v="0"/>
    <n v="0"/>
    <n v="0"/>
    <n v="0"/>
    <n v="0"/>
    <n v="0"/>
    <n v="0"/>
    <n v="1"/>
    <n v="0"/>
    <m/>
    <s v="Merci pour votre visite"/>
    <m/>
    <m/>
    <n v="364765129"/>
    <n v="44887.693125000013"/>
    <m/>
    <m/>
    <s v="submitted_via_web"/>
  </r>
  <r>
    <n v="81"/>
    <s v="ceaae87f-f194-4c3e-84a0-59adc0a5b4fd"/>
    <d v="2022-11-22T00:00:00"/>
    <s v="boussouma"/>
    <s v="OUEDRAOGO ISSOUF"/>
    <x v="79"/>
    <n v="44887.570521701389"/>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charbon combustible_bois combustible_gaz"/>
    <n v="1"/>
    <n v="1"/>
    <n v="1"/>
    <n v="0"/>
    <n v="0"/>
    <n v="0"/>
    <n v="0"/>
    <n v="0"/>
    <n v="0"/>
    <n v="0"/>
    <n v="0"/>
    <n v="0"/>
    <n v="0"/>
    <n v="0"/>
    <n v="0"/>
    <n v="0"/>
    <n v="3"/>
    <n v="5"/>
    <m/>
    <s v="disponible"/>
    <n v="500"/>
    <s v="meme_commune"/>
    <m/>
    <m/>
    <n v="20"/>
    <n v="5"/>
    <n v="0"/>
    <m/>
    <s v="disponible"/>
    <s v="sac sachet"/>
    <n v="1"/>
    <n v="1"/>
    <n v="8000"/>
    <n v="200"/>
    <s v="meme_commune"/>
    <m/>
    <m/>
    <n v="30"/>
    <n v="5"/>
    <n v="0"/>
    <m/>
    <s v="disponible"/>
    <s v="6kg 12kg"/>
    <n v="0"/>
    <n v="1"/>
    <n v="1"/>
    <m/>
    <n v="27500"/>
    <n v="40000"/>
    <s v="meme_commune"/>
    <m/>
    <m/>
    <n v="25"/>
    <n v="4"/>
    <n v="0"/>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bois combustible_charbon combustible_gaz"/>
    <n v="1"/>
    <n v="1"/>
    <n v="1"/>
    <n v="0"/>
    <n v="0"/>
    <n v="0"/>
    <n v="0"/>
    <n v="0"/>
    <n v="0"/>
    <n v="0"/>
    <n v="0"/>
    <n v="0"/>
    <n v="0"/>
    <n v="0"/>
    <n v="0"/>
    <n v="0"/>
    <s v="hausse_couts"/>
    <n v="1"/>
    <n v="0"/>
    <n v="0"/>
    <n v="0"/>
    <n v="0"/>
    <n v="0"/>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Merci"/>
    <m/>
    <m/>
    <n v="364765150"/>
    <n v="44887.693159722221"/>
    <m/>
    <m/>
    <s v="submitted_via_web"/>
  </r>
  <r>
    <n v="82"/>
    <s v="eaeb522a-503d-49a6-8f69-0f4eb88aa595"/>
    <d v="2022-11-22T00:00:00"/>
    <s v="boussouma"/>
    <s v="OUEDRAOGO ISSOUF"/>
    <x v="80"/>
    <n v="44887.591385960652"/>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mil riz_local riz_importe fonio niebe arachide_coque arachide_graine voandzou"/>
    <n v="1"/>
    <n v="1"/>
    <n v="1"/>
    <n v="1"/>
    <n v="1"/>
    <n v="1"/>
    <n v="1"/>
    <n v="0"/>
    <n v="0"/>
    <n v="0"/>
    <n v="0"/>
    <n v="0"/>
    <n v="0"/>
    <n v="0"/>
    <n v="0"/>
    <n v="0"/>
    <n v="1"/>
    <n v="1"/>
    <n v="1"/>
    <n v="1"/>
    <n v="0"/>
    <n v="0"/>
    <n v="0"/>
    <n v="0"/>
    <n v="0"/>
    <n v="0"/>
    <n v="0"/>
    <n v="0"/>
    <n v="11"/>
    <m/>
    <s v="disponible"/>
    <s v="yorouba kg tine"/>
    <n v="1"/>
    <n v="1"/>
    <n v="1"/>
    <n v="250"/>
    <n v="750"/>
    <n v="5250"/>
    <s v="meme_localite"/>
    <m/>
    <m/>
    <n v="15"/>
    <n v="6"/>
    <n v="0"/>
    <m/>
    <s v="disponible"/>
    <s v="kg yorouba tine"/>
    <n v="1"/>
    <n v="1"/>
    <n v="1"/>
    <n v="225"/>
    <n v="600"/>
    <n v="4200"/>
    <s v="meme_commune"/>
    <m/>
    <m/>
    <n v="25"/>
    <n v="6"/>
    <n v="0"/>
    <m/>
    <s v="disponible"/>
    <s v="kg yorouba tine"/>
    <n v="1"/>
    <n v="1"/>
    <n v="1"/>
    <n v="300"/>
    <n v="900"/>
    <n v="6300"/>
    <s v="meme_localite"/>
    <m/>
    <m/>
    <n v="30"/>
    <n v="6"/>
    <n v="0"/>
    <m/>
    <s v="disponible"/>
    <s v="kg yorouba tine"/>
    <n v="1"/>
    <n v="1"/>
    <n v="1"/>
    <n v="225"/>
    <n v="650"/>
    <n v="4550"/>
    <s v="meme_localite"/>
    <m/>
    <m/>
    <n v="30"/>
    <n v="6"/>
    <n v="0"/>
    <m/>
    <s v="disponible"/>
    <s v="kg yorouba tine"/>
    <n v="1"/>
    <n v="1"/>
    <n v="1"/>
    <n v="450"/>
    <n v="1350"/>
    <n v="3150"/>
    <s v="meme_commune"/>
    <m/>
    <m/>
    <n v="30"/>
    <n v="6"/>
    <n v="0"/>
    <m/>
    <s v="disponible"/>
    <s v="kg yorouba tine"/>
    <n v="1"/>
    <n v="1"/>
    <n v="1"/>
    <n v="400"/>
    <n v="1200"/>
    <n v="2800"/>
    <s v="meme_localite"/>
    <m/>
    <m/>
    <n v="20"/>
    <n v="3"/>
    <n v="0"/>
    <m/>
    <s v="disponible"/>
    <s v="kg yorouba tine"/>
    <n v="1"/>
    <n v="1"/>
    <n v="1"/>
    <n v="425"/>
    <n v="1250"/>
    <n v="8750"/>
    <s v="meme_localite"/>
    <m/>
    <m/>
    <n v="30"/>
    <n v="4"/>
    <n v="0"/>
    <m/>
    <m/>
    <m/>
    <m/>
    <m/>
    <m/>
    <m/>
    <m/>
    <m/>
    <m/>
    <m/>
    <m/>
    <m/>
    <m/>
    <m/>
    <m/>
    <m/>
    <m/>
    <m/>
    <m/>
    <m/>
    <m/>
    <m/>
    <m/>
    <m/>
    <m/>
    <m/>
    <m/>
    <m/>
    <m/>
    <m/>
    <m/>
    <m/>
    <m/>
    <m/>
    <m/>
    <m/>
    <m/>
    <m/>
    <m/>
    <m/>
    <m/>
    <m/>
    <m/>
    <m/>
    <m/>
    <m/>
    <m/>
    <m/>
    <m/>
    <m/>
    <m/>
    <m/>
    <m/>
    <m/>
    <m/>
    <m/>
    <m/>
    <m/>
    <m/>
    <m/>
    <m/>
    <m/>
    <m/>
    <m/>
    <m/>
    <m/>
    <m/>
    <m/>
    <m/>
    <m/>
    <m/>
    <m/>
    <m/>
    <m/>
    <m/>
    <m/>
    <m/>
    <m/>
    <m/>
    <m/>
    <m/>
    <m/>
    <m/>
    <m/>
    <m/>
    <m/>
    <m/>
    <m/>
    <m/>
    <m/>
    <m/>
    <m/>
    <m/>
    <m/>
    <m/>
    <m/>
    <s v="disponible"/>
    <s v="yorouba kg tine"/>
    <n v="1"/>
    <n v="1"/>
    <n v="1"/>
    <n v="175"/>
    <n v="500"/>
    <n v="3500"/>
    <s v="meme_localite"/>
    <m/>
    <m/>
    <n v="30"/>
    <n v="6"/>
    <n v="0"/>
    <m/>
    <s v="disponible"/>
    <s v="kg yorouba tine"/>
    <n v="1"/>
    <n v="1"/>
    <n v="1"/>
    <n v="500"/>
    <n v="1500"/>
    <n v="10500"/>
    <s v="meme_localite"/>
    <m/>
    <m/>
    <n v="30"/>
    <n v="3"/>
    <n v="0"/>
    <m/>
    <s v="disponible"/>
    <s v="kg yorouba tine"/>
    <n v="1"/>
    <n v="1"/>
    <n v="1"/>
    <n v="500"/>
    <n v="1400"/>
    <n v="9800"/>
    <s v="meme_commune"/>
    <m/>
    <m/>
    <n v="15"/>
    <n v="3"/>
    <n v="0"/>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mais sorgho_rouge sorgho_blanc mil riz_local riz_importe fonio niebe arachide_coque arachide_graine voandzou"/>
    <n v="1"/>
    <n v="1"/>
    <n v="1"/>
    <n v="1"/>
    <n v="1"/>
    <n v="1"/>
    <n v="1"/>
    <n v="0"/>
    <n v="0"/>
    <n v="0"/>
    <n v="0"/>
    <n v="0"/>
    <n v="0"/>
    <n v="0"/>
    <n v="0"/>
    <n v="0"/>
    <n v="1"/>
    <n v="1"/>
    <n v="1"/>
    <n v="1"/>
    <n v="0"/>
    <n v="0"/>
    <n v="0"/>
    <n v="0"/>
    <n v="0"/>
    <n v="0"/>
    <n v="0"/>
    <n v="0"/>
    <s v="hausse_offre_circulation_routes"/>
    <n v="0"/>
    <n v="0"/>
    <n v="0"/>
    <n v="0"/>
    <n v="0"/>
    <n v="0"/>
    <n v="0"/>
    <n v="1"/>
    <n v="0"/>
    <n v="0"/>
    <n v="0"/>
    <n v="0"/>
    <m/>
    <m/>
    <s v="credit"/>
    <n v="0"/>
    <n v="1"/>
    <n v="0"/>
    <n v="0"/>
    <n v="0"/>
    <n v="0"/>
    <m/>
    <s v="oui_hausse"/>
    <s v="non"/>
    <m/>
    <m/>
    <m/>
    <m/>
    <m/>
    <m/>
    <m/>
    <m/>
    <m/>
    <m/>
    <s v="personne"/>
    <n v="0"/>
    <n v="0"/>
    <n v="0"/>
    <n v="0"/>
    <n v="0"/>
    <n v="0"/>
    <n v="0"/>
    <n v="1"/>
    <n v="0"/>
    <m/>
    <s v="Merci"/>
    <m/>
    <m/>
    <n v="364765173"/>
    <n v="44887.693194444437"/>
    <m/>
    <m/>
    <s v="submitted_via_web"/>
  </r>
  <r>
    <n v="83"/>
    <s v="8581e911-500f-4b6e-a7ac-e61d64a9755f"/>
    <d v="2022-11-22T00:00:00"/>
    <s v="boussouma"/>
    <s v="OUEDRAOGO ISSOUF"/>
    <x v="81"/>
    <n v="44887.61021253471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mil riz_local riz_importe fonio arachide_coque arachide_graine niebe voandzou"/>
    <n v="1"/>
    <n v="1"/>
    <n v="1"/>
    <n v="1"/>
    <n v="1"/>
    <n v="1"/>
    <n v="1"/>
    <n v="0"/>
    <n v="0"/>
    <n v="0"/>
    <n v="0"/>
    <n v="0"/>
    <n v="0"/>
    <n v="0"/>
    <n v="0"/>
    <n v="0"/>
    <n v="1"/>
    <n v="1"/>
    <n v="1"/>
    <n v="1"/>
    <n v="0"/>
    <n v="0"/>
    <n v="0"/>
    <n v="0"/>
    <n v="0"/>
    <n v="0"/>
    <n v="0"/>
    <n v="0"/>
    <n v="11"/>
    <m/>
    <s v="disponible"/>
    <s v="yorouba tine kg"/>
    <n v="1"/>
    <n v="1"/>
    <n v="1"/>
    <n v="250"/>
    <n v="750"/>
    <n v="5250"/>
    <s v="meme_commune"/>
    <m/>
    <m/>
    <n v="30"/>
    <n v="6"/>
    <n v="0"/>
    <m/>
    <s v="disponible"/>
    <s v="kg yorouba tine"/>
    <n v="1"/>
    <n v="1"/>
    <n v="1"/>
    <n v="225"/>
    <n v="600"/>
    <n v="4200"/>
    <s v="meme_commune"/>
    <m/>
    <m/>
    <n v="30"/>
    <n v="3"/>
    <n v="0"/>
    <m/>
    <s v="disponible"/>
    <s v="kg yorouba tine"/>
    <n v="1"/>
    <n v="1"/>
    <n v="1"/>
    <n v="300"/>
    <n v="900"/>
    <n v="6300"/>
    <s v="meme_commune"/>
    <m/>
    <m/>
    <n v="30"/>
    <n v="3"/>
    <n v="0"/>
    <m/>
    <s v="disponible"/>
    <s v="kg yorouba tine"/>
    <n v="1"/>
    <n v="1"/>
    <n v="1"/>
    <n v="225"/>
    <n v="650"/>
    <n v="4550"/>
    <s v="meme_commune"/>
    <m/>
    <m/>
    <n v="20"/>
    <n v="3"/>
    <n v="0"/>
    <m/>
    <s v="disponible"/>
    <s v="kg tine yorouba"/>
    <n v="1"/>
    <n v="1"/>
    <n v="1"/>
    <n v="450"/>
    <n v="1350"/>
    <n v="3150"/>
    <s v="meme_commune"/>
    <m/>
    <m/>
    <n v="10"/>
    <n v="3"/>
    <n v="0"/>
    <m/>
    <s v="disponible"/>
    <s v="kg yorouba tine"/>
    <n v="1"/>
    <n v="1"/>
    <n v="1"/>
    <n v="400"/>
    <n v="1200"/>
    <n v="2800"/>
    <s v="meme_commune"/>
    <m/>
    <m/>
    <n v="30"/>
    <n v="3"/>
    <n v="0"/>
    <m/>
    <s v="disponible"/>
    <s v="kg yorouba tine"/>
    <n v="1"/>
    <n v="1"/>
    <n v="1"/>
    <n v="425"/>
    <n v="1250"/>
    <n v="8750"/>
    <s v="meme_commune"/>
    <m/>
    <m/>
    <n v="35"/>
    <n v="6"/>
    <n v="0"/>
    <m/>
    <m/>
    <m/>
    <m/>
    <m/>
    <m/>
    <m/>
    <m/>
    <m/>
    <m/>
    <m/>
    <m/>
    <m/>
    <m/>
    <m/>
    <m/>
    <m/>
    <m/>
    <m/>
    <m/>
    <m/>
    <m/>
    <m/>
    <m/>
    <m/>
    <m/>
    <m/>
    <m/>
    <m/>
    <m/>
    <m/>
    <m/>
    <m/>
    <m/>
    <m/>
    <m/>
    <m/>
    <m/>
    <m/>
    <m/>
    <m/>
    <m/>
    <m/>
    <m/>
    <m/>
    <m/>
    <m/>
    <m/>
    <m/>
    <m/>
    <m/>
    <m/>
    <m/>
    <m/>
    <m/>
    <m/>
    <m/>
    <m/>
    <m/>
    <m/>
    <m/>
    <m/>
    <m/>
    <m/>
    <m/>
    <m/>
    <m/>
    <m/>
    <m/>
    <m/>
    <m/>
    <m/>
    <m/>
    <m/>
    <m/>
    <m/>
    <m/>
    <m/>
    <m/>
    <m/>
    <m/>
    <m/>
    <m/>
    <m/>
    <m/>
    <m/>
    <m/>
    <m/>
    <m/>
    <m/>
    <m/>
    <m/>
    <m/>
    <m/>
    <m/>
    <m/>
    <m/>
    <s v="disponible"/>
    <s v="kg yorouba tine"/>
    <n v="1"/>
    <n v="1"/>
    <n v="1"/>
    <n v="175"/>
    <n v="500"/>
    <n v="3500"/>
    <s v="meme_commune"/>
    <m/>
    <m/>
    <n v="12"/>
    <n v="3"/>
    <n v="0"/>
    <m/>
    <s v="disponible"/>
    <s v="kg yorouba tine"/>
    <n v="1"/>
    <n v="1"/>
    <n v="1"/>
    <n v="500"/>
    <n v="1500"/>
    <n v="10500"/>
    <s v="meme_commune"/>
    <m/>
    <m/>
    <n v="15"/>
    <n v="3"/>
    <n v="0"/>
    <m/>
    <s v="disponible"/>
    <s v="kg yorouba tine"/>
    <n v="1"/>
    <n v="1"/>
    <n v="1"/>
    <n v="425"/>
    <n v="1200"/>
    <n v="8750"/>
    <s v="meme_localite"/>
    <m/>
    <m/>
    <n v="21"/>
    <n v="3"/>
    <n v="0"/>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mais sorgho_rouge sorgho_blanc mil riz_local fonio niebe arachide_coque arachide_graine voandzou"/>
    <n v="1"/>
    <n v="1"/>
    <n v="1"/>
    <n v="1"/>
    <n v="1"/>
    <n v="0"/>
    <n v="1"/>
    <n v="0"/>
    <n v="0"/>
    <n v="0"/>
    <n v="0"/>
    <n v="0"/>
    <n v="0"/>
    <n v="0"/>
    <n v="0"/>
    <n v="0"/>
    <n v="1"/>
    <n v="1"/>
    <n v="1"/>
    <n v="1"/>
    <n v="0"/>
    <n v="0"/>
    <n v="0"/>
    <n v="0"/>
    <n v="0"/>
    <n v="0"/>
    <n v="0"/>
    <n v="0"/>
    <s v="hausse_offre_circulation_routes"/>
    <n v="0"/>
    <n v="0"/>
    <n v="0"/>
    <n v="0"/>
    <n v="0"/>
    <n v="0"/>
    <n v="0"/>
    <n v="1"/>
    <n v="0"/>
    <n v="0"/>
    <n v="0"/>
    <n v="0"/>
    <m/>
    <m/>
    <s v="espece"/>
    <n v="1"/>
    <n v="0"/>
    <n v="0"/>
    <n v="0"/>
    <n v="0"/>
    <n v="0"/>
    <m/>
    <s v="oui_hausse"/>
    <s v="non"/>
    <m/>
    <m/>
    <m/>
    <m/>
    <m/>
    <m/>
    <m/>
    <m/>
    <m/>
    <m/>
    <s v="personne"/>
    <n v="0"/>
    <n v="0"/>
    <n v="0"/>
    <n v="0"/>
    <n v="0"/>
    <n v="0"/>
    <n v="0"/>
    <n v="1"/>
    <n v="0"/>
    <m/>
    <s v="Merci"/>
    <m/>
    <m/>
    <n v="364765199"/>
    <n v="44887.693229166667"/>
    <m/>
    <m/>
    <s v="submitted_via_web"/>
  </r>
  <r>
    <n v="84"/>
    <s v="98da0641-8fbe-4cb4-a290-a988aa1474ff"/>
    <d v="2022-11-22T00:00:00"/>
    <s v="boussouma"/>
    <s v="OUEDRAOGO ISSOUF"/>
    <x v="82"/>
    <n v="44887.632138217603"/>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lait_frais lait_en_poudre tomate oignon huile beurre sucre sel"/>
    <n v="0"/>
    <n v="0"/>
    <n v="0"/>
    <n v="0"/>
    <n v="0"/>
    <n v="0"/>
    <n v="0"/>
    <n v="0"/>
    <n v="0"/>
    <n v="0"/>
    <n v="0"/>
    <n v="0"/>
    <n v="0"/>
    <n v="0"/>
    <n v="1"/>
    <n v="1"/>
    <n v="0"/>
    <n v="0"/>
    <n v="0"/>
    <n v="0"/>
    <n v="1"/>
    <n v="1"/>
    <n v="0"/>
    <n v="1"/>
    <n v="1"/>
    <n v="1"/>
    <n v="1"/>
    <n v="0"/>
    <n v="8"/>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500"/>
    <s v="meme_localite"/>
    <m/>
    <m/>
    <n v="14"/>
    <n v="2"/>
    <n v="0"/>
    <m/>
    <s v="disponible"/>
    <n v="600"/>
    <s v="meme_commune"/>
    <m/>
    <m/>
    <n v="1"/>
    <n v="2"/>
    <n v="1"/>
    <m/>
    <m/>
    <m/>
    <m/>
    <m/>
    <m/>
    <m/>
    <m/>
    <m/>
    <m/>
    <m/>
    <m/>
    <m/>
    <m/>
    <m/>
    <m/>
    <m/>
    <m/>
    <m/>
    <m/>
    <m/>
    <m/>
    <m/>
    <m/>
    <m/>
    <m/>
    <m/>
    <m/>
    <m/>
    <m/>
    <m/>
    <m/>
    <m/>
    <m/>
    <m/>
    <m/>
    <m/>
    <m/>
    <m/>
    <m/>
    <m/>
    <m/>
    <m/>
    <m/>
    <m/>
    <m/>
    <m/>
    <m/>
    <m/>
    <m/>
    <m/>
    <m/>
    <m/>
    <m/>
    <m/>
    <m/>
    <m/>
    <m/>
    <m/>
    <m/>
    <m/>
    <s v="disponible"/>
    <s v="kg yorouba tas"/>
    <n v="1"/>
    <n v="1"/>
    <n v="1"/>
    <n v="250"/>
    <n v="750"/>
    <n v="200"/>
    <s v="meme_commune"/>
    <m/>
    <m/>
    <n v="15"/>
    <n v="6"/>
    <n v="0"/>
    <m/>
    <s v="disponible"/>
    <s v="kg tas"/>
    <n v="1"/>
    <n v="1"/>
    <n v="300"/>
    <n v="100"/>
    <s v="meme_commune"/>
    <m/>
    <m/>
    <n v="7"/>
    <n v="2"/>
    <n v="0"/>
    <m/>
    <m/>
    <m/>
    <m/>
    <m/>
    <m/>
    <m/>
    <m/>
    <m/>
    <m/>
    <m/>
    <m/>
    <m/>
    <m/>
    <s v="disponible"/>
    <n v="1000"/>
    <s v="meme_commune"/>
    <m/>
    <m/>
    <n v="15"/>
    <n v="3"/>
    <n v="0"/>
    <m/>
    <s v="disponible"/>
    <s v="litre boule kg"/>
    <n v="1"/>
    <n v="1"/>
    <n v="1"/>
    <n v="2000"/>
    <n v="2000"/>
    <n v="100"/>
    <s v="meme_commune"/>
    <m/>
    <m/>
    <n v="30"/>
    <n v="3"/>
    <n v="0"/>
    <m/>
    <s v="disponible"/>
    <s v="poudre morceaux"/>
    <n v="1"/>
    <n v="1"/>
    <n v="750"/>
    <n v="750"/>
    <s v="meme_commune"/>
    <m/>
    <m/>
    <n v="30"/>
    <n v="2"/>
    <n v="0"/>
    <m/>
    <s v="disponible"/>
    <n v="500"/>
    <s v="meme_commune"/>
    <m/>
    <m/>
    <n v="30"/>
    <n v="3"/>
    <n v="0"/>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s v="Merci"/>
    <m/>
    <m/>
    <n v="364765248"/>
    <n v="44887.693287037036"/>
    <m/>
    <m/>
    <s v="submitted_via_web"/>
  </r>
  <r>
    <n v="85"/>
    <s v="8d9dba9c-26b2-4af1-bc07-abd330637ce6"/>
    <d v="2022-11-22T00:00:00"/>
    <s v="boussouma"/>
    <s v="OUEDRAOGO ISSOUF"/>
    <x v="83"/>
    <n v="44887.64523553240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tenaille corde"/>
    <n v="0"/>
    <n v="1"/>
    <n v="1"/>
    <n v="0"/>
    <n v="0"/>
    <n v="2"/>
    <m/>
    <m/>
    <m/>
    <m/>
    <m/>
    <m/>
    <m/>
    <m/>
    <m/>
    <m/>
    <s v="disponible"/>
    <n v="19500"/>
    <s v="meme_commune"/>
    <m/>
    <m/>
    <n v="90"/>
    <n v="3"/>
    <n v="0"/>
    <m/>
    <s v="disponible"/>
    <n v="2000"/>
    <s v="meme_commune"/>
    <m/>
    <m/>
    <n v="90"/>
    <n v="6"/>
    <n v="0"/>
    <m/>
    <m/>
    <m/>
    <m/>
    <m/>
    <m/>
    <m/>
    <m/>
    <m/>
    <m/>
    <s v="oui"/>
    <m/>
    <s v="corde tenaille"/>
    <n v="0"/>
    <n v="1"/>
    <n v="1"/>
    <n v="0"/>
    <n v="0"/>
    <m/>
    <s v="prix_fournisseurs"/>
    <n v="0"/>
    <n v="0"/>
    <n v="0"/>
    <n v="0"/>
    <n v="0"/>
    <n v="1"/>
    <n v="0"/>
    <n v="0"/>
    <n v="0"/>
    <n v="0"/>
    <n v="0"/>
    <n v="0"/>
    <m/>
    <m/>
    <s v="prix_hausse"/>
    <n v="0"/>
    <n v="1"/>
    <n v="0"/>
    <n v="0"/>
    <s v="corde tenaille"/>
    <n v="0"/>
    <n v="1"/>
    <n v="1"/>
    <n v="0"/>
    <n v="0"/>
    <s v="hausse_couts Hausse_prix_fournisseurs"/>
    <n v="1"/>
    <n v="0"/>
    <n v="0"/>
    <n v="0"/>
    <n v="0"/>
    <n v="1"/>
    <n v="0"/>
    <n v="0"/>
    <n v="0"/>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s v="Merci"/>
    <m/>
    <m/>
    <n v="364765296"/>
    <n v="44887.693356481483"/>
    <m/>
    <m/>
    <s v="submitted_via_web"/>
  </r>
  <r>
    <n v="86"/>
    <s v="1cdbb79e-4ffb-42e9-9890-19589dea8d99"/>
    <d v="2022-11-22T00:00:00"/>
    <s v="boussouma"/>
    <s v="OUEDRAOGO ISSOUF"/>
    <x v="84"/>
    <n v="44887.661979016208"/>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huile beurre tomate oignon feuille"/>
    <n v="0"/>
    <n v="0"/>
    <n v="0"/>
    <n v="0"/>
    <n v="0"/>
    <n v="0"/>
    <n v="0"/>
    <n v="0"/>
    <n v="0"/>
    <n v="0"/>
    <n v="0"/>
    <n v="0"/>
    <n v="0"/>
    <n v="0"/>
    <n v="0"/>
    <n v="0"/>
    <n v="0"/>
    <n v="0"/>
    <n v="0"/>
    <n v="0"/>
    <n v="1"/>
    <n v="1"/>
    <n v="1"/>
    <n v="1"/>
    <n v="1"/>
    <n v="0"/>
    <n v="0"/>
    <n v="0"/>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tas yorouba kg"/>
    <n v="1"/>
    <n v="1"/>
    <n v="1"/>
    <n v="500"/>
    <n v="1000"/>
    <n v="200"/>
    <s v="meme_commune"/>
    <m/>
    <m/>
    <n v="35"/>
    <n v="3"/>
    <n v="0"/>
    <m/>
    <s v="disponible"/>
    <s v="kg"/>
    <n v="1"/>
    <n v="0"/>
    <n v="500"/>
    <m/>
    <s v="meme_localite"/>
    <m/>
    <m/>
    <n v="7"/>
    <n v="2"/>
    <n v="0"/>
    <m/>
    <s v="disponible"/>
    <s v="tas"/>
    <n v="0"/>
    <n v="1"/>
    <m/>
    <n v="200"/>
    <s v="meme_localite"/>
    <m/>
    <m/>
    <n v="7"/>
    <n v="3"/>
    <n v="0"/>
    <m/>
    <s v="disponible"/>
    <n v="1000"/>
    <s v="meme_localite"/>
    <m/>
    <m/>
    <n v="7"/>
    <n v="3"/>
    <n v="0"/>
    <m/>
    <s v="disponible"/>
    <s v="boule litre kg"/>
    <n v="1"/>
    <n v="1"/>
    <n v="1"/>
    <n v="2000"/>
    <n v="2000"/>
    <n v="100"/>
    <s v="meme_localite"/>
    <m/>
    <m/>
    <n v="25"/>
    <n v="3"/>
    <n v="0"/>
    <m/>
    <m/>
    <m/>
    <m/>
    <m/>
    <m/>
    <m/>
    <m/>
    <m/>
    <m/>
    <m/>
    <m/>
    <m/>
    <m/>
    <m/>
    <m/>
    <m/>
    <m/>
    <m/>
    <m/>
    <m/>
    <m/>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credit"/>
    <n v="0"/>
    <n v="1"/>
    <n v="0"/>
    <n v="0"/>
    <n v="0"/>
    <n v="0"/>
    <m/>
    <s v="oui_hausse"/>
    <s v="non"/>
    <m/>
    <m/>
    <m/>
    <m/>
    <m/>
    <m/>
    <m/>
    <m/>
    <m/>
    <m/>
    <s v="personne"/>
    <n v="0"/>
    <n v="0"/>
    <n v="0"/>
    <n v="0"/>
    <n v="0"/>
    <n v="0"/>
    <n v="0"/>
    <n v="1"/>
    <n v="0"/>
    <m/>
    <s v="Merci"/>
    <m/>
    <m/>
    <n v="364765310"/>
    <n v="44887.693368055552"/>
    <m/>
    <m/>
    <s v="submitted_via_web"/>
  </r>
  <r>
    <n v="87"/>
    <s v="c382360d-eded-4b01-aa36-e3c6bdd334b1"/>
    <d v="2022-11-22T00:00:00"/>
    <s v="boussouma"/>
    <s v="Sawadogo Mohamed"/>
    <x v="85"/>
    <n v="44887.549349606481"/>
    <s v="audit.csv"/>
    <m/>
    <m/>
    <s v="reach"/>
    <n v="44887"/>
    <s v="centre_nord"/>
    <s v="sanmatenga"/>
    <x v="3"/>
    <s v="central"/>
    <m/>
    <m/>
    <s v="REACH"/>
    <s v="Marché de Boussouma"/>
    <m/>
    <s v="oui"/>
    <m/>
    <s v="moins30"/>
    <m/>
    <m/>
    <s v="seau bidon"/>
    <n v="1"/>
    <n v="1"/>
    <n v="0"/>
    <n v="0"/>
    <n v="2"/>
    <m/>
    <s v="disponible"/>
    <n v="1000"/>
    <s v="meme_region"/>
    <m/>
    <m/>
    <n v="15"/>
    <n v="1"/>
    <n v="0"/>
    <m/>
    <s v="disponible"/>
    <s v="20l 25l"/>
    <n v="1"/>
    <n v="1"/>
    <n v="750"/>
    <n v="1000"/>
    <s v="meme_pays"/>
    <m/>
    <m/>
    <n v="15"/>
    <n v="1"/>
    <n v="0"/>
    <m/>
    <m/>
    <m/>
    <m/>
    <m/>
    <m/>
    <m/>
    <m/>
    <m/>
    <m/>
    <m/>
    <m/>
    <m/>
    <m/>
    <s v="oui"/>
    <m/>
    <s v="seau bidon"/>
    <n v="1"/>
    <n v="1"/>
    <n v="0"/>
    <n v="0"/>
    <m/>
    <s v="prix_fournisseurs cout_transport"/>
    <n v="0"/>
    <n v="0"/>
    <n v="0"/>
    <n v="0"/>
    <n v="0"/>
    <n v="1"/>
    <n v="0"/>
    <n v="1"/>
    <n v="0"/>
    <n v="0"/>
    <n v="0"/>
    <n v="0"/>
    <m/>
    <m/>
    <s v="prix_constants"/>
    <n v="1"/>
    <n v="0"/>
    <n v="0"/>
    <n v="0"/>
    <m/>
    <m/>
    <m/>
    <m/>
    <m/>
    <m/>
    <m/>
    <m/>
    <m/>
    <m/>
    <m/>
    <m/>
    <m/>
    <m/>
    <m/>
    <m/>
    <m/>
    <m/>
    <m/>
    <m/>
    <m/>
    <m/>
    <m/>
    <m/>
    <m/>
    <m/>
    <m/>
    <m/>
    <m/>
    <m/>
    <m/>
    <m/>
    <m/>
    <m/>
    <m/>
    <m/>
    <m/>
    <m/>
    <m/>
    <s v="bache"/>
    <n v="1"/>
    <n v="0"/>
    <n v="0"/>
    <n v="0"/>
    <n v="0"/>
    <n v="1"/>
    <m/>
    <s v="disponible"/>
    <n v="6000"/>
    <s v="meme_pays"/>
    <m/>
    <m/>
    <n v="20"/>
    <n v="2"/>
    <n v="0"/>
    <m/>
    <m/>
    <m/>
    <m/>
    <m/>
    <m/>
    <m/>
    <m/>
    <m/>
    <m/>
    <m/>
    <m/>
    <m/>
    <m/>
    <m/>
    <m/>
    <m/>
    <m/>
    <m/>
    <m/>
    <m/>
    <m/>
    <m/>
    <m/>
    <m/>
    <m/>
    <m/>
    <m/>
    <s v="non"/>
    <m/>
    <m/>
    <m/>
    <m/>
    <m/>
    <m/>
    <m/>
    <m/>
    <m/>
    <m/>
    <m/>
    <m/>
    <m/>
    <m/>
    <m/>
    <m/>
    <m/>
    <m/>
    <m/>
    <m/>
    <m/>
    <m/>
    <m/>
    <s v="prix_constants"/>
    <n v="1"/>
    <n v="0"/>
    <n v="0"/>
    <n v="0"/>
    <m/>
    <m/>
    <m/>
    <m/>
    <m/>
    <m/>
    <m/>
    <m/>
    <m/>
    <m/>
    <m/>
    <m/>
    <m/>
    <m/>
    <m/>
    <m/>
    <m/>
    <m/>
    <m/>
    <m/>
    <m/>
    <m/>
    <m/>
    <m/>
    <m/>
    <m/>
    <m/>
    <m/>
    <m/>
    <m/>
    <m/>
    <m/>
    <m/>
    <m/>
    <m/>
    <m/>
    <m/>
    <m/>
    <m/>
    <m/>
    <m/>
    <s v="combustible_gaz marmite7 marmite5 assiette gobelet_plastique gobelet_acier bassine couverture moustiquaire sac_boro"/>
    <n v="0"/>
    <n v="0"/>
    <n v="1"/>
    <n v="1"/>
    <n v="1"/>
    <n v="1"/>
    <n v="1"/>
    <n v="1"/>
    <n v="1"/>
    <n v="0"/>
    <n v="1"/>
    <n v="1"/>
    <n v="0"/>
    <n v="0"/>
    <n v="1"/>
    <n v="0"/>
    <n v="10"/>
    <n v="13"/>
    <m/>
    <m/>
    <m/>
    <m/>
    <m/>
    <m/>
    <m/>
    <m/>
    <m/>
    <m/>
    <m/>
    <m/>
    <m/>
    <m/>
    <m/>
    <m/>
    <m/>
    <m/>
    <m/>
    <m/>
    <m/>
    <m/>
    <m/>
    <s v="disponible"/>
    <s v="6kg 12kg"/>
    <n v="0"/>
    <n v="1"/>
    <n v="1"/>
    <m/>
    <n v="27500"/>
    <n v="35000"/>
    <s v="meme_pays"/>
    <m/>
    <m/>
    <n v="20"/>
    <n v="2"/>
    <n v="0"/>
    <m/>
    <s v="disponible"/>
    <n v="6000"/>
    <s v="meme_pays"/>
    <m/>
    <m/>
    <n v="35"/>
    <n v="2"/>
    <n v="0"/>
    <m/>
    <s v="disponible"/>
    <n v="5000"/>
    <s v="meme_pays"/>
    <m/>
    <m/>
    <n v="30"/>
    <n v="1"/>
    <n v="0"/>
    <m/>
    <s v="disponible"/>
    <n v="300"/>
    <s v="meme_pays"/>
    <m/>
    <m/>
    <n v="25"/>
    <n v="1"/>
    <n v="0"/>
    <m/>
    <s v="disponible"/>
    <n v="125"/>
    <s v="meme_pays"/>
    <m/>
    <m/>
    <n v="15"/>
    <n v="1"/>
    <n v="0"/>
    <m/>
    <s v="disponible"/>
    <s v="0_5l 0_25l 1l"/>
    <n v="1"/>
    <n v="1"/>
    <n v="1"/>
    <n v="400"/>
    <n v="500"/>
    <n v="1000"/>
    <s v="meme_pays"/>
    <m/>
    <m/>
    <n v="30"/>
    <n v="1"/>
    <n v="0"/>
    <m/>
    <s v="disponible"/>
    <n v="1500"/>
    <s v="meme_pays"/>
    <m/>
    <m/>
    <n v="40"/>
    <n v="1"/>
    <n v="0"/>
    <m/>
    <m/>
    <m/>
    <m/>
    <m/>
    <m/>
    <m/>
    <m/>
    <m/>
    <m/>
    <s v="disponible"/>
    <n v="2000"/>
    <s v="meme_pays"/>
    <m/>
    <m/>
    <n v="30"/>
    <n v="1"/>
    <n v="0"/>
    <m/>
    <s v="disponible"/>
    <n v="2000"/>
    <s v="meme_pays"/>
    <m/>
    <m/>
    <n v="20"/>
    <n v="1"/>
    <n v="0"/>
    <m/>
    <m/>
    <m/>
    <m/>
    <m/>
    <m/>
    <m/>
    <m/>
    <m/>
    <m/>
    <m/>
    <m/>
    <m/>
    <m/>
    <m/>
    <m/>
    <m/>
    <m/>
    <m/>
    <m/>
    <m/>
    <s v="disponible"/>
    <n v="300"/>
    <s v="meme_pays"/>
    <m/>
    <m/>
    <n v="15"/>
    <n v="1"/>
    <n v="0"/>
    <m/>
    <s v="non"/>
    <m/>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5377"/>
    <n v="44887.693460648152"/>
    <m/>
    <m/>
    <s v="submitted_via_web"/>
  </r>
  <r>
    <n v="88"/>
    <s v="70fb6e7a-5620-444f-9b8b-157b886d16d9"/>
    <d v="2022-11-22T00:00:00"/>
    <s v="boussouma"/>
    <s v="Sawadogo"/>
    <x v="86"/>
    <n v="44887.558793298609"/>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viande_beuf viande_mouton poisson"/>
    <n v="0"/>
    <n v="0"/>
    <n v="0"/>
    <n v="0"/>
    <n v="0"/>
    <n v="0"/>
    <n v="0"/>
    <n v="0"/>
    <n v="0"/>
    <n v="0"/>
    <n v="0"/>
    <n v="1"/>
    <n v="1"/>
    <n v="1"/>
    <n v="0"/>
    <n v="0"/>
    <n v="0"/>
    <n v="0"/>
    <n v="0"/>
    <n v="0"/>
    <n v="0"/>
    <n v="0"/>
    <n v="0"/>
    <n v="0"/>
    <n v="0"/>
    <n v="0"/>
    <n v="0"/>
    <n v="0"/>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commune"/>
    <m/>
    <m/>
    <n v="2"/>
    <n v="1"/>
    <n v="0"/>
    <m/>
    <s v="disponible"/>
    <n v="2000"/>
    <s v="meme_commune"/>
    <m/>
    <m/>
    <n v="2"/>
    <n v="1"/>
    <n v="0"/>
    <m/>
    <s v="disponible"/>
    <n v="1300"/>
    <s v="meme_commune"/>
    <m/>
    <m/>
    <n v="5"/>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viande_beuf viande_mouton poisson"/>
    <n v="0"/>
    <n v="0"/>
    <n v="0"/>
    <n v="0"/>
    <n v="0"/>
    <n v="0"/>
    <n v="0"/>
    <n v="0"/>
    <n v="0"/>
    <n v="0"/>
    <n v="0"/>
    <n v="1"/>
    <n v="1"/>
    <n v="1"/>
    <n v="0"/>
    <n v="0"/>
    <n v="0"/>
    <n v="0"/>
    <n v="0"/>
    <n v="0"/>
    <n v="0"/>
    <n v="0"/>
    <n v="0"/>
    <n v="0"/>
    <n v="0"/>
    <n v="0"/>
    <n v="0"/>
    <n v="0"/>
    <s v="hausse_couts baisse_offre_securite"/>
    <n v="1"/>
    <n v="0"/>
    <n v="0"/>
    <n v="0"/>
    <n v="0"/>
    <n v="0"/>
    <n v="0"/>
    <n v="0"/>
    <n v="1"/>
    <n v="0"/>
    <n v="0"/>
    <n v="0"/>
    <m/>
    <m/>
    <m/>
    <m/>
    <m/>
    <m/>
    <m/>
    <m/>
    <m/>
    <m/>
    <m/>
    <m/>
    <m/>
    <m/>
    <m/>
    <m/>
    <m/>
    <m/>
    <m/>
    <m/>
    <m/>
    <m/>
    <m/>
    <m/>
    <m/>
    <m/>
    <m/>
    <m/>
    <m/>
    <m/>
    <m/>
    <m/>
    <m/>
    <m/>
    <m/>
    <m/>
    <m/>
    <m/>
    <m/>
    <m/>
    <m/>
    <m/>
    <m/>
    <m/>
    <m/>
    <s v="espece"/>
    <n v="1"/>
    <n v="0"/>
    <n v="0"/>
    <n v="0"/>
    <n v="0"/>
    <n v="0"/>
    <m/>
    <s v="non_meme"/>
    <s v="non"/>
    <m/>
    <m/>
    <m/>
    <m/>
    <m/>
    <m/>
    <m/>
    <m/>
    <m/>
    <m/>
    <s v="personne"/>
    <n v="0"/>
    <n v="0"/>
    <n v="0"/>
    <n v="0"/>
    <n v="0"/>
    <n v="0"/>
    <n v="0"/>
    <n v="1"/>
    <n v="0"/>
    <m/>
    <m/>
    <m/>
    <m/>
    <n v="364765390"/>
    <n v="44887.693472222221"/>
    <m/>
    <m/>
    <s v="submitted_via_web"/>
  </r>
  <r>
    <n v="89"/>
    <s v="38e30831-36e1-4f7f-b2d8-2417c1fc2abe"/>
    <d v="2022-11-22T00:00:00"/>
    <s v="boussouma"/>
    <s v="Sawadogo Mohamed"/>
    <x v="87"/>
    <n v="44887.568990069441"/>
    <s v="audit.csv"/>
    <m/>
    <m/>
    <s v="reach"/>
    <n v="44887"/>
    <s v="centre_nord"/>
    <s v="sanmatenga"/>
    <x v="3"/>
    <s v="central"/>
    <m/>
    <m/>
    <s v="REACH"/>
    <s v="Marché de Boussouma"/>
    <m/>
    <s v="oui"/>
    <m/>
    <s v="moins30"/>
    <m/>
    <m/>
    <s v="bidon"/>
    <n v="0"/>
    <n v="1"/>
    <n v="0"/>
    <n v="0"/>
    <n v="1"/>
    <m/>
    <m/>
    <m/>
    <m/>
    <m/>
    <m/>
    <m/>
    <m/>
    <m/>
    <m/>
    <s v="disponible"/>
    <s v="25l"/>
    <n v="0"/>
    <n v="1"/>
    <m/>
    <n v="1000"/>
    <s v="meme_pays"/>
    <m/>
    <m/>
    <n v="15"/>
    <n v="2"/>
    <n v="0"/>
    <m/>
    <m/>
    <m/>
    <m/>
    <m/>
    <m/>
    <m/>
    <m/>
    <m/>
    <m/>
    <m/>
    <m/>
    <m/>
    <m/>
    <s v="non"/>
    <m/>
    <m/>
    <m/>
    <m/>
    <m/>
    <m/>
    <m/>
    <m/>
    <m/>
    <m/>
    <m/>
    <m/>
    <m/>
    <m/>
    <m/>
    <m/>
    <m/>
    <m/>
    <m/>
    <m/>
    <m/>
    <m/>
    <s v="prix_hausse"/>
    <n v="0"/>
    <n v="1"/>
    <n v="0"/>
    <n v="0"/>
    <s v="bidon"/>
    <n v="0"/>
    <n v="1"/>
    <n v="0"/>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acier"/>
    <n v="0"/>
    <n v="0"/>
    <n v="0"/>
    <n v="0"/>
    <n v="0"/>
    <n v="0"/>
    <n v="0"/>
    <n v="1"/>
    <n v="0"/>
    <n v="0"/>
    <n v="0"/>
    <n v="0"/>
    <n v="0"/>
    <n v="0"/>
    <n v="0"/>
    <n v="0"/>
    <n v="1"/>
    <n v="3"/>
    <m/>
    <m/>
    <m/>
    <m/>
    <m/>
    <m/>
    <m/>
    <m/>
    <m/>
    <m/>
    <m/>
    <m/>
    <m/>
    <m/>
    <m/>
    <m/>
    <m/>
    <m/>
    <m/>
    <m/>
    <m/>
    <m/>
    <m/>
    <m/>
    <m/>
    <m/>
    <m/>
    <m/>
    <m/>
    <m/>
    <m/>
    <m/>
    <m/>
    <m/>
    <m/>
    <m/>
    <m/>
    <m/>
    <m/>
    <m/>
    <m/>
    <m/>
    <m/>
    <m/>
    <m/>
    <m/>
    <m/>
    <m/>
    <m/>
    <m/>
    <m/>
    <m/>
    <m/>
    <m/>
    <m/>
    <m/>
    <m/>
    <m/>
    <m/>
    <m/>
    <m/>
    <m/>
    <m/>
    <m/>
    <m/>
    <m/>
    <m/>
    <m/>
    <m/>
    <m/>
    <m/>
    <m/>
    <m/>
    <m/>
    <s v="disponible"/>
    <s v="0_5l 0_25l 1l"/>
    <n v="1"/>
    <n v="1"/>
    <n v="1"/>
    <n v="400"/>
    <n v="500"/>
    <n v="1050"/>
    <s v="meme_pays"/>
    <m/>
    <m/>
    <n v="20"/>
    <n v="1"/>
    <n v="0"/>
    <m/>
    <m/>
    <m/>
    <m/>
    <m/>
    <m/>
    <m/>
    <m/>
    <m/>
    <m/>
    <m/>
    <m/>
    <m/>
    <m/>
    <m/>
    <m/>
    <m/>
    <m/>
    <m/>
    <m/>
    <m/>
    <m/>
    <m/>
    <m/>
    <m/>
    <m/>
    <m/>
    <m/>
    <m/>
    <m/>
    <m/>
    <m/>
    <m/>
    <m/>
    <m/>
    <m/>
    <m/>
    <m/>
    <m/>
    <m/>
    <m/>
    <m/>
    <m/>
    <m/>
    <m/>
    <m/>
    <m/>
    <m/>
    <m/>
    <m/>
    <m/>
    <m/>
    <m/>
    <m/>
    <m/>
    <m/>
    <m/>
    <m/>
    <m/>
    <m/>
    <m/>
    <m/>
    <m/>
    <m/>
    <m/>
    <m/>
    <s v="oui"/>
    <m/>
    <s v="gobelet_acier"/>
    <n v="0"/>
    <n v="0"/>
    <n v="0"/>
    <n v="0"/>
    <n v="0"/>
    <n v="0"/>
    <n v="0"/>
    <n v="1"/>
    <n v="0"/>
    <n v="0"/>
    <n v="0"/>
    <n v="0"/>
    <n v="0"/>
    <n v="0"/>
    <n v="0"/>
    <n v="0"/>
    <m/>
    <s v="degradation_perte cout_transport"/>
    <n v="0"/>
    <n v="0"/>
    <n v="1"/>
    <n v="0"/>
    <n v="0"/>
    <n v="0"/>
    <n v="0"/>
    <n v="1"/>
    <n v="0"/>
    <n v="0"/>
    <n v="0"/>
    <n v="0"/>
    <m/>
    <m/>
    <s v="prix_hausse"/>
    <n v="0"/>
    <n v="1"/>
    <n v="0"/>
    <n v="0"/>
    <s v="gobelet_acier"/>
    <n v="0"/>
    <n v="0"/>
    <n v="0"/>
    <n v="0"/>
    <n v="0"/>
    <n v="0"/>
    <n v="0"/>
    <n v="1"/>
    <n v="0"/>
    <n v="0"/>
    <n v="0"/>
    <n v="0"/>
    <n v="0"/>
    <n v="0"/>
    <n v="0"/>
    <n v="0"/>
    <s v="hausse_couts Hausse_prix_fournisseurs"/>
    <n v="1"/>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5402"/>
    <n v="44887.693495370368"/>
    <m/>
    <m/>
    <s v="submitted_via_web"/>
  </r>
  <r>
    <n v="90"/>
    <s v="f18535f4-a43e-4327-ae44-2b983d1c15e4"/>
    <d v="2022-11-22T00:00:00"/>
    <s v="boussouma"/>
    <s v="Sawadogo Mohamed"/>
    <x v="88"/>
    <n v="44887.592258067132"/>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mil riz_local riz_importe fonio arachide_coque niebe arachide_graine voandzou"/>
    <n v="1"/>
    <n v="1"/>
    <n v="1"/>
    <n v="1"/>
    <n v="1"/>
    <n v="1"/>
    <n v="1"/>
    <n v="0"/>
    <n v="0"/>
    <n v="0"/>
    <n v="0"/>
    <n v="0"/>
    <n v="0"/>
    <n v="0"/>
    <n v="0"/>
    <n v="0"/>
    <n v="1"/>
    <n v="1"/>
    <n v="1"/>
    <n v="1"/>
    <n v="0"/>
    <n v="0"/>
    <n v="0"/>
    <n v="0"/>
    <n v="0"/>
    <n v="0"/>
    <n v="0"/>
    <n v="0"/>
    <n v="11"/>
    <m/>
    <s v="disponible"/>
    <s v="kg yorouba tine"/>
    <n v="1"/>
    <n v="1"/>
    <n v="1"/>
    <n v="250"/>
    <n v="750"/>
    <n v="5250"/>
    <s v="meme_pays"/>
    <m/>
    <m/>
    <n v="45"/>
    <n v="3"/>
    <n v="0"/>
    <m/>
    <s v="disponible"/>
    <s v="kg yorouba tine"/>
    <n v="1"/>
    <n v="1"/>
    <n v="1"/>
    <n v="225"/>
    <n v="600"/>
    <n v="4200"/>
    <s v="meme_pays"/>
    <m/>
    <m/>
    <n v="33"/>
    <n v="3"/>
    <n v="0"/>
    <m/>
    <s v="disponible"/>
    <s v="kg yorouba tine"/>
    <n v="1"/>
    <n v="1"/>
    <n v="1"/>
    <n v="300"/>
    <n v="900"/>
    <n v="6300"/>
    <s v="meme_pays"/>
    <m/>
    <m/>
    <n v="40"/>
    <n v="3"/>
    <n v="0"/>
    <m/>
    <s v="disponible"/>
    <s v="kg yorouba tine"/>
    <n v="1"/>
    <n v="1"/>
    <n v="1"/>
    <n v="225"/>
    <n v="650"/>
    <n v="4550"/>
    <s v="meme_pays"/>
    <m/>
    <m/>
    <n v="35"/>
    <n v="3"/>
    <n v="0"/>
    <m/>
    <s v="disponible"/>
    <s v="kg yorouba tine"/>
    <n v="1"/>
    <n v="1"/>
    <n v="1"/>
    <n v="450"/>
    <n v="1350"/>
    <n v="3150"/>
    <s v="meme_pays"/>
    <m/>
    <m/>
    <n v="30"/>
    <n v="3"/>
    <n v="0"/>
    <m/>
    <s v="disponible"/>
    <s v="kg yorouba tine"/>
    <n v="1"/>
    <n v="1"/>
    <n v="1"/>
    <n v="400"/>
    <n v="1200"/>
    <n v="2800"/>
    <s v="meme_pays"/>
    <m/>
    <m/>
    <n v="20"/>
    <n v="2"/>
    <n v="0"/>
    <m/>
    <s v="disponible"/>
    <s v="kg yorouba tine"/>
    <n v="1"/>
    <n v="1"/>
    <n v="1"/>
    <n v="425"/>
    <n v="1250"/>
    <n v="8750"/>
    <s v="meme_pays"/>
    <m/>
    <m/>
    <n v="15"/>
    <n v="2"/>
    <n v="0"/>
    <m/>
    <m/>
    <m/>
    <m/>
    <m/>
    <m/>
    <m/>
    <m/>
    <m/>
    <m/>
    <m/>
    <m/>
    <m/>
    <m/>
    <m/>
    <m/>
    <m/>
    <m/>
    <m/>
    <m/>
    <m/>
    <m/>
    <m/>
    <m/>
    <m/>
    <m/>
    <m/>
    <m/>
    <m/>
    <m/>
    <m/>
    <m/>
    <m/>
    <m/>
    <m/>
    <m/>
    <m/>
    <m/>
    <m/>
    <m/>
    <m/>
    <m/>
    <m/>
    <m/>
    <m/>
    <m/>
    <m/>
    <m/>
    <m/>
    <m/>
    <m/>
    <m/>
    <m/>
    <m/>
    <m/>
    <m/>
    <m/>
    <m/>
    <m/>
    <m/>
    <m/>
    <m/>
    <m/>
    <m/>
    <m/>
    <m/>
    <m/>
    <m/>
    <m/>
    <m/>
    <m/>
    <m/>
    <m/>
    <m/>
    <m/>
    <m/>
    <m/>
    <m/>
    <m/>
    <m/>
    <m/>
    <m/>
    <m/>
    <m/>
    <m/>
    <m/>
    <m/>
    <m/>
    <m/>
    <m/>
    <m/>
    <m/>
    <m/>
    <m/>
    <m/>
    <m/>
    <m/>
    <s v="disponible"/>
    <s v="kg yorouba tine"/>
    <n v="1"/>
    <n v="1"/>
    <n v="1"/>
    <n v="175"/>
    <n v="500"/>
    <n v="3500"/>
    <s v="meme_region"/>
    <m/>
    <m/>
    <n v="20"/>
    <n v="2"/>
    <n v="0"/>
    <m/>
    <s v="disponible"/>
    <s v="kg yorouba tine"/>
    <n v="1"/>
    <n v="1"/>
    <n v="1"/>
    <n v="500"/>
    <n v="1500"/>
    <n v="10500"/>
    <s v="meme_region"/>
    <m/>
    <m/>
    <n v="25"/>
    <n v="2"/>
    <n v="0"/>
    <m/>
    <s v="disponible"/>
    <s v="kg yorouba tine"/>
    <n v="1"/>
    <n v="1"/>
    <n v="1"/>
    <n v="500"/>
    <n v="1500"/>
    <n v="9800"/>
    <s v="meme_pays"/>
    <m/>
    <m/>
    <n v="15"/>
    <n v="3"/>
    <n v="0"/>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voandzou arachide_graine arachide_coque niebe fonio riz_importe riz_local mil sorgho_blanc sorgho_rouge mais"/>
    <n v="1"/>
    <n v="1"/>
    <n v="1"/>
    <n v="1"/>
    <n v="1"/>
    <n v="1"/>
    <n v="1"/>
    <n v="0"/>
    <n v="0"/>
    <n v="0"/>
    <n v="0"/>
    <n v="0"/>
    <n v="0"/>
    <n v="0"/>
    <n v="0"/>
    <n v="0"/>
    <n v="1"/>
    <n v="1"/>
    <n v="1"/>
    <n v="1"/>
    <n v="0"/>
    <n v="0"/>
    <n v="0"/>
    <n v="0"/>
    <n v="0"/>
    <n v="0"/>
    <n v="0"/>
    <n v="0"/>
    <s v="baisse_prix_fournisseurs hausse_offre_circulation_routes"/>
    <n v="0"/>
    <n v="0"/>
    <n v="0"/>
    <n v="0"/>
    <n v="0"/>
    <n v="1"/>
    <n v="0"/>
    <n v="1"/>
    <n v="0"/>
    <n v="0"/>
    <n v="0"/>
    <n v="0"/>
    <m/>
    <m/>
    <s v="espece paiementmob"/>
    <n v="1"/>
    <n v="0"/>
    <n v="0"/>
    <n v="1"/>
    <n v="0"/>
    <n v="0"/>
    <m/>
    <s v="oui_hausse"/>
    <s v="non"/>
    <m/>
    <m/>
    <m/>
    <m/>
    <m/>
    <m/>
    <m/>
    <m/>
    <m/>
    <m/>
    <s v="personne"/>
    <n v="0"/>
    <n v="0"/>
    <n v="0"/>
    <n v="0"/>
    <n v="0"/>
    <n v="0"/>
    <n v="0"/>
    <n v="1"/>
    <n v="0"/>
    <m/>
    <m/>
    <m/>
    <m/>
    <n v="364765438"/>
    <n v="44887.693541666667"/>
    <m/>
    <m/>
    <s v="submitted_via_web"/>
  </r>
  <r>
    <n v="91"/>
    <s v="81090899-5ceb-4ab2-9413-b9780ae72dc3"/>
    <d v="2022-11-22T00:00:00"/>
    <s v="boussouma"/>
    <s v="Sawadogo Mohamed"/>
    <x v="89"/>
    <n v="44887.60363015045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nioc igname patate pomme_de_terre"/>
    <n v="0"/>
    <n v="0"/>
    <n v="0"/>
    <n v="0"/>
    <n v="0"/>
    <n v="0"/>
    <n v="0"/>
    <n v="1"/>
    <n v="1"/>
    <n v="1"/>
    <n v="1"/>
    <n v="0"/>
    <n v="0"/>
    <n v="0"/>
    <n v="0"/>
    <n v="0"/>
    <n v="0"/>
    <n v="0"/>
    <n v="0"/>
    <n v="0"/>
    <n v="0"/>
    <n v="0"/>
    <n v="0"/>
    <n v="0"/>
    <n v="0"/>
    <n v="0"/>
    <n v="0"/>
    <n v="0"/>
    <n v="4"/>
    <m/>
    <m/>
    <m/>
    <m/>
    <m/>
    <m/>
    <m/>
    <m/>
    <m/>
    <m/>
    <m/>
    <m/>
    <m/>
    <m/>
    <m/>
    <m/>
    <m/>
    <m/>
    <m/>
    <m/>
    <m/>
    <m/>
    <m/>
    <m/>
    <m/>
    <m/>
    <m/>
    <m/>
    <m/>
    <m/>
    <m/>
    <m/>
    <m/>
    <m/>
    <m/>
    <m/>
    <m/>
    <m/>
    <m/>
    <m/>
    <m/>
    <m/>
    <m/>
    <m/>
    <m/>
    <m/>
    <m/>
    <m/>
    <m/>
    <m/>
    <m/>
    <m/>
    <m/>
    <m/>
    <m/>
    <m/>
    <m/>
    <m/>
    <m/>
    <m/>
    <m/>
    <m/>
    <m/>
    <m/>
    <m/>
    <m/>
    <m/>
    <m/>
    <m/>
    <m/>
    <m/>
    <m/>
    <m/>
    <m/>
    <m/>
    <m/>
    <m/>
    <m/>
    <m/>
    <m/>
    <m/>
    <m/>
    <m/>
    <m/>
    <m/>
    <m/>
    <m/>
    <m/>
    <m/>
    <m/>
    <m/>
    <m/>
    <m/>
    <m/>
    <m/>
    <m/>
    <m/>
    <m/>
    <m/>
    <m/>
    <m/>
    <m/>
    <m/>
    <m/>
    <m/>
    <m/>
    <s v="disponible"/>
    <n v="500"/>
    <s v="meme_pays"/>
    <m/>
    <m/>
    <n v="7"/>
    <n v="2"/>
    <n v="0"/>
    <m/>
    <s v="disponible"/>
    <n v="1250"/>
    <s v="meme_pays"/>
    <m/>
    <m/>
    <n v="14"/>
    <n v="2"/>
    <n v="0"/>
    <m/>
    <s v="disponible"/>
    <n v="300"/>
    <s v="meme_pays"/>
    <m/>
    <m/>
    <n v="7"/>
    <n v="2"/>
    <n v="0"/>
    <m/>
    <s v="disponible"/>
    <n v="350"/>
    <s v="meme_pays"/>
    <m/>
    <m/>
    <n v="10"/>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5449"/>
    <n v="44887.693564814806"/>
    <m/>
    <m/>
    <s v="submitted_via_web"/>
  </r>
  <r>
    <n v="92"/>
    <s v="ca7e82ff-2f59-40b1-8e64-2056f02039bc"/>
    <d v="2022-11-22T00:00:00"/>
    <s v="boussouma"/>
    <s v="Sawadogo Mohamed"/>
    <x v="90"/>
    <n v="44887.610384328713"/>
    <s v="audit.csv"/>
    <m/>
    <m/>
    <s v="reach"/>
    <n v="44887"/>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nioc igname patate pomme_de_terre"/>
    <n v="0"/>
    <n v="0"/>
    <n v="0"/>
    <n v="0"/>
    <n v="0"/>
    <n v="0"/>
    <n v="0"/>
    <n v="1"/>
    <n v="1"/>
    <n v="1"/>
    <n v="1"/>
    <n v="0"/>
    <n v="0"/>
    <n v="0"/>
    <n v="0"/>
    <n v="0"/>
    <n v="0"/>
    <n v="0"/>
    <n v="0"/>
    <n v="0"/>
    <n v="0"/>
    <n v="0"/>
    <n v="0"/>
    <n v="0"/>
    <n v="0"/>
    <n v="0"/>
    <n v="0"/>
    <n v="0"/>
    <n v="4"/>
    <m/>
    <m/>
    <m/>
    <m/>
    <m/>
    <m/>
    <m/>
    <m/>
    <m/>
    <m/>
    <m/>
    <m/>
    <m/>
    <m/>
    <m/>
    <m/>
    <m/>
    <m/>
    <m/>
    <m/>
    <m/>
    <m/>
    <m/>
    <m/>
    <m/>
    <m/>
    <m/>
    <m/>
    <m/>
    <m/>
    <m/>
    <m/>
    <m/>
    <m/>
    <m/>
    <m/>
    <m/>
    <m/>
    <m/>
    <m/>
    <m/>
    <m/>
    <m/>
    <m/>
    <m/>
    <m/>
    <m/>
    <m/>
    <m/>
    <m/>
    <m/>
    <m/>
    <m/>
    <m/>
    <m/>
    <m/>
    <m/>
    <m/>
    <m/>
    <m/>
    <m/>
    <m/>
    <m/>
    <m/>
    <m/>
    <m/>
    <m/>
    <m/>
    <m/>
    <m/>
    <m/>
    <m/>
    <m/>
    <m/>
    <m/>
    <m/>
    <m/>
    <m/>
    <m/>
    <m/>
    <m/>
    <m/>
    <m/>
    <m/>
    <m/>
    <m/>
    <m/>
    <m/>
    <m/>
    <m/>
    <m/>
    <m/>
    <m/>
    <m/>
    <m/>
    <m/>
    <m/>
    <m/>
    <m/>
    <m/>
    <m/>
    <m/>
    <m/>
    <m/>
    <m/>
    <m/>
    <s v="disponible"/>
    <n v="500"/>
    <s v="meme_pays"/>
    <m/>
    <m/>
    <n v="7"/>
    <n v="2"/>
    <n v="0"/>
    <m/>
    <s v="disponible"/>
    <n v="1250"/>
    <s v="meme_pays"/>
    <m/>
    <m/>
    <n v="10"/>
    <n v="2"/>
    <n v="0"/>
    <m/>
    <s v="disponible"/>
    <n v="300"/>
    <s v="meme_pays"/>
    <m/>
    <m/>
    <n v="8"/>
    <n v="2"/>
    <n v="0"/>
    <m/>
    <s v="disponible"/>
    <n v="400"/>
    <s v="meme_pays"/>
    <m/>
    <m/>
    <n v="10"/>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manioc igname patate pomme_de_terre"/>
    <n v="0"/>
    <n v="0"/>
    <n v="0"/>
    <n v="0"/>
    <n v="0"/>
    <n v="0"/>
    <n v="0"/>
    <n v="1"/>
    <n v="1"/>
    <n v="1"/>
    <n v="1"/>
    <n v="0"/>
    <n v="0"/>
    <n v="0"/>
    <n v="0"/>
    <n v="0"/>
    <n v="0"/>
    <n v="0"/>
    <n v="0"/>
    <n v="0"/>
    <n v="0"/>
    <n v="0"/>
    <n v="0"/>
    <n v="0"/>
    <n v="0"/>
    <n v="0"/>
    <n v="0"/>
    <n v="0"/>
    <m/>
    <s v="vols degradation_perte"/>
    <n v="0"/>
    <n v="1"/>
    <n v="1"/>
    <n v="0"/>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765461"/>
    <n v="44887.693599537037"/>
    <m/>
    <m/>
    <s v="submitted_via_web"/>
  </r>
  <r>
    <n v="93"/>
    <s v="a166699a-afc3-4f8f-8adc-e38b4a6e909e"/>
    <d v="2022-11-22T00:00:00"/>
    <s v="boussouma"/>
    <s v="Sawadogo Mohamed"/>
    <x v="91"/>
    <n v="44887.625718078707"/>
    <s v="audit.csv"/>
    <m/>
    <m/>
    <s v="reach"/>
    <n v="44887"/>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1000"/>
    <s v="meme_localite"/>
    <m/>
    <m/>
    <n v="7"/>
    <n v="2"/>
    <n v="0"/>
    <m/>
    <s v="disponible"/>
    <s v="sac sachet"/>
    <n v="1"/>
    <n v="1"/>
    <n v="8000"/>
    <n v="100"/>
    <s v="meme_localite"/>
    <m/>
    <m/>
    <n v="10"/>
    <n v="3"/>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765470"/>
    <n v="44887.693622685183"/>
    <m/>
    <m/>
    <s v="submitted_via_web"/>
  </r>
  <r>
    <n v="94"/>
    <s v="2951a491-fe6c-4bf7-820e-207860f35f00"/>
    <d v="2022-11-22T00:00:00"/>
    <s v="boussouma"/>
    <s v="Sawadogo Mohamed"/>
    <x v="92"/>
    <n v="44887.644536481479"/>
    <s v="audit.csv"/>
    <m/>
    <m/>
    <s v="reach"/>
    <n v="44887"/>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tenaille"/>
    <n v="1"/>
    <n v="1"/>
    <n v="1"/>
    <n v="0"/>
    <n v="0"/>
    <n v="3"/>
    <m/>
    <s v="disponible"/>
    <n v="6000"/>
    <s v="meme_pays"/>
    <m/>
    <m/>
    <n v="20"/>
    <n v="2"/>
    <n v="0"/>
    <m/>
    <s v="disponible"/>
    <n v="20000"/>
    <s v="meme_pays"/>
    <m/>
    <m/>
    <n v="30"/>
    <n v="1"/>
    <n v="0"/>
    <m/>
    <s v="disponible"/>
    <n v="1750"/>
    <s v="meme_pays"/>
    <m/>
    <m/>
    <n v="30"/>
    <n v="1"/>
    <n v="0"/>
    <m/>
    <m/>
    <m/>
    <m/>
    <m/>
    <m/>
    <m/>
    <m/>
    <m/>
    <m/>
    <s v="non"/>
    <m/>
    <m/>
    <m/>
    <m/>
    <m/>
    <m/>
    <m/>
    <m/>
    <m/>
    <m/>
    <m/>
    <m/>
    <m/>
    <m/>
    <m/>
    <m/>
    <m/>
    <m/>
    <m/>
    <m/>
    <m/>
    <m/>
    <m/>
    <s v="prix_hausse"/>
    <n v="0"/>
    <n v="1"/>
    <n v="0"/>
    <n v="0"/>
    <s v="bache corde tenaille"/>
    <n v="1"/>
    <n v="1"/>
    <n v="1"/>
    <n v="0"/>
    <n v="0"/>
    <s v="hausse_couts Hausse_prix_fournisseurs"/>
    <n v="1"/>
    <n v="0"/>
    <n v="0"/>
    <n v="0"/>
    <n v="0"/>
    <n v="1"/>
    <n v="0"/>
    <n v="0"/>
    <n v="0"/>
    <n v="0"/>
    <n v="0"/>
    <n v="0"/>
    <m/>
    <m/>
    <m/>
    <m/>
    <m/>
    <m/>
    <m/>
    <m/>
    <m/>
    <m/>
    <m/>
    <m/>
    <m/>
    <m/>
    <m/>
    <m/>
    <m/>
    <m/>
    <m/>
    <m/>
    <m/>
    <m/>
    <s v="aucun"/>
    <n v="0"/>
    <n v="0"/>
    <n v="0"/>
    <n v="0"/>
    <n v="0"/>
    <n v="0"/>
    <n v="0"/>
    <n v="0"/>
    <n v="0"/>
    <n v="0"/>
    <n v="0"/>
    <n v="0"/>
    <n v="0"/>
    <n v="0"/>
    <n v="0"/>
    <n v="1"/>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m/>
    <m/>
    <m/>
    <n v="364765491"/>
    <n v="44887.693645833337"/>
    <m/>
    <m/>
    <s v="submitted_via_web"/>
  </r>
  <r>
    <n v="95"/>
    <s v="18e52438-575b-42bc-a08b-66824e3389fe"/>
    <d v="2022-11-22T00:00:00"/>
    <s v="boussouma"/>
    <s v="Sawadogo Mohamed"/>
    <x v="93"/>
    <n v="44887.65790173610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ignon tomate feuille huile beurre"/>
    <n v="0"/>
    <n v="0"/>
    <n v="0"/>
    <n v="0"/>
    <n v="0"/>
    <n v="0"/>
    <n v="0"/>
    <n v="0"/>
    <n v="0"/>
    <n v="0"/>
    <n v="0"/>
    <n v="0"/>
    <n v="0"/>
    <n v="0"/>
    <n v="0"/>
    <n v="0"/>
    <n v="0"/>
    <n v="0"/>
    <n v="0"/>
    <n v="0"/>
    <n v="1"/>
    <n v="1"/>
    <n v="1"/>
    <n v="1"/>
    <n v="1"/>
    <n v="0"/>
    <n v="0"/>
    <n v="0"/>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kg yorouba tas"/>
    <n v="1"/>
    <n v="1"/>
    <n v="1"/>
    <n v="500"/>
    <n v="1000"/>
    <n v="200"/>
    <s v="meme_localite"/>
    <m/>
    <m/>
    <n v="3"/>
    <n v="1"/>
    <n v="0"/>
    <m/>
    <s v="disponible"/>
    <s v="kg tas"/>
    <n v="1"/>
    <n v="1"/>
    <n v="500"/>
    <n v="200"/>
    <s v="meme_localite"/>
    <m/>
    <m/>
    <n v="3"/>
    <n v="1"/>
    <n v="0"/>
    <m/>
    <s v="disponible"/>
    <s v="tas"/>
    <n v="0"/>
    <n v="1"/>
    <m/>
    <n v="300"/>
    <s v="meme_localite"/>
    <m/>
    <m/>
    <n v="3"/>
    <n v="1"/>
    <n v="0"/>
    <m/>
    <s v="disponible"/>
    <n v="1100"/>
    <s v="meme_localite"/>
    <m/>
    <m/>
    <n v="7"/>
    <n v="1"/>
    <n v="0"/>
    <m/>
    <s v="disponible"/>
    <s v="boule litre kg"/>
    <n v="1"/>
    <n v="1"/>
    <n v="1"/>
    <n v="2000"/>
    <n v="2000"/>
    <n v="100"/>
    <s v="meme_localite"/>
    <m/>
    <m/>
    <n v="10"/>
    <n v="2"/>
    <n v="0"/>
    <m/>
    <m/>
    <m/>
    <m/>
    <m/>
    <m/>
    <m/>
    <m/>
    <m/>
    <m/>
    <m/>
    <m/>
    <m/>
    <m/>
    <m/>
    <m/>
    <m/>
    <m/>
    <m/>
    <m/>
    <m/>
    <m/>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765500"/>
    <n v="44887.693668981483"/>
    <m/>
    <m/>
    <s v="submitted_via_web"/>
  </r>
  <r>
    <n v="96"/>
    <s v="4a6c4525-dfbb-4a84-bedc-b4590d5eeddb"/>
    <d v="2022-11-22T00:00:00"/>
    <s v="boussouma"/>
    <s v="Sawadogo Mohamed"/>
    <x v="94"/>
    <n v="44887.668015046293"/>
    <s v="audit.csv"/>
    <m/>
    <m/>
    <s v="reach"/>
    <n v="44887"/>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lait_en_poudre lait_frais"/>
    <n v="0"/>
    <n v="0"/>
    <n v="0"/>
    <n v="0"/>
    <n v="0"/>
    <n v="0"/>
    <n v="0"/>
    <n v="0"/>
    <n v="0"/>
    <n v="0"/>
    <n v="0"/>
    <n v="0"/>
    <n v="0"/>
    <n v="0"/>
    <n v="1"/>
    <n v="1"/>
    <n v="0"/>
    <n v="0"/>
    <n v="0"/>
    <n v="0"/>
    <n v="0"/>
    <n v="0"/>
    <n v="0"/>
    <n v="0"/>
    <n v="0"/>
    <n v="0"/>
    <n v="0"/>
    <n v="0"/>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250"/>
    <s v="meme_pays"/>
    <m/>
    <m/>
    <n v="15"/>
    <n v="1"/>
    <n v="0"/>
    <m/>
    <s v="disponible"/>
    <n v="600"/>
    <s v="meme_pays"/>
    <m/>
    <m/>
    <n v="1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lait_en_poudre"/>
    <n v="0"/>
    <n v="0"/>
    <n v="0"/>
    <n v="0"/>
    <n v="0"/>
    <n v="0"/>
    <n v="0"/>
    <n v="0"/>
    <n v="0"/>
    <n v="0"/>
    <n v="0"/>
    <n v="0"/>
    <n v="0"/>
    <n v="0"/>
    <n v="1"/>
    <n v="0"/>
    <n v="0"/>
    <n v="0"/>
    <n v="0"/>
    <n v="0"/>
    <n v="0"/>
    <n v="0"/>
    <n v="0"/>
    <n v="0"/>
    <n v="0"/>
    <n v="0"/>
    <n v="0"/>
    <n v="0"/>
    <s v="hausse_couts Hausse_prix_fournisseurs"/>
    <n v="1"/>
    <n v="0"/>
    <n v="0"/>
    <n v="0"/>
    <n v="0"/>
    <n v="1"/>
    <n v="0"/>
    <n v="0"/>
    <n v="0"/>
    <n v="0"/>
    <n v="0"/>
    <n v="0"/>
    <m/>
    <m/>
    <m/>
    <m/>
    <m/>
    <m/>
    <m/>
    <m/>
    <m/>
    <m/>
    <m/>
    <m/>
    <m/>
    <m/>
    <m/>
    <m/>
    <m/>
    <m/>
    <m/>
    <m/>
    <m/>
    <m/>
    <m/>
    <m/>
    <m/>
    <m/>
    <m/>
    <m/>
    <m/>
    <m/>
    <m/>
    <m/>
    <m/>
    <m/>
    <m/>
    <m/>
    <m/>
    <m/>
    <m/>
    <m/>
    <m/>
    <m/>
    <m/>
    <m/>
    <m/>
    <s v="espece"/>
    <n v="1"/>
    <n v="0"/>
    <n v="0"/>
    <n v="0"/>
    <n v="0"/>
    <n v="0"/>
    <m/>
    <s v="oui_hausse"/>
    <s v="non"/>
    <m/>
    <m/>
    <m/>
    <m/>
    <m/>
    <m/>
    <m/>
    <m/>
    <m/>
    <m/>
    <s v="personne"/>
    <n v="0"/>
    <n v="0"/>
    <n v="0"/>
    <n v="0"/>
    <n v="0"/>
    <n v="0"/>
    <n v="0"/>
    <n v="1"/>
    <n v="0"/>
    <m/>
    <m/>
    <m/>
    <m/>
    <n v="364765514"/>
    <n v="44887.693692129629"/>
    <m/>
    <m/>
    <s v="submitted_via_web"/>
  </r>
  <r>
    <n v="97"/>
    <s v="6640a337-59e5-44c9-a6d7-ab55f07c2f1f"/>
    <d v="2022-11-22T00:00:00"/>
    <s v="boussouma"/>
    <s v="OUEDRAOGO MAHAMADY"/>
    <x v="95"/>
    <n v="44887.548079826389"/>
    <s v="audit.csv"/>
    <m/>
    <m/>
    <s v="reach"/>
    <n v="44887"/>
    <s v="centre_nord"/>
    <s v="sanmatenga"/>
    <x v="3"/>
    <s v="central"/>
    <m/>
    <m/>
    <s v="REACH"/>
    <s v="Marché de Boussouma"/>
    <m/>
    <s v="oui"/>
    <m/>
    <s v="30a100"/>
    <m/>
    <m/>
    <s v="seau bidon"/>
    <n v="1"/>
    <n v="1"/>
    <n v="0"/>
    <n v="0"/>
    <n v="2"/>
    <m/>
    <s v="disponible"/>
    <n v="1000"/>
    <s v="meme_pays"/>
    <m/>
    <m/>
    <n v="25"/>
    <n v="1"/>
    <n v="0"/>
    <m/>
    <s v="disponible"/>
    <s v="20l 25l"/>
    <n v="1"/>
    <n v="1"/>
    <n v="750"/>
    <n v="1000"/>
    <s v="meme_pays"/>
    <m/>
    <m/>
    <n v="30"/>
    <n v="1"/>
    <n v="0"/>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5 marmite7 assiette gobelet_plastique gobelet_acier bassine natte couverture moustiquaire"/>
    <n v="0"/>
    <n v="0"/>
    <n v="0"/>
    <n v="1"/>
    <n v="1"/>
    <n v="1"/>
    <n v="1"/>
    <n v="1"/>
    <n v="1"/>
    <n v="1"/>
    <n v="1"/>
    <n v="1"/>
    <n v="0"/>
    <n v="0"/>
    <n v="0"/>
    <n v="0"/>
    <n v="9"/>
    <n v="12"/>
    <m/>
    <m/>
    <m/>
    <m/>
    <m/>
    <m/>
    <m/>
    <m/>
    <m/>
    <m/>
    <m/>
    <m/>
    <m/>
    <m/>
    <m/>
    <m/>
    <m/>
    <m/>
    <m/>
    <m/>
    <m/>
    <m/>
    <m/>
    <m/>
    <m/>
    <m/>
    <m/>
    <m/>
    <m/>
    <m/>
    <m/>
    <m/>
    <m/>
    <m/>
    <m/>
    <m/>
    <m/>
    <m/>
    <s v="disponible"/>
    <n v="6000"/>
    <s v="meme_pays"/>
    <m/>
    <m/>
    <n v="21"/>
    <n v="2"/>
    <n v="0"/>
    <m/>
    <s v="disponible"/>
    <n v="5000"/>
    <s v="meme_pays"/>
    <m/>
    <m/>
    <n v="21"/>
    <n v="2"/>
    <n v="0"/>
    <m/>
    <s v="disponible"/>
    <n v="300"/>
    <s v="meme_pays"/>
    <m/>
    <m/>
    <n v="30"/>
    <n v="1"/>
    <n v="0"/>
    <m/>
    <s v="disponible"/>
    <n v="125"/>
    <s v="meme_pays"/>
    <m/>
    <m/>
    <n v="30"/>
    <n v="1"/>
    <n v="0"/>
    <m/>
    <s v="disponible"/>
    <s v="0_25l 0_5l 1l"/>
    <n v="1"/>
    <n v="1"/>
    <n v="1"/>
    <n v="400"/>
    <n v="500"/>
    <n v="1000"/>
    <s v="meme_pays"/>
    <m/>
    <m/>
    <n v="40"/>
    <n v="1"/>
    <n v="0"/>
    <m/>
    <s v="disponible"/>
    <n v="1500"/>
    <s v="meme_pays"/>
    <m/>
    <m/>
    <n v="15"/>
    <n v="1"/>
    <n v="0"/>
    <m/>
    <s v="disponible"/>
    <n v="3000"/>
    <s v="meme_pays"/>
    <m/>
    <m/>
    <n v="30"/>
    <n v="1"/>
    <n v="0"/>
    <m/>
    <s v="disponible"/>
    <n v="2000"/>
    <s v="meme_pays"/>
    <m/>
    <m/>
    <n v="21"/>
    <n v="1"/>
    <n v="0"/>
    <m/>
    <s v="disponible"/>
    <n v="2000"/>
    <s v="meme_pays"/>
    <m/>
    <m/>
    <n v="60"/>
    <n v="1"/>
    <n v="0"/>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766245"/>
    <n v="44887.694872685177"/>
    <m/>
    <m/>
    <s v="submitted_via_web"/>
  </r>
  <r>
    <n v="98"/>
    <s v="cc864bdd-cb42-42fd-bd2a-dffa9bd6d3f6"/>
    <d v="2022-11-22T00:00:00"/>
    <s v="boussouma"/>
    <s v="OUEDRAOGO MAHAMADY"/>
    <x v="96"/>
    <n v="44887.558220208331"/>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viande_beuf viande_mouton poisson"/>
    <n v="0"/>
    <n v="0"/>
    <n v="0"/>
    <n v="0"/>
    <n v="0"/>
    <n v="0"/>
    <n v="0"/>
    <n v="0"/>
    <n v="0"/>
    <n v="0"/>
    <n v="0"/>
    <n v="1"/>
    <n v="1"/>
    <n v="1"/>
    <n v="0"/>
    <n v="0"/>
    <n v="0"/>
    <n v="0"/>
    <n v="0"/>
    <n v="0"/>
    <n v="0"/>
    <n v="0"/>
    <n v="0"/>
    <n v="0"/>
    <n v="0"/>
    <n v="0"/>
    <n v="0"/>
    <n v="0"/>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commune"/>
    <m/>
    <m/>
    <n v="2"/>
    <n v="1"/>
    <n v="0"/>
    <m/>
    <s v="disponible"/>
    <n v="2000"/>
    <s v="meme_localite"/>
    <m/>
    <m/>
    <n v="2"/>
    <n v="1"/>
    <n v="0"/>
    <m/>
    <s v="disponible"/>
    <n v="1300"/>
    <s v="meme_commune"/>
    <m/>
    <m/>
    <n v="4"/>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viande_beuf viande_mouton poisson"/>
    <n v="0"/>
    <n v="0"/>
    <n v="0"/>
    <n v="0"/>
    <n v="0"/>
    <n v="0"/>
    <n v="0"/>
    <n v="0"/>
    <n v="0"/>
    <n v="0"/>
    <n v="0"/>
    <n v="1"/>
    <n v="1"/>
    <n v="1"/>
    <n v="0"/>
    <n v="0"/>
    <n v="0"/>
    <n v="0"/>
    <n v="0"/>
    <n v="0"/>
    <n v="0"/>
    <n v="0"/>
    <n v="0"/>
    <n v="0"/>
    <n v="0"/>
    <n v="0"/>
    <n v="0"/>
    <n v="0"/>
    <s v="baisse_offre_securite"/>
    <n v="0"/>
    <n v="0"/>
    <n v="0"/>
    <n v="0"/>
    <n v="0"/>
    <n v="0"/>
    <n v="0"/>
    <n v="0"/>
    <n v="1"/>
    <n v="0"/>
    <n v="0"/>
    <n v="0"/>
    <m/>
    <m/>
    <m/>
    <m/>
    <m/>
    <m/>
    <m/>
    <m/>
    <m/>
    <m/>
    <m/>
    <m/>
    <m/>
    <m/>
    <m/>
    <m/>
    <m/>
    <m/>
    <m/>
    <m/>
    <m/>
    <m/>
    <m/>
    <m/>
    <m/>
    <m/>
    <m/>
    <m/>
    <m/>
    <m/>
    <m/>
    <m/>
    <m/>
    <m/>
    <m/>
    <m/>
    <m/>
    <m/>
    <m/>
    <m/>
    <m/>
    <m/>
    <m/>
    <m/>
    <m/>
    <s v="espece"/>
    <n v="1"/>
    <n v="0"/>
    <n v="0"/>
    <n v="0"/>
    <n v="0"/>
    <n v="0"/>
    <m/>
    <s v="oui_hausse"/>
    <s v="non"/>
    <m/>
    <m/>
    <m/>
    <m/>
    <m/>
    <m/>
    <m/>
    <m/>
    <m/>
    <m/>
    <s v="personne"/>
    <n v="0"/>
    <n v="0"/>
    <n v="0"/>
    <n v="0"/>
    <n v="0"/>
    <n v="0"/>
    <n v="0"/>
    <n v="1"/>
    <n v="0"/>
    <m/>
    <m/>
    <m/>
    <m/>
    <n v="364766252"/>
    <n v="44887.694884259261"/>
    <m/>
    <m/>
    <s v="submitted_via_web"/>
  </r>
  <r>
    <n v="99"/>
    <s v="0fbefdeb-cc83-431c-8664-34daa09825e6"/>
    <d v="2022-11-22T00:00:00"/>
    <s v="boussouma"/>
    <s v="OUEDRAOGO MAHAMADY"/>
    <x v="97"/>
    <n v="44887.564051597219"/>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viande_mouton viande_beuf"/>
    <n v="0"/>
    <n v="0"/>
    <n v="0"/>
    <n v="0"/>
    <n v="0"/>
    <n v="0"/>
    <n v="0"/>
    <n v="0"/>
    <n v="0"/>
    <n v="0"/>
    <n v="0"/>
    <n v="1"/>
    <n v="1"/>
    <n v="0"/>
    <n v="0"/>
    <n v="0"/>
    <n v="0"/>
    <n v="0"/>
    <n v="0"/>
    <n v="0"/>
    <n v="0"/>
    <n v="0"/>
    <n v="0"/>
    <n v="0"/>
    <n v="0"/>
    <n v="0"/>
    <n v="0"/>
    <n v="0"/>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localite"/>
    <m/>
    <m/>
    <n v="2"/>
    <n v="1"/>
    <n v="0"/>
    <m/>
    <s v="disponible"/>
    <n v="2000"/>
    <s v="meme_localit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viande_beuf viande_mouton"/>
    <n v="0"/>
    <n v="0"/>
    <n v="0"/>
    <n v="0"/>
    <n v="0"/>
    <n v="0"/>
    <n v="0"/>
    <n v="0"/>
    <n v="0"/>
    <n v="0"/>
    <n v="0"/>
    <n v="1"/>
    <n v="1"/>
    <n v="0"/>
    <n v="0"/>
    <n v="0"/>
    <n v="0"/>
    <n v="0"/>
    <n v="0"/>
    <n v="0"/>
    <n v="0"/>
    <n v="0"/>
    <n v="0"/>
    <n v="0"/>
    <n v="0"/>
    <n v="0"/>
    <n v="0"/>
    <n v="0"/>
    <m/>
    <s v="prix_fournisseurs"/>
    <n v="0"/>
    <n v="0"/>
    <n v="0"/>
    <n v="0"/>
    <n v="0"/>
    <n v="1"/>
    <n v="0"/>
    <n v="0"/>
    <n v="0"/>
    <n v="0"/>
    <n v="0"/>
    <n v="0"/>
    <m/>
    <m/>
    <s v="prix_hausse"/>
    <n v="0"/>
    <n v="1"/>
    <n v="0"/>
    <n v="0"/>
    <s v="viande_beuf viande_mouton"/>
    <n v="0"/>
    <n v="0"/>
    <n v="0"/>
    <n v="0"/>
    <n v="0"/>
    <n v="0"/>
    <n v="0"/>
    <n v="0"/>
    <n v="0"/>
    <n v="0"/>
    <n v="0"/>
    <n v="1"/>
    <n v="1"/>
    <n v="0"/>
    <n v="0"/>
    <n v="0"/>
    <n v="0"/>
    <n v="0"/>
    <n v="0"/>
    <n v="0"/>
    <n v="0"/>
    <n v="0"/>
    <n v="0"/>
    <n v="0"/>
    <n v="0"/>
    <n v="0"/>
    <n v="0"/>
    <n v="0"/>
    <s v="baisse_offre_securite Hausse_prix_fournisseurs"/>
    <n v="0"/>
    <n v="0"/>
    <n v="0"/>
    <n v="0"/>
    <n v="0"/>
    <n v="1"/>
    <n v="0"/>
    <n v="0"/>
    <n v="1"/>
    <n v="0"/>
    <n v="0"/>
    <n v="0"/>
    <m/>
    <m/>
    <m/>
    <m/>
    <m/>
    <m/>
    <m/>
    <m/>
    <m/>
    <m/>
    <m/>
    <m/>
    <m/>
    <m/>
    <m/>
    <m/>
    <m/>
    <m/>
    <m/>
    <m/>
    <m/>
    <m/>
    <m/>
    <m/>
    <m/>
    <m/>
    <m/>
    <m/>
    <m/>
    <m/>
    <m/>
    <m/>
    <m/>
    <m/>
    <m/>
    <m/>
    <m/>
    <m/>
    <m/>
    <m/>
    <m/>
    <m/>
    <m/>
    <m/>
    <m/>
    <s v="espece"/>
    <n v="1"/>
    <n v="0"/>
    <n v="0"/>
    <n v="0"/>
    <n v="0"/>
    <n v="0"/>
    <m/>
    <s v="oui_hausse"/>
    <s v="non"/>
    <m/>
    <m/>
    <m/>
    <m/>
    <m/>
    <m/>
    <m/>
    <m/>
    <m/>
    <m/>
    <s v="personne"/>
    <n v="0"/>
    <n v="0"/>
    <n v="0"/>
    <n v="0"/>
    <n v="0"/>
    <n v="0"/>
    <n v="0"/>
    <n v="1"/>
    <n v="0"/>
    <m/>
    <m/>
    <m/>
    <m/>
    <n v="364766263"/>
    <n v="44887.694907407407"/>
    <m/>
    <m/>
    <s v="submitted_via_web"/>
  </r>
  <r>
    <n v="100"/>
    <s v="03dba578-8a00-4326-a216-000c63ddc9de"/>
    <d v="2022-11-22T00:00:00"/>
    <s v="boussouma"/>
    <s v="OUEDRAOGO MAHAMADY"/>
    <x v="98"/>
    <n v="44887.58848577545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mil riz_local riz_importe fonio niebe arachide_coque arachide_graine voandzou"/>
    <n v="1"/>
    <n v="1"/>
    <n v="1"/>
    <n v="1"/>
    <n v="1"/>
    <n v="1"/>
    <n v="1"/>
    <n v="0"/>
    <n v="0"/>
    <n v="0"/>
    <n v="0"/>
    <n v="0"/>
    <n v="0"/>
    <n v="0"/>
    <n v="0"/>
    <n v="0"/>
    <n v="1"/>
    <n v="1"/>
    <n v="1"/>
    <n v="1"/>
    <n v="0"/>
    <n v="0"/>
    <n v="0"/>
    <n v="0"/>
    <n v="0"/>
    <n v="0"/>
    <n v="0"/>
    <n v="0"/>
    <n v="11"/>
    <m/>
    <s v="disponible"/>
    <s v="kg yorouba tine"/>
    <n v="1"/>
    <n v="1"/>
    <n v="1"/>
    <n v="250"/>
    <n v="750"/>
    <n v="5250"/>
    <s v="meme_pays"/>
    <m/>
    <m/>
    <n v="30"/>
    <n v="2"/>
    <n v="0"/>
    <m/>
    <s v="disponible"/>
    <s v="kg yorouba tine"/>
    <n v="1"/>
    <n v="1"/>
    <n v="1"/>
    <n v="225"/>
    <n v="600"/>
    <n v="4200"/>
    <s v="meme_commune"/>
    <m/>
    <m/>
    <n v="21"/>
    <n v="2"/>
    <n v="0"/>
    <m/>
    <s v="disponible"/>
    <s v="kg yorouba tine"/>
    <n v="1"/>
    <n v="1"/>
    <n v="1"/>
    <n v="300"/>
    <n v="900"/>
    <n v="6300"/>
    <s v="meme_commune"/>
    <m/>
    <m/>
    <n v="25"/>
    <n v="2"/>
    <n v="0"/>
    <m/>
    <s v="disponible"/>
    <s v="kg yorouba tine"/>
    <n v="1"/>
    <n v="1"/>
    <n v="1"/>
    <n v="225"/>
    <n v="650"/>
    <n v="4550"/>
    <s v="meme_commune"/>
    <m/>
    <m/>
    <n v="30"/>
    <n v="2"/>
    <n v="0"/>
    <m/>
    <s v="disponible"/>
    <s v="kg yorouba tine"/>
    <n v="1"/>
    <n v="1"/>
    <n v="1"/>
    <n v="450"/>
    <n v="1350"/>
    <n v="3150"/>
    <s v="meme_pays"/>
    <m/>
    <m/>
    <n v="30"/>
    <n v="2"/>
    <n v="0"/>
    <m/>
    <s v="disponible"/>
    <s v="kg yorouba tine"/>
    <n v="1"/>
    <n v="1"/>
    <n v="1"/>
    <n v="400"/>
    <n v="1200"/>
    <n v="2800"/>
    <s v="meme_pays"/>
    <m/>
    <m/>
    <n v="21"/>
    <n v="1"/>
    <n v="0"/>
    <m/>
    <s v="disponible"/>
    <s v="kg yorouba tine"/>
    <n v="1"/>
    <n v="1"/>
    <n v="1"/>
    <n v="425"/>
    <n v="1250"/>
    <n v="8750"/>
    <s v="meme_pays"/>
    <m/>
    <m/>
    <n v="30"/>
    <n v="2"/>
    <n v="0"/>
    <m/>
    <m/>
    <m/>
    <m/>
    <m/>
    <m/>
    <m/>
    <m/>
    <m/>
    <m/>
    <m/>
    <m/>
    <m/>
    <m/>
    <m/>
    <m/>
    <m/>
    <m/>
    <m/>
    <m/>
    <m/>
    <m/>
    <m/>
    <m/>
    <m/>
    <m/>
    <m/>
    <m/>
    <m/>
    <m/>
    <m/>
    <m/>
    <m/>
    <m/>
    <m/>
    <m/>
    <m/>
    <m/>
    <m/>
    <m/>
    <m/>
    <m/>
    <m/>
    <m/>
    <m/>
    <m/>
    <m/>
    <m/>
    <m/>
    <m/>
    <m/>
    <m/>
    <m/>
    <m/>
    <m/>
    <m/>
    <m/>
    <m/>
    <m/>
    <m/>
    <m/>
    <m/>
    <m/>
    <m/>
    <m/>
    <m/>
    <m/>
    <m/>
    <m/>
    <m/>
    <m/>
    <m/>
    <m/>
    <m/>
    <m/>
    <m/>
    <m/>
    <m/>
    <m/>
    <m/>
    <m/>
    <m/>
    <m/>
    <m/>
    <m/>
    <m/>
    <m/>
    <m/>
    <m/>
    <m/>
    <m/>
    <m/>
    <m/>
    <m/>
    <m/>
    <m/>
    <m/>
    <s v="disponible"/>
    <s v="kg yorouba tine"/>
    <n v="1"/>
    <n v="1"/>
    <n v="1"/>
    <n v="175"/>
    <n v="500"/>
    <n v="3500"/>
    <s v="meme_localite"/>
    <m/>
    <m/>
    <n v="15"/>
    <n v="1"/>
    <n v="0"/>
    <m/>
    <s v="disponible"/>
    <s v="kg yorouba tine"/>
    <n v="1"/>
    <n v="1"/>
    <n v="1"/>
    <n v="500"/>
    <n v="1500"/>
    <n v="10500"/>
    <s v="meme_localite"/>
    <m/>
    <m/>
    <n v="15"/>
    <n v="1"/>
    <n v="0"/>
    <m/>
    <s v="disponible"/>
    <s v="kg yorouba tine"/>
    <n v="1"/>
    <n v="1"/>
    <n v="1"/>
    <n v="500"/>
    <n v="1400"/>
    <n v="9800"/>
    <s v="meme_localite"/>
    <m/>
    <m/>
    <n v="21"/>
    <n v="1"/>
    <n v="0"/>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mais sorgho_rouge sorgho_blanc mil riz_local riz_importe fonio niebe arachide_coque arachide_graine voandzou"/>
    <n v="1"/>
    <n v="1"/>
    <n v="1"/>
    <n v="1"/>
    <n v="1"/>
    <n v="1"/>
    <n v="1"/>
    <n v="0"/>
    <n v="0"/>
    <n v="0"/>
    <n v="0"/>
    <n v="0"/>
    <n v="0"/>
    <n v="0"/>
    <n v="0"/>
    <n v="0"/>
    <n v="1"/>
    <n v="1"/>
    <n v="1"/>
    <n v="1"/>
    <n v="0"/>
    <n v="0"/>
    <n v="0"/>
    <n v="0"/>
    <n v="0"/>
    <n v="0"/>
    <n v="0"/>
    <n v="0"/>
    <s v="baisse_prix_fournisseurs hausse_offre_circulation_routes"/>
    <n v="0"/>
    <n v="0"/>
    <n v="0"/>
    <n v="0"/>
    <n v="0"/>
    <n v="1"/>
    <n v="0"/>
    <n v="1"/>
    <n v="0"/>
    <n v="0"/>
    <n v="0"/>
    <n v="0"/>
    <m/>
    <m/>
    <s v="espece"/>
    <n v="1"/>
    <n v="0"/>
    <n v="0"/>
    <n v="0"/>
    <n v="0"/>
    <n v="0"/>
    <m/>
    <s v="oui_hausse"/>
    <s v="non"/>
    <m/>
    <m/>
    <m/>
    <m/>
    <m/>
    <m/>
    <m/>
    <m/>
    <m/>
    <m/>
    <s v="personne"/>
    <n v="0"/>
    <n v="0"/>
    <n v="0"/>
    <n v="0"/>
    <n v="0"/>
    <n v="0"/>
    <n v="0"/>
    <n v="1"/>
    <n v="0"/>
    <m/>
    <m/>
    <m/>
    <m/>
    <n v="364766270"/>
    <n v="44887.694918981477"/>
    <m/>
    <m/>
    <s v="submitted_via_web"/>
  </r>
  <r>
    <n v="101"/>
    <s v="b31d1082-a387-4626-b2fb-821146fd242c"/>
    <d v="2022-11-22T00:00:00"/>
    <s v="boussouma"/>
    <s v="OUEDRAOGO MAHAMADY"/>
    <x v="99"/>
    <n v="44887.602216145831"/>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tate igname manioc pomme_de_terre"/>
    <n v="0"/>
    <n v="0"/>
    <n v="0"/>
    <n v="0"/>
    <n v="0"/>
    <n v="0"/>
    <n v="0"/>
    <n v="1"/>
    <n v="1"/>
    <n v="1"/>
    <n v="1"/>
    <n v="0"/>
    <n v="0"/>
    <n v="0"/>
    <n v="0"/>
    <n v="0"/>
    <n v="0"/>
    <n v="0"/>
    <n v="0"/>
    <n v="0"/>
    <n v="0"/>
    <n v="0"/>
    <n v="0"/>
    <n v="0"/>
    <n v="0"/>
    <n v="0"/>
    <n v="0"/>
    <n v="0"/>
    <n v="4"/>
    <m/>
    <m/>
    <m/>
    <m/>
    <m/>
    <m/>
    <m/>
    <m/>
    <m/>
    <m/>
    <m/>
    <m/>
    <m/>
    <m/>
    <m/>
    <m/>
    <m/>
    <m/>
    <m/>
    <m/>
    <m/>
    <m/>
    <m/>
    <m/>
    <m/>
    <m/>
    <m/>
    <m/>
    <m/>
    <m/>
    <m/>
    <m/>
    <m/>
    <m/>
    <m/>
    <m/>
    <m/>
    <m/>
    <m/>
    <m/>
    <m/>
    <m/>
    <m/>
    <m/>
    <m/>
    <m/>
    <m/>
    <m/>
    <m/>
    <m/>
    <m/>
    <m/>
    <m/>
    <m/>
    <m/>
    <m/>
    <m/>
    <m/>
    <m/>
    <m/>
    <m/>
    <m/>
    <m/>
    <m/>
    <m/>
    <m/>
    <m/>
    <m/>
    <m/>
    <m/>
    <m/>
    <m/>
    <m/>
    <m/>
    <m/>
    <m/>
    <m/>
    <m/>
    <m/>
    <m/>
    <m/>
    <m/>
    <m/>
    <m/>
    <m/>
    <m/>
    <m/>
    <m/>
    <m/>
    <m/>
    <m/>
    <m/>
    <m/>
    <m/>
    <m/>
    <m/>
    <m/>
    <m/>
    <m/>
    <m/>
    <m/>
    <m/>
    <m/>
    <m/>
    <m/>
    <m/>
    <s v="disponible"/>
    <n v="500"/>
    <s v="meme_pays"/>
    <m/>
    <m/>
    <n v="3"/>
    <n v="1"/>
    <n v="0"/>
    <m/>
    <s v="disponible"/>
    <n v="1300"/>
    <s v="meme_pays"/>
    <m/>
    <m/>
    <n v="15"/>
    <n v="2"/>
    <n v="0"/>
    <m/>
    <s v="disponible"/>
    <n v="250"/>
    <s v="meme_localite"/>
    <m/>
    <m/>
    <n v="5"/>
    <n v="1"/>
    <n v="0"/>
    <m/>
    <s v="disponible"/>
    <n v="350"/>
    <s v="meme_commune"/>
    <m/>
    <m/>
    <n v="6"/>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6277"/>
    <n v="44887.694930555561"/>
    <m/>
    <m/>
    <s v="submitted_via_web"/>
  </r>
  <r>
    <n v="102"/>
    <s v="fc88b380-11d8-43bc-842d-1d125ba8ae7a"/>
    <d v="2022-11-22T00:00:00"/>
    <s v="boussouma"/>
    <s v="OUEDRAOGO MAHAMADY"/>
    <x v="100"/>
    <n v="44887.61786381944"/>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omme_de_terre patate igname manioc"/>
    <n v="0"/>
    <n v="0"/>
    <n v="0"/>
    <n v="0"/>
    <n v="0"/>
    <n v="0"/>
    <n v="0"/>
    <n v="1"/>
    <n v="1"/>
    <n v="1"/>
    <n v="1"/>
    <n v="0"/>
    <n v="0"/>
    <n v="0"/>
    <n v="0"/>
    <n v="0"/>
    <n v="0"/>
    <n v="0"/>
    <n v="0"/>
    <n v="0"/>
    <n v="0"/>
    <n v="0"/>
    <n v="0"/>
    <n v="0"/>
    <n v="0"/>
    <n v="0"/>
    <n v="0"/>
    <n v="0"/>
    <n v="4"/>
    <m/>
    <m/>
    <m/>
    <m/>
    <m/>
    <m/>
    <m/>
    <m/>
    <m/>
    <m/>
    <m/>
    <m/>
    <m/>
    <m/>
    <m/>
    <m/>
    <m/>
    <m/>
    <m/>
    <m/>
    <m/>
    <m/>
    <m/>
    <m/>
    <m/>
    <m/>
    <m/>
    <m/>
    <m/>
    <m/>
    <m/>
    <m/>
    <m/>
    <m/>
    <m/>
    <m/>
    <m/>
    <m/>
    <m/>
    <m/>
    <m/>
    <m/>
    <m/>
    <m/>
    <m/>
    <m/>
    <m/>
    <m/>
    <m/>
    <m/>
    <m/>
    <m/>
    <m/>
    <m/>
    <m/>
    <m/>
    <m/>
    <m/>
    <m/>
    <m/>
    <m/>
    <m/>
    <m/>
    <m/>
    <m/>
    <m/>
    <m/>
    <m/>
    <m/>
    <m/>
    <m/>
    <m/>
    <m/>
    <m/>
    <m/>
    <m/>
    <m/>
    <m/>
    <m/>
    <m/>
    <m/>
    <m/>
    <m/>
    <m/>
    <m/>
    <m/>
    <m/>
    <m/>
    <m/>
    <m/>
    <m/>
    <m/>
    <m/>
    <m/>
    <m/>
    <m/>
    <m/>
    <m/>
    <m/>
    <m/>
    <m/>
    <m/>
    <m/>
    <m/>
    <m/>
    <m/>
    <s v="disponible"/>
    <n v="600"/>
    <s v="meme_pays"/>
    <m/>
    <m/>
    <n v="5"/>
    <n v="2"/>
    <n v="0"/>
    <m/>
    <s v="disponible"/>
    <n v="1200"/>
    <s v="meme_pays"/>
    <m/>
    <m/>
    <n v="21"/>
    <n v="2"/>
    <n v="0"/>
    <m/>
    <s v="disponible"/>
    <n v="300"/>
    <s v="meme_pays"/>
    <m/>
    <m/>
    <n v="10"/>
    <n v="1"/>
    <n v="0"/>
    <m/>
    <s v="disponible"/>
    <n v="350"/>
    <s v="meme_commune"/>
    <m/>
    <m/>
    <n v="1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manioc igname patate pomme_de_terre"/>
    <n v="0"/>
    <n v="0"/>
    <n v="0"/>
    <n v="0"/>
    <n v="0"/>
    <n v="0"/>
    <n v="0"/>
    <n v="1"/>
    <n v="1"/>
    <n v="1"/>
    <n v="1"/>
    <n v="0"/>
    <n v="0"/>
    <n v="0"/>
    <n v="0"/>
    <n v="0"/>
    <n v="0"/>
    <n v="0"/>
    <n v="0"/>
    <n v="0"/>
    <n v="0"/>
    <n v="0"/>
    <n v="0"/>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6284"/>
    <n v="44887.6949537037"/>
    <m/>
    <m/>
    <s v="submitted_via_web"/>
  </r>
  <r>
    <n v="103"/>
    <s v="af519bb9-e5de-4ac7-9179-8bfd80465b78"/>
    <d v="2022-11-22T00:00:00"/>
    <s v="boussouma"/>
    <s v="OUEDRAOGO MAHAMADY"/>
    <x v="101"/>
    <n v="44887.642617152778"/>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750"/>
    <s v="meme_pays"/>
    <m/>
    <m/>
    <n v="10"/>
    <n v="3"/>
    <n v="0"/>
    <m/>
    <s v="disponible"/>
    <s v="sac sachet"/>
    <n v="1"/>
    <n v="1"/>
    <n v="7750"/>
    <n v="100"/>
    <s v="meme_pays"/>
    <m/>
    <m/>
    <n v="15"/>
    <n v="2"/>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6298"/>
    <n v="44887.694988425923"/>
    <m/>
    <m/>
    <s v="submitted_via_web"/>
  </r>
  <r>
    <n v="104"/>
    <s v="4aefe9b1-10d3-41f1-a02c-87d606cc96b9"/>
    <d v="2022-11-22T00:00:00"/>
    <s v="boussouma"/>
    <s v="OUEDRAOGO MAHAMADY"/>
    <x v="102"/>
    <n v="44887.656912407409"/>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ignon tomate feuille huile beurre"/>
    <n v="0"/>
    <n v="0"/>
    <n v="0"/>
    <n v="0"/>
    <n v="0"/>
    <n v="0"/>
    <n v="0"/>
    <n v="0"/>
    <n v="0"/>
    <n v="0"/>
    <n v="0"/>
    <n v="0"/>
    <n v="0"/>
    <n v="0"/>
    <n v="0"/>
    <n v="0"/>
    <n v="0"/>
    <n v="0"/>
    <n v="0"/>
    <n v="0"/>
    <n v="1"/>
    <n v="1"/>
    <n v="1"/>
    <n v="1"/>
    <n v="1"/>
    <n v="0"/>
    <n v="0"/>
    <n v="0"/>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kg yorouba tas"/>
    <n v="1"/>
    <n v="1"/>
    <n v="1"/>
    <n v="500"/>
    <n v="1000"/>
    <n v="200"/>
    <s v="meme_localite"/>
    <m/>
    <m/>
    <n v="10"/>
    <n v="1"/>
    <n v="0"/>
    <m/>
    <s v="disponible"/>
    <s v="kg tas"/>
    <n v="1"/>
    <n v="1"/>
    <n v="600"/>
    <n v="200"/>
    <s v="meme_localite"/>
    <m/>
    <m/>
    <n v="4"/>
    <n v="1"/>
    <n v="0"/>
    <m/>
    <s v="disponible"/>
    <s v="tas"/>
    <n v="0"/>
    <n v="1"/>
    <m/>
    <n v="100"/>
    <s v="meme_localite"/>
    <m/>
    <m/>
    <n v="2"/>
    <n v="1"/>
    <n v="0"/>
    <m/>
    <s v="disponible"/>
    <n v="1000"/>
    <s v="meme_localite"/>
    <m/>
    <m/>
    <n v="10"/>
    <n v="1"/>
    <n v="0"/>
    <m/>
    <s v="disponible"/>
    <s v="boule litre kg"/>
    <n v="1"/>
    <n v="1"/>
    <n v="1"/>
    <n v="2000"/>
    <n v="2000"/>
    <n v="100"/>
    <s v="meme_localite"/>
    <m/>
    <m/>
    <n v="30"/>
    <n v="1"/>
    <n v="0"/>
    <m/>
    <m/>
    <m/>
    <m/>
    <m/>
    <m/>
    <m/>
    <m/>
    <m/>
    <m/>
    <m/>
    <m/>
    <m/>
    <m/>
    <m/>
    <m/>
    <m/>
    <m/>
    <m/>
    <m/>
    <m/>
    <m/>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766305"/>
    <n v="44887.695"/>
    <m/>
    <m/>
    <s v="submitted_via_web"/>
  </r>
  <r>
    <n v="105"/>
    <s v="33049bfe-3ed5-4264-9836-5b1cd0628d48"/>
    <d v="2022-11-22T00:00:00"/>
    <s v="boussouma"/>
    <s v="OUEDRAOGO MAHAMADY"/>
    <x v="103"/>
    <n v="44887.66695559027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lait_en_poudre lait_frais"/>
    <n v="0"/>
    <n v="0"/>
    <n v="0"/>
    <n v="0"/>
    <n v="0"/>
    <n v="0"/>
    <n v="0"/>
    <n v="0"/>
    <n v="0"/>
    <n v="0"/>
    <n v="0"/>
    <n v="0"/>
    <n v="0"/>
    <n v="0"/>
    <n v="1"/>
    <n v="1"/>
    <n v="0"/>
    <n v="0"/>
    <n v="0"/>
    <n v="0"/>
    <n v="0"/>
    <n v="0"/>
    <n v="0"/>
    <n v="0"/>
    <n v="0"/>
    <n v="0"/>
    <n v="0"/>
    <n v="0"/>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500"/>
    <s v="meme_pays"/>
    <m/>
    <m/>
    <n v="60"/>
    <n v="1"/>
    <n v="0"/>
    <m/>
    <s v="disponible"/>
    <n v="600"/>
    <s v="meme_localit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lait_en_poudre"/>
    <n v="0"/>
    <n v="0"/>
    <n v="0"/>
    <n v="0"/>
    <n v="0"/>
    <n v="0"/>
    <n v="0"/>
    <n v="0"/>
    <n v="0"/>
    <n v="0"/>
    <n v="0"/>
    <n v="0"/>
    <n v="0"/>
    <n v="0"/>
    <n v="1"/>
    <n v="0"/>
    <n v="0"/>
    <n v="0"/>
    <n v="0"/>
    <n v="0"/>
    <n v="0"/>
    <n v="0"/>
    <n v="0"/>
    <n v="0"/>
    <n v="0"/>
    <n v="0"/>
    <n v="0"/>
    <n v="0"/>
    <s v="Hausse_prix_fournisseurs"/>
    <n v="0"/>
    <n v="0"/>
    <n v="0"/>
    <n v="0"/>
    <n v="0"/>
    <n v="1"/>
    <n v="0"/>
    <n v="0"/>
    <n v="0"/>
    <n v="0"/>
    <n v="0"/>
    <n v="0"/>
    <m/>
    <m/>
    <m/>
    <m/>
    <m/>
    <m/>
    <m/>
    <m/>
    <m/>
    <m/>
    <m/>
    <m/>
    <m/>
    <m/>
    <m/>
    <m/>
    <m/>
    <m/>
    <m/>
    <m/>
    <m/>
    <m/>
    <m/>
    <m/>
    <m/>
    <m/>
    <m/>
    <m/>
    <m/>
    <m/>
    <m/>
    <m/>
    <m/>
    <m/>
    <m/>
    <m/>
    <m/>
    <m/>
    <m/>
    <m/>
    <m/>
    <m/>
    <m/>
    <m/>
    <m/>
    <s v="espece"/>
    <n v="1"/>
    <n v="0"/>
    <n v="0"/>
    <n v="0"/>
    <n v="0"/>
    <n v="0"/>
    <m/>
    <s v="non_meme"/>
    <s v="non"/>
    <m/>
    <m/>
    <m/>
    <m/>
    <m/>
    <m/>
    <m/>
    <m/>
    <m/>
    <m/>
    <s v="personne"/>
    <n v="0"/>
    <n v="0"/>
    <n v="0"/>
    <n v="0"/>
    <n v="0"/>
    <n v="0"/>
    <n v="0"/>
    <n v="1"/>
    <n v="0"/>
    <m/>
    <m/>
    <m/>
    <m/>
    <n v="364766312"/>
    <n v="44887.695011574076"/>
    <m/>
    <m/>
    <s v="submitted_via_web"/>
  </r>
  <r>
    <n v="107"/>
    <s v="94c40f41-e500-4c4c-8b09-d8bea7456f61"/>
    <d v="2022-11-23T00:00:00"/>
    <s v="dedougou"/>
    <s v="TOE Aïssata"/>
    <x v="104"/>
    <n v="44888.529342303242"/>
    <s v="audit.csv"/>
    <m/>
    <m/>
    <s v="crs"/>
    <n v="44888"/>
    <s v="boucle_mouhoun"/>
    <s v="mouhoun"/>
    <x v="4"/>
    <s v="central"/>
    <m/>
    <m/>
    <s v="Catholic Relief Services"/>
    <s v="Marché de Dédougou"/>
    <m/>
    <s v="oui"/>
    <m/>
    <s v="moins30"/>
    <m/>
    <m/>
    <s v="seau bidon"/>
    <n v="1"/>
    <n v="1"/>
    <n v="0"/>
    <n v="0"/>
    <n v="2"/>
    <m/>
    <s v="disponible"/>
    <n v="1000"/>
    <s v="meme_pays"/>
    <m/>
    <m/>
    <n v="7"/>
    <n v="2"/>
    <n v="0"/>
    <m/>
    <s v="disponible"/>
    <s v="20l"/>
    <n v="1"/>
    <n v="0"/>
    <n v="1000"/>
    <m/>
    <s v="meme_pays"/>
    <m/>
    <m/>
    <n v="2"/>
    <n v="2"/>
    <n v="1"/>
    <m/>
    <m/>
    <m/>
    <m/>
    <m/>
    <m/>
    <m/>
    <m/>
    <m/>
    <m/>
    <m/>
    <m/>
    <m/>
    <m/>
    <s v="non"/>
    <m/>
    <m/>
    <m/>
    <m/>
    <m/>
    <m/>
    <m/>
    <m/>
    <m/>
    <m/>
    <m/>
    <m/>
    <m/>
    <m/>
    <m/>
    <m/>
    <m/>
    <m/>
    <m/>
    <m/>
    <m/>
    <m/>
    <s v="prix_constants"/>
    <n v="1"/>
    <n v="0"/>
    <n v="0"/>
    <n v="0"/>
    <m/>
    <m/>
    <m/>
    <m/>
    <m/>
    <m/>
    <m/>
    <m/>
    <m/>
    <m/>
    <m/>
    <m/>
    <m/>
    <m/>
    <m/>
    <m/>
    <m/>
    <m/>
    <m/>
    <m/>
    <m/>
    <m/>
    <m/>
    <m/>
    <m/>
    <m/>
    <m/>
    <m/>
    <m/>
    <m/>
    <m/>
    <m/>
    <m/>
    <m/>
    <m/>
    <m/>
    <m/>
    <m/>
    <m/>
    <s v="bache"/>
    <n v="1"/>
    <n v="0"/>
    <n v="0"/>
    <n v="0"/>
    <n v="0"/>
    <n v="1"/>
    <m/>
    <s v="disponible"/>
    <n v="5500"/>
    <s v="meme_pays"/>
    <m/>
    <m/>
    <n v="7"/>
    <n v="2"/>
    <n v="0"/>
    <m/>
    <m/>
    <m/>
    <m/>
    <m/>
    <m/>
    <m/>
    <m/>
    <m/>
    <m/>
    <m/>
    <m/>
    <m/>
    <m/>
    <m/>
    <m/>
    <m/>
    <m/>
    <m/>
    <m/>
    <m/>
    <m/>
    <m/>
    <m/>
    <m/>
    <m/>
    <m/>
    <m/>
    <s v="non"/>
    <m/>
    <m/>
    <m/>
    <m/>
    <m/>
    <m/>
    <m/>
    <m/>
    <m/>
    <m/>
    <m/>
    <m/>
    <m/>
    <m/>
    <m/>
    <m/>
    <m/>
    <m/>
    <m/>
    <m/>
    <m/>
    <m/>
    <m/>
    <s v="prix_constants"/>
    <n v="1"/>
    <n v="0"/>
    <n v="0"/>
    <n v="0"/>
    <m/>
    <m/>
    <m/>
    <m/>
    <m/>
    <m/>
    <m/>
    <m/>
    <m/>
    <m/>
    <m/>
    <m/>
    <m/>
    <m/>
    <m/>
    <m/>
    <m/>
    <m/>
    <m/>
    <m/>
    <m/>
    <m/>
    <m/>
    <m/>
    <m/>
    <m/>
    <m/>
    <m/>
    <m/>
    <m/>
    <m/>
    <m/>
    <m/>
    <m/>
    <m/>
    <m/>
    <m/>
    <m/>
    <m/>
    <m/>
    <m/>
    <s v="marmite7 marmite5 assiette gobelet_plastique gobelet_acier bassine natte"/>
    <n v="0"/>
    <n v="0"/>
    <n v="0"/>
    <n v="1"/>
    <n v="1"/>
    <n v="1"/>
    <n v="1"/>
    <n v="1"/>
    <n v="1"/>
    <n v="1"/>
    <n v="0"/>
    <n v="0"/>
    <n v="0"/>
    <n v="0"/>
    <n v="0"/>
    <n v="0"/>
    <n v="7"/>
    <n v="10"/>
    <m/>
    <m/>
    <m/>
    <m/>
    <m/>
    <m/>
    <m/>
    <m/>
    <m/>
    <m/>
    <m/>
    <m/>
    <m/>
    <m/>
    <m/>
    <m/>
    <m/>
    <m/>
    <m/>
    <m/>
    <m/>
    <m/>
    <m/>
    <m/>
    <m/>
    <m/>
    <m/>
    <m/>
    <m/>
    <m/>
    <m/>
    <m/>
    <m/>
    <m/>
    <m/>
    <m/>
    <m/>
    <m/>
    <s v="disponible"/>
    <n v="5000"/>
    <s v="meme_pays"/>
    <m/>
    <m/>
    <n v="30"/>
    <n v="2"/>
    <n v="0"/>
    <m/>
    <s v="disponible"/>
    <n v="3500"/>
    <s v="meme_pays"/>
    <m/>
    <m/>
    <n v="30"/>
    <n v="2"/>
    <n v="0"/>
    <m/>
    <s v="disponible"/>
    <n v="800"/>
    <s v="meme_pays"/>
    <m/>
    <m/>
    <n v="7"/>
    <n v="2"/>
    <n v="0"/>
    <m/>
    <s v="disponible"/>
    <n v="100"/>
    <s v="meme_pays"/>
    <m/>
    <m/>
    <n v="14"/>
    <n v="2"/>
    <n v="0"/>
    <m/>
    <s v="disponible"/>
    <s v="0_25l 0_5l 1l"/>
    <n v="1"/>
    <n v="1"/>
    <n v="1"/>
    <n v="500"/>
    <n v="750"/>
    <n v="1500"/>
    <s v="meme_pays"/>
    <m/>
    <m/>
    <n v="30"/>
    <n v="2"/>
    <n v="0"/>
    <m/>
    <s v="disponible"/>
    <n v="1500"/>
    <s v="meme_pays"/>
    <m/>
    <m/>
    <n v="30"/>
    <n v="2"/>
    <n v="0"/>
    <m/>
    <s v="disponible"/>
    <n v="3000"/>
    <s v="meme_pays"/>
    <m/>
    <m/>
    <n v="30"/>
    <n v="2"/>
    <n v="0"/>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espece coupons"/>
    <n v="1"/>
    <n v="0"/>
    <n v="1"/>
    <n v="1"/>
    <n v="0"/>
    <n v="0"/>
    <m/>
    <s v="oui_baisse"/>
    <s v="non"/>
    <m/>
    <m/>
    <m/>
    <m/>
    <m/>
    <m/>
    <m/>
    <m/>
    <m/>
    <m/>
    <s v="femmes"/>
    <n v="0"/>
    <n v="1"/>
    <n v="0"/>
    <n v="0"/>
    <n v="0"/>
    <n v="0"/>
    <n v="0"/>
    <n v="0"/>
    <n v="0"/>
    <m/>
    <m/>
    <m/>
    <m/>
    <n v="365568091"/>
    <n v="44889.466516203713"/>
    <m/>
    <m/>
    <s v="submitted_via_web"/>
  </r>
  <r>
    <n v="108"/>
    <s v="5a9a1d71-c86d-4e6d-8889-1c84ddefbb4d"/>
    <d v="2022-11-17T00:00:00"/>
    <s v="tougan"/>
    <s v="Bado Julie"/>
    <x v="105"/>
    <n v="44888.744138564813"/>
    <s v="audit.csv"/>
    <m/>
    <m/>
    <s v="crs"/>
    <n v="44888"/>
    <s v="boucle_mouhoun"/>
    <s v="sourou"/>
    <x v="2"/>
    <s v="central"/>
    <m/>
    <m/>
    <s v="Catholic Relief Services"/>
    <s v="Marché de Tougan"/>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tenaille"/>
    <n v="1"/>
    <n v="1"/>
    <n v="1"/>
    <n v="0"/>
    <n v="0"/>
    <n v="3"/>
    <m/>
    <s v="disponible"/>
    <n v="5000"/>
    <s v="meme_pays"/>
    <m/>
    <m/>
    <n v="30"/>
    <n v="3"/>
    <n v="0"/>
    <m/>
    <s v="disponible"/>
    <n v="3750"/>
    <s v="meme_pays"/>
    <m/>
    <m/>
    <n v="30"/>
    <n v="3"/>
    <n v="0"/>
    <m/>
    <s v="disponible"/>
    <n v="1000"/>
    <s v="meme_pays"/>
    <m/>
    <m/>
    <n v="15"/>
    <n v="3"/>
    <n v="0"/>
    <m/>
    <m/>
    <m/>
    <m/>
    <m/>
    <m/>
    <m/>
    <m/>
    <m/>
    <m/>
    <s v="oui"/>
    <m/>
    <s v="bache corde tenaille"/>
    <n v="1"/>
    <n v="1"/>
    <n v="1"/>
    <n v="0"/>
    <n v="0"/>
    <m/>
    <s v="taxes"/>
    <n v="0"/>
    <n v="0"/>
    <n v="0"/>
    <n v="0"/>
    <n v="0"/>
    <n v="0"/>
    <n v="0"/>
    <n v="0"/>
    <n v="1"/>
    <n v="0"/>
    <n v="0"/>
    <n v="0"/>
    <m/>
    <m/>
    <s v="prix_constants"/>
    <n v="1"/>
    <n v="0"/>
    <n v="0"/>
    <n v="0"/>
    <m/>
    <m/>
    <m/>
    <m/>
    <m/>
    <m/>
    <m/>
    <m/>
    <m/>
    <m/>
    <m/>
    <m/>
    <m/>
    <m/>
    <m/>
    <m/>
    <m/>
    <m/>
    <m/>
    <m/>
    <m/>
    <m/>
    <m/>
    <m/>
    <m/>
    <m/>
    <m/>
    <m/>
    <m/>
    <m/>
    <m/>
    <m/>
    <m/>
    <m/>
    <m/>
    <m/>
    <m/>
    <m/>
    <m/>
    <m/>
    <m/>
    <s v="aucun"/>
    <n v="0"/>
    <n v="0"/>
    <n v="0"/>
    <n v="0"/>
    <n v="0"/>
    <n v="0"/>
    <n v="0"/>
    <n v="0"/>
    <n v="0"/>
    <n v="0"/>
    <n v="0"/>
    <n v="0"/>
    <n v="0"/>
    <n v="0"/>
    <n v="0"/>
    <n v="1"/>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nsp"/>
    <n v="0"/>
    <n v="0"/>
    <n v="0"/>
    <n v="0"/>
    <n v="0"/>
    <n v="0"/>
    <n v="0"/>
    <n v="0"/>
    <n v="1"/>
    <m/>
    <m/>
    <m/>
    <m/>
    <n v="365599168"/>
    <n v="44889.506631944438"/>
    <m/>
    <m/>
    <s v="submitted_via_web"/>
  </r>
  <r>
    <n v="109"/>
    <s v="7f248634-2890-43f4-96f7-39cf3f814750"/>
    <d v="2022-11-23T00:00:00"/>
    <s v="tougan"/>
    <s v="Bado Julie"/>
    <x v="106"/>
    <n v="44888.430414560193"/>
    <s v="audit.csv"/>
    <m/>
    <m/>
    <s v="crs"/>
    <n v="44888"/>
    <s v="boucle_mouhoun"/>
    <s v="sourou"/>
    <x v="2"/>
    <s v="central"/>
    <m/>
    <m/>
    <s v="Catholic Relief Services"/>
    <s v="Marché de Tougan"/>
    <m/>
    <s v="oui"/>
    <m/>
    <s v="30a100"/>
    <m/>
    <m/>
    <s v="aucun"/>
    <n v="0"/>
    <n v="0"/>
    <n v="0"/>
    <n v="1"/>
    <n v="1"/>
    <m/>
    <m/>
    <m/>
    <m/>
    <m/>
    <m/>
    <m/>
    <m/>
    <m/>
    <m/>
    <m/>
    <m/>
    <m/>
    <m/>
    <m/>
    <m/>
    <m/>
    <m/>
    <m/>
    <m/>
    <m/>
    <m/>
    <m/>
    <m/>
    <m/>
    <m/>
    <m/>
    <m/>
    <m/>
    <m/>
    <m/>
    <m/>
    <m/>
    <m/>
    <m/>
    <m/>
    <m/>
    <m/>
    <m/>
    <m/>
    <m/>
    <m/>
    <m/>
    <m/>
    <m/>
    <m/>
    <m/>
    <m/>
    <m/>
    <m/>
    <m/>
    <m/>
    <m/>
    <m/>
    <m/>
    <m/>
    <m/>
    <m/>
    <m/>
    <m/>
    <m/>
    <m/>
    <m/>
    <m/>
    <m/>
    <m/>
    <m/>
    <m/>
    <m/>
    <m/>
    <m/>
    <m/>
    <m/>
    <m/>
    <m/>
    <m/>
    <m/>
    <m/>
    <m/>
    <m/>
    <m/>
    <m/>
    <m/>
    <m/>
    <m/>
    <m/>
    <m/>
    <m/>
    <m/>
    <m/>
    <m/>
    <m/>
    <m/>
    <m/>
    <m/>
    <m/>
    <m/>
    <m/>
    <m/>
    <m/>
    <m/>
    <m/>
    <m/>
    <s v="bache corde tenaille pelle"/>
    <n v="1"/>
    <n v="1"/>
    <n v="1"/>
    <n v="1"/>
    <n v="0"/>
    <n v="4"/>
    <m/>
    <s v="disponible"/>
    <n v="5000"/>
    <s v="meme_pays"/>
    <m/>
    <m/>
    <n v="180"/>
    <n v="2"/>
    <n v="0"/>
    <m/>
    <s v="disponible"/>
    <n v="6000"/>
    <s v="meme_pays"/>
    <m/>
    <m/>
    <n v="60"/>
    <n v="2"/>
    <n v="0"/>
    <m/>
    <s v="disponible"/>
    <n v="1250"/>
    <s v="meme_pays"/>
    <m/>
    <m/>
    <n v="90"/>
    <n v="2"/>
    <n v="0"/>
    <m/>
    <s v="disponible"/>
    <n v="1750"/>
    <s v="meme_pays"/>
    <m/>
    <m/>
    <n v="90"/>
    <n v="2"/>
    <n v="0"/>
    <m/>
    <s v="non"/>
    <m/>
    <m/>
    <m/>
    <m/>
    <m/>
    <m/>
    <m/>
    <m/>
    <m/>
    <m/>
    <m/>
    <m/>
    <m/>
    <m/>
    <m/>
    <m/>
    <m/>
    <m/>
    <m/>
    <m/>
    <m/>
    <m/>
    <m/>
    <s v="prix_hausse"/>
    <n v="0"/>
    <n v="1"/>
    <n v="0"/>
    <n v="0"/>
    <s v="pelle tenaille corde bache"/>
    <n v="1"/>
    <n v="1"/>
    <n v="1"/>
    <n v="1"/>
    <n v="0"/>
    <s v="Hausse_prix_fournisseurs"/>
    <n v="0"/>
    <n v="0"/>
    <n v="0"/>
    <n v="0"/>
    <n v="0"/>
    <n v="1"/>
    <n v="0"/>
    <n v="0"/>
    <n v="0"/>
    <n v="0"/>
    <n v="0"/>
    <n v="0"/>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sp"/>
    <m/>
    <m/>
    <m/>
    <m/>
    <m/>
    <m/>
    <m/>
    <m/>
    <m/>
    <m/>
    <s v="nsp"/>
    <n v="0"/>
    <n v="0"/>
    <n v="0"/>
    <n v="0"/>
    <n v="0"/>
    <n v="0"/>
    <n v="0"/>
    <n v="0"/>
    <n v="1"/>
    <m/>
    <m/>
    <m/>
    <m/>
    <n v="365599182"/>
    <n v="44889.506631944438"/>
    <m/>
    <m/>
    <s v="submitted_via_web"/>
  </r>
  <r>
    <n v="110"/>
    <s v="d997758f-2b67-4adb-a9db-f08c760bfc18"/>
    <d v="2022-11-23T00:00:00"/>
    <s v="tougan"/>
    <s v="Bado Julie"/>
    <x v="107"/>
    <n v="44889.500644016203"/>
    <s v="audit.csv"/>
    <m/>
    <m/>
    <s v="crs"/>
    <n v="44888"/>
    <s v="boucle_mouhoun"/>
    <s v="sourou"/>
    <x v="2"/>
    <s v="central"/>
    <m/>
    <m/>
    <s v="Catholic Relief Services"/>
    <s v="Marché de Tougan"/>
    <m/>
    <s v="oui"/>
    <m/>
    <s v="moins30"/>
    <m/>
    <m/>
    <s v="savon400gr seau"/>
    <n v="1"/>
    <n v="0"/>
    <n v="1"/>
    <n v="0"/>
    <n v="2"/>
    <m/>
    <s v="disponible"/>
    <n v="1000"/>
    <s v="meme_pays"/>
    <m/>
    <m/>
    <n v="14"/>
    <n v="2"/>
    <n v="0"/>
    <m/>
    <m/>
    <m/>
    <m/>
    <m/>
    <m/>
    <m/>
    <m/>
    <m/>
    <m/>
    <m/>
    <m/>
    <m/>
    <m/>
    <s v="disponible"/>
    <s v="boule400g boule250g"/>
    <n v="1"/>
    <n v="1"/>
    <n v="500"/>
    <n v="275"/>
    <s v="meme_localite"/>
    <m/>
    <m/>
    <n v="7"/>
    <n v="2"/>
    <n v="0"/>
    <m/>
    <s v="non"/>
    <m/>
    <m/>
    <m/>
    <m/>
    <m/>
    <m/>
    <m/>
    <m/>
    <m/>
    <m/>
    <m/>
    <m/>
    <m/>
    <m/>
    <m/>
    <m/>
    <m/>
    <m/>
    <m/>
    <m/>
    <m/>
    <m/>
    <s v="prix_hausse"/>
    <n v="0"/>
    <n v="1"/>
    <n v="0"/>
    <n v="0"/>
    <s v="seau savon400gr"/>
    <n v="1"/>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assiette gobelet_plastique bassine natte"/>
    <n v="0"/>
    <n v="0"/>
    <n v="0"/>
    <n v="1"/>
    <n v="1"/>
    <n v="1"/>
    <n v="1"/>
    <n v="0"/>
    <n v="1"/>
    <n v="1"/>
    <n v="0"/>
    <n v="0"/>
    <n v="0"/>
    <n v="0"/>
    <n v="0"/>
    <n v="0"/>
    <n v="6"/>
    <n v="9"/>
    <m/>
    <m/>
    <m/>
    <m/>
    <m/>
    <m/>
    <m/>
    <m/>
    <m/>
    <m/>
    <m/>
    <m/>
    <m/>
    <m/>
    <m/>
    <m/>
    <m/>
    <m/>
    <m/>
    <m/>
    <m/>
    <m/>
    <m/>
    <m/>
    <m/>
    <m/>
    <m/>
    <m/>
    <m/>
    <m/>
    <m/>
    <m/>
    <m/>
    <m/>
    <m/>
    <m/>
    <m/>
    <m/>
    <s v="disponible"/>
    <n v="7500"/>
    <s v="meme_pays"/>
    <m/>
    <m/>
    <n v="30"/>
    <n v="2"/>
    <n v="0"/>
    <m/>
    <s v="disponible"/>
    <n v="6000"/>
    <s v="meme_pays"/>
    <m/>
    <m/>
    <n v="14"/>
    <n v="2"/>
    <n v="0"/>
    <m/>
    <s v="disponible"/>
    <n v="2500"/>
    <s v="meme_pays"/>
    <m/>
    <m/>
    <n v="14"/>
    <n v="2"/>
    <n v="0"/>
    <m/>
    <s v="disponible"/>
    <n v="125"/>
    <s v="meme_pays"/>
    <m/>
    <m/>
    <n v="7"/>
    <n v="2"/>
    <n v="0"/>
    <m/>
    <m/>
    <m/>
    <m/>
    <m/>
    <m/>
    <m/>
    <m/>
    <m/>
    <m/>
    <m/>
    <m/>
    <m/>
    <m/>
    <m/>
    <m/>
    <s v="disponible"/>
    <n v="1250"/>
    <s v="meme_pays"/>
    <m/>
    <m/>
    <n v="7"/>
    <n v="2"/>
    <n v="0"/>
    <m/>
    <s v="disponible"/>
    <n v="3000"/>
    <s v="meme_pays"/>
    <m/>
    <m/>
    <n v="90"/>
    <n v="2"/>
    <n v="0"/>
    <m/>
    <m/>
    <m/>
    <m/>
    <m/>
    <m/>
    <m/>
    <m/>
    <m/>
    <m/>
    <m/>
    <m/>
    <m/>
    <m/>
    <m/>
    <m/>
    <m/>
    <m/>
    <m/>
    <m/>
    <m/>
    <m/>
    <m/>
    <m/>
    <m/>
    <m/>
    <m/>
    <m/>
    <m/>
    <m/>
    <m/>
    <m/>
    <m/>
    <m/>
    <m/>
    <m/>
    <m/>
    <m/>
    <m/>
    <m/>
    <m/>
    <m/>
    <m/>
    <m/>
    <m/>
    <m/>
    <m/>
    <m/>
    <s v="non"/>
    <m/>
    <m/>
    <m/>
    <m/>
    <m/>
    <m/>
    <m/>
    <m/>
    <m/>
    <m/>
    <m/>
    <m/>
    <m/>
    <m/>
    <m/>
    <m/>
    <m/>
    <m/>
    <m/>
    <m/>
    <m/>
    <m/>
    <m/>
    <m/>
    <m/>
    <m/>
    <m/>
    <m/>
    <m/>
    <m/>
    <m/>
    <m/>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espece"/>
    <n v="1"/>
    <n v="0"/>
    <n v="0"/>
    <n v="1"/>
    <n v="0"/>
    <n v="0"/>
    <m/>
    <s v="oui_baisse"/>
    <s v="non"/>
    <m/>
    <m/>
    <m/>
    <m/>
    <m/>
    <m/>
    <m/>
    <m/>
    <m/>
    <m/>
    <s v="nsp"/>
    <n v="0"/>
    <n v="0"/>
    <n v="0"/>
    <n v="0"/>
    <n v="0"/>
    <n v="0"/>
    <n v="0"/>
    <n v="0"/>
    <n v="1"/>
    <m/>
    <m/>
    <m/>
    <m/>
    <n v="365599205"/>
    <n v="44889.506655092591"/>
    <m/>
    <m/>
    <s v="submitted_via_web"/>
  </r>
  <r>
    <n v="111"/>
    <s v="7c5e021b-4f7c-427f-b393-340687b78126"/>
    <d v="2022-11-23T00:00:00"/>
    <s v="tougan"/>
    <s v="BADO Julie_x000a_"/>
    <x v="108"/>
    <n v="44889.496606875"/>
    <s v="audit.csv"/>
    <m/>
    <m/>
    <s v="crs"/>
    <n v="44888"/>
    <s v="boucle_mouhoun"/>
    <s v="sourou"/>
    <x v="2"/>
    <s v="central"/>
    <m/>
    <m/>
    <s v="Catholic Relief Services"/>
    <s v="Marché de Tougan"/>
    <m/>
    <s v="oui"/>
    <m/>
    <s v="moins30"/>
    <m/>
    <m/>
    <s v="aucun"/>
    <n v="0"/>
    <n v="0"/>
    <n v="0"/>
    <n v="1"/>
    <n v="1"/>
    <m/>
    <m/>
    <m/>
    <m/>
    <m/>
    <m/>
    <m/>
    <m/>
    <m/>
    <m/>
    <m/>
    <m/>
    <m/>
    <m/>
    <m/>
    <m/>
    <m/>
    <m/>
    <m/>
    <m/>
    <m/>
    <m/>
    <m/>
    <m/>
    <m/>
    <m/>
    <m/>
    <m/>
    <m/>
    <m/>
    <m/>
    <m/>
    <m/>
    <m/>
    <m/>
    <m/>
    <m/>
    <m/>
    <m/>
    <m/>
    <m/>
    <m/>
    <m/>
    <m/>
    <m/>
    <m/>
    <m/>
    <m/>
    <m/>
    <m/>
    <m/>
    <m/>
    <m/>
    <m/>
    <m/>
    <m/>
    <m/>
    <m/>
    <m/>
    <m/>
    <m/>
    <m/>
    <m/>
    <m/>
    <m/>
    <m/>
    <m/>
    <m/>
    <m/>
    <m/>
    <m/>
    <m/>
    <m/>
    <m/>
    <m/>
    <m/>
    <m/>
    <m/>
    <m/>
    <m/>
    <m/>
    <m/>
    <m/>
    <m/>
    <m/>
    <m/>
    <m/>
    <m/>
    <m/>
    <m/>
    <m/>
    <m/>
    <m/>
    <m/>
    <m/>
    <m/>
    <m/>
    <m/>
    <m/>
    <m/>
    <m/>
    <m/>
    <m/>
    <s v="bache tenaille"/>
    <n v="1"/>
    <n v="0"/>
    <n v="1"/>
    <n v="0"/>
    <n v="0"/>
    <n v="2"/>
    <m/>
    <s v="disponible"/>
    <n v="5000"/>
    <s v="meme_pays"/>
    <m/>
    <m/>
    <n v="30"/>
    <n v="3"/>
    <n v="0"/>
    <m/>
    <m/>
    <m/>
    <m/>
    <m/>
    <m/>
    <m/>
    <m/>
    <m/>
    <m/>
    <s v="disponible"/>
    <n v="1000"/>
    <s v="meme_pays"/>
    <m/>
    <m/>
    <n v="30"/>
    <n v="3"/>
    <n v="0"/>
    <m/>
    <m/>
    <m/>
    <m/>
    <m/>
    <m/>
    <m/>
    <m/>
    <m/>
    <m/>
    <s v="non"/>
    <m/>
    <m/>
    <m/>
    <m/>
    <m/>
    <m/>
    <m/>
    <m/>
    <m/>
    <m/>
    <m/>
    <m/>
    <m/>
    <m/>
    <m/>
    <m/>
    <m/>
    <m/>
    <m/>
    <m/>
    <m/>
    <m/>
    <m/>
    <s v="prix_hausse"/>
    <n v="0"/>
    <n v="1"/>
    <n v="0"/>
    <n v="0"/>
    <s v="bache tenaille"/>
    <n v="1"/>
    <n v="0"/>
    <n v="1"/>
    <n v="0"/>
    <n v="0"/>
    <s v="Hausse_prix_fournisseurs"/>
    <n v="0"/>
    <n v="0"/>
    <n v="0"/>
    <n v="0"/>
    <n v="0"/>
    <n v="1"/>
    <n v="0"/>
    <n v="0"/>
    <n v="0"/>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nsp"/>
    <n v="0"/>
    <n v="0"/>
    <n v="0"/>
    <n v="0"/>
    <n v="0"/>
    <n v="0"/>
    <n v="0"/>
    <n v="0"/>
    <n v="1"/>
    <m/>
    <s v="Ce sont les Baches de couleur  bleu qui ont enquêté"/>
    <m/>
    <m/>
    <n v="365599227"/>
    <n v="44889.506678240738"/>
    <m/>
    <m/>
    <s v="submitted_via_web"/>
  </r>
  <r>
    <n v="112"/>
    <s v="59d16171-5e0a-4395-bed1-fb629b587e79"/>
    <d v="2022-11-23T00:00:00"/>
    <s v="tougan"/>
    <s v="Bado Julie"/>
    <x v="109"/>
    <n v="44889.495070578712"/>
    <s v="audit.csv"/>
    <m/>
    <m/>
    <s v="crs"/>
    <n v="44888"/>
    <s v="boucle_mouhoun"/>
    <s v="sourou"/>
    <x v="2"/>
    <s v="central"/>
    <m/>
    <m/>
    <s v="Catholic Relief Services"/>
    <s v="Marché de Tougan"/>
    <m/>
    <s v="oui"/>
    <m/>
    <s v="30a100"/>
    <m/>
    <m/>
    <s v="aucun"/>
    <n v="0"/>
    <n v="0"/>
    <n v="0"/>
    <n v="1"/>
    <n v="1"/>
    <m/>
    <m/>
    <m/>
    <m/>
    <m/>
    <m/>
    <m/>
    <m/>
    <m/>
    <m/>
    <m/>
    <m/>
    <m/>
    <m/>
    <m/>
    <m/>
    <m/>
    <m/>
    <m/>
    <m/>
    <m/>
    <m/>
    <m/>
    <m/>
    <m/>
    <m/>
    <m/>
    <m/>
    <m/>
    <m/>
    <m/>
    <m/>
    <m/>
    <m/>
    <m/>
    <m/>
    <m/>
    <m/>
    <m/>
    <m/>
    <m/>
    <m/>
    <m/>
    <m/>
    <m/>
    <m/>
    <m/>
    <m/>
    <m/>
    <m/>
    <m/>
    <m/>
    <m/>
    <m/>
    <m/>
    <m/>
    <m/>
    <m/>
    <m/>
    <m/>
    <m/>
    <m/>
    <m/>
    <m/>
    <m/>
    <m/>
    <m/>
    <m/>
    <m/>
    <m/>
    <m/>
    <m/>
    <m/>
    <m/>
    <m/>
    <m/>
    <m/>
    <m/>
    <m/>
    <m/>
    <m/>
    <m/>
    <m/>
    <m/>
    <m/>
    <m/>
    <m/>
    <m/>
    <m/>
    <m/>
    <m/>
    <m/>
    <m/>
    <m/>
    <m/>
    <m/>
    <m/>
    <m/>
    <m/>
    <m/>
    <m/>
    <m/>
    <m/>
    <s v="bache corde tenaille"/>
    <n v="1"/>
    <n v="1"/>
    <n v="1"/>
    <n v="0"/>
    <n v="0"/>
    <n v="3"/>
    <m/>
    <s v="disponible"/>
    <n v="7000"/>
    <s v="meme_pays"/>
    <m/>
    <m/>
    <n v="30"/>
    <n v="3"/>
    <n v="0"/>
    <m/>
    <s v="disponible"/>
    <n v="3750"/>
    <s v="meme_pays"/>
    <m/>
    <m/>
    <n v="30"/>
    <n v="3"/>
    <n v="0"/>
    <m/>
    <s v="disponible"/>
    <n v="1000"/>
    <s v="meme_pays"/>
    <m/>
    <m/>
    <n v="30"/>
    <n v="3"/>
    <n v="0"/>
    <m/>
    <m/>
    <m/>
    <m/>
    <m/>
    <m/>
    <m/>
    <m/>
    <m/>
    <m/>
    <s v="oui"/>
    <m/>
    <s v="bache corde tenaille"/>
    <n v="1"/>
    <n v="1"/>
    <n v="1"/>
    <n v="0"/>
    <n v="0"/>
    <m/>
    <s v="autre"/>
    <n v="0"/>
    <n v="0"/>
    <n v="0"/>
    <n v="0"/>
    <n v="0"/>
    <n v="0"/>
    <n v="0"/>
    <n v="0"/>
    <n v="0"/>
    <n v="0"/>
    <n v="1"/>
    <n v="0"/>
    <s v="Rupture d'articles"/>
    <m/>
    <s v="prix_hausse"/>
    <n v="0"/>
    <n v="1"/>
    <n v="0"/>
    <n v="0"/>
    <s v="bache corde tenaille"/>
    <n v="1"/>
    <n v="1"/>
    <n v="1"/>
    <n v="0"/>
    <n v="0"/>
    <s v="Hausse_prix_fournisseurs"/>
    <n v="0"/>
    <n v="0"/>
    <n v="0"/>
    <n v="0"/>
    <n v="0"/>
    <n v="1"/>
    <n v="0"/>
    <n v="0"/>
    <n v="0"/>
    <n v="0"/>
    <n v="0"/>
    <n v="0"/>
    <m/>
    <m/>
    <m/>
    <m/>
    <m/>
    <m/>
    <m/>
    <m/>
    <m/>
    <m/>
    <m/>
    <m/>
    <m/>
    <m/>
    <m/>
    <m/>
    <m/>
    <m/>
    <m/>
    <m/>
    <m/>
    <m/>
    <s v="aucun"/>
    <n v="0"/>
    <n v="0"/>
    <n v="0"/>
    <n v="0"/>
    <n v="0"/>
    <n v="0"/>
    <n v="0"/>
    <n v="0"/>
    <n v="0"/>
    <n v="0"/>
    <n v="0"/>
    <n v="0"/>
    <n v="0"/>
    <n v="0"/>
    <n v="0"/>
    <n v="1"/>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nsp"/>
    <n v="0"/>
    <n v="0"/>
    <n v="0"/>
    <n v="0"/>
    <n v="0"/>
    <n v="0"/>
    <n v="0"/>
    <n v="0"/>
    <n v="1"/>
    <m/>
    <s v="Ce sont des Baches de couleur bleu qui étaient disponible"/>
    <m/>
    <m/>
    <n v="365599248"/>
    <n v="44889.506689814807"/>
    <m/>
    <m/>
    <s v="submitted_via_web"/>
  </r>
  <r>
    <n v="113"/>
    <s v="a6d69061-a7c3-489b-ac7a-92d8e05c4c6d"/>
    <d v="2022-11-24T00:00:00"/>
    <s v="tougan"/>
    <s v="Bado Julie"/>
    <x v="110"/>
    <n v="44889.459665347233"/>
    <s v="audit.csv"/>
    <m/>
    <m/>
    <s v="crs"/>
    <n v="44889"/>
    <s v="boucle_mouhoun"/>
    <s v="sourou"/>
    <x v="2"/>
    <s v="central"/>
    <m/>
    <m/>
    <s v="Catholic Relief Services"/>
    <s v="Marché de Tougan"/>
    <m/>
    <s v="oui"/>
    <m/>
    <s v="nsp"/>
    <m/>
    <m/>
    <s v="seau bidon savon400gr"/>
    <n v="1"/>
    <n v="1"/>
    <n v="1"/>
    <n v="0"/>
    <n v="3"/>
    <m/>
    <s v="disponible"/>
    <n v="1000"/>
    <s v="meme_pays"/>
    <m/>
    <m/>
    <n v="30"/>
    <n v="3"/>
    <n v="0"/>
    <m/>
    <s v="peudisponible"/>
    <s v="20l"/>
    <n v="1"/>
    <n v="0"/>
    <n v="2000"/>
    <m/>
    <s v="meme_pays"/>
    <m/>
    <m/>
    <n v="2"/>
    <n v="3"/>
    <n v="1"/>
    <m/>
    <s v="disponible"/>
    <s v="boule400g boule250g"/>
    <n v="1"/>
    <n v="1"/>
    <n v="450"/>
    <n v="275"/>
    <s v="meme_localite"/>
    <m/>
    <m/>
    <n v="7"/>
    <n v="2"/>
    <n v="0"/>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bassine gobelet_plastique"/>
    <n v="0"/>
    <n v="0"/>
    <n v="0"/>
    <n v="1"/>
    <n v="1"/>
    <n v="0"/>
    <n v="1"/>
    <n v="0"/>
    <n v="1"/>
    <n v="0"/>
    <n v="0"/>
    <n v="0"/>
    <n v="0"/>
    <n v="0"/>
    <n v="0"/>
    <n v="0"/>
    <n v="4"/>
    <n v="8"/>
    <m/>
    <m/>
    <m/>
    <m/>
    <m/>
    <m/>
    <m/>
    <m/>
    <m/>
    <m/>
    <m/>
    <m/>
    <m/>
    <m/>
    <m/>
    <m/>
    <m/>
    <m/>
    <m/>
    <m/>
    <m/>
    <m/>
    <m/>
    <m/>
    <m/>
    <m/>
    <m/>
    <m/>
    <m/>
    <m/>
    <m/>
    <m/>
    <m/>
    <m/>
    <m/>
    <m/>
    <m/>
    <m/>
    <s v="disponible"/>
    <n v="6750"/>
    <s v="meme_pays"/>
    <m/>
    <m/>
    <n v="7"/>
    <n v="2"/>
    <n v="0"/>
    <m/>
    <s v="disponible"/>
    <n v="5500"/>
    <s v="meme_pays"/>
    <m/>
    <m/>
    <n v="7"/>
    <n v="2"/>
    <n v="0"/>
    <m/>
    <m/>
    <m/>
    <m/>
    <m/>
    <m/>
    <m/>
    <m/>
    <m/>
    <m/>
    <s v="disponible"/>
    <n v="200"/>
    <s v="meme_pays"/>
    <m/>
    <m/>
    <n v="7"/>
    <n v="2"/>
    <n v="0"/>
    <m/>
    <m/>
    <m/>
    <m/>
    <m/>
    <m/>
    <m/>
    <m/>
    <m/>
    <m/>
    <m/>
    <m/>
    <m/>
    <m/>
    <m/>
    <m/>
    <s v="disponible"/>
    <n v="1500"/>
    <s v="meme_pays"/>
    <m/>
    <m/>
    <n v="7"/>
    <n v="2"/>
    <n v="0"/>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nsp"/>
    <n v="0"/>
    <n v="0"/>
    <n v="0"/>
    <n v="0"/>
    <n v="0"/>
    <n v="0"/>
    <n v="0"/>
    <n v="0"/>
    <n v="1"/>
    <m/>
    <m/>
    <m/>
    <m/>
    <n v="365599264"/>
    <n v="44889.506701388891"/>
    <m/>
    <m/>
    <s v="submitted_via_web"/>
  </r>
  <r>
    <n v="114"/>
    <s v="a1b66f77-dd87-4d7f-8ad5-815ad42d1e1b"/>
    <d v="2022-11-24T00:00:00"/>
    <s v="tougan"/>
    <s v="Bado Julie"/>
    <x v="111"/>
    <n v="44889.475186145843"/>
    <s v="audit.csv"/>
    <m/>
    <m/>
    <s v="crs"/>
    <n v="44889"/>
    <s v="boucle_mouhoun"/>
    <s v="sourou"/>
    <x v="2"/>
    <s v="central"/>
    <m/>
    <m/>
    <s v="Catholic Relief Services"/>
    <s v="Marché de Tougan"/>
    <m/>
    <s v="oui"/>
    <m/>
    <s v="moins30"/>
    <m/>
    <m/>
    <s v="seau savon400gr"/>
    <n v="1"/>
    <n v="0"/>
    <n v="1"/>
    <n v="0"/>
    <n v="2"/>
    <m/>
    <s v="disponible"/>
    <n v="1000"/>
    <s v="meme_pays"/>
    <m/>
    <m/>
    <n v="7"/>
    <n v="3"/>
    <n v="0"/>
    <m/>
    <m/>
    <m/>
    <m/>
    <m/>
    <m/>
    <m/>
    <m/>
    <m/>
    <m/>
    <m/>
    <m/>
    <m/>
    <m/>
    <s v="disponible"/>
    <s v="boule400g boule250g"/>
    <n v="1"/>
    <n v="1"/>
    <n v="500"/>
    <n v="250"/>
    <s v="meme_pays"/>
    <m/>
    <m/>
    <n v="7"/>
    <n v="3"/>
    <n v="0"/>
    <m/>
    <s v="non"/>
    <m/>
    <m/>
    <m/>
    <m/>
    <m/>
    <m/>
    <m/>
    <m/>
    <m/>
    <m/>
    <m/>
    <m/>
    <m/>
    <m/>
    <m/>
    <m/>
    <m/>
    <m/>
    <m/>
    <m/>
    <m/>
    <m/>
    <s v="prix_hausse"/>
    <n v="0"/>
    <n v="1"/>
    <n v="0"/>
    <n v="0"/>
    <s v="seau savon400gr"/>
    <n v="1"/>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natte assiette bassine"/>
    <n v="0"/>
    <n v="0"/>
    <n v="0"/>
    <n v="0"/>
    <n v="0"/>
    <n v="1"/>
    <n v="0"/>
    <n v="0"/>
    <n v="1"/>
    <n v="1"/>
    <n v="0"/>
    <n v="0"/>
    <n v="0"/>
    <n v="0"/>
    <n v="0"/>
    <n v="0"/>
    <n v="3"/>
    <n v="6"/>
    <m/>
    <m/>
    <m/>
    <m/>
    <m/>
    <m/>
    <m/>
    <m/>
    <m/>
    <m/>
    <m/>
    <m/>
    <m/>
    <m/>
    <m/>
    <m/>
    <m/>
    <m/>
    <m/>
    <m/>
    <m/>
    <m/>
    <m/>
    <m/>
    <m/>
    <m/>
    <m/>
    <m/>
    <m/>
    <m/>
    <m/>
    <m/>
    <m/>
    <m/>
    <m/>
    <m/>
    <m/>
    <m/>
    <m/>
    <m/>
    <m/>
    <m/>
    <m/>
    <m/>
    <m/>
    <m/>
    <m/>
    <m/>
    <m/>
    <m/>
    <m/>
    <m/>
    <m/>
    <m/>
    <m/>
    <m/>
    <s v="disponible"/>
    <n v="2750"/>
    <s v="meme_pays"/>
    <m/>
    <m/>
    <n v="30"/>
    <n v="3"/>
    <n v="0"/>
    <m/>
    <m/>
    <m/>
    <m/>
    <m/>
    <m/>
    <m/>
    <m/>
    <m/>
    <m/>
    <m/>
    <m/>
    <m/>
    <m/>
    <m/>
    <m/>
    <m/>
    <m/>
    <m/>
    <m/>
    <m/>
    <m/>
    <m/>
    <m/>
    <m/>
    <s v="disponible"/>
    <n v="1250"/>
    <s v="meme_pays"/>
    <m/>
    <m/>
    <n v="30"/>
    <n v="3"/>
    <n v="0"/>
    <m/>
    <s v="disponible"/>
    <n v="2750"/>
    <s v="meme_pays"/>
    <m/>
    <m/>
    <n v="30"/>
    <n v="3"/>
    <n v="0"/>
    <m/>
    <m/>
    <m/>
    <m/>
    <m/>
    <m/>
    <m/>
    <m/>
    <m/>
    <m/>
    <m/>
    <m/>
    <m/>
    <m/>
    <m/>
    <m/>
    <m/>
    <m/>
    <m/>
    <m/>
    <m/>
    <m/>
    <m/>
    <m/>
    <m/>
    <m/>
    <m/>
    <m/>
    <m/>
    <m/>
    <m/>
    <m/>
    <m/>
    <m/>
    <m/>
    <m/>
    <m/>
    <m/>
    <m/>
    <m/>
    <m/>
    <m/>
    <m/>
    <m/>
    <m/>
    <m/>
    <m/>
    <m/>
    <s v="non"/>
    <m/>
    <m/>
    <m/>
    <m/>
    <m/>
    <m/>
    <m/>
    <m/>
    <m/>
    <m/>
    <m/>
    <m/>
    <m/>
    <m/>
    <m/>
    <m/>
    <m/>
    <m/>
    <m/>
    <m/>
    <m/>
    <m/>
    <m/>
    <m/>
    <m/>
    <m/>
    <m/>
    <m/>
    <m/>
    <m/>
    <m/>
    <m/>
    <m/>
    <m/>
    <s v="prix_hausse"/>
    <n v="0"/>
    <n v="1"/>
    <n v="0"/>
    <n v="0"/>
    <s v="assiette bassine natte"/>
    <n v="0"/>
    <n v="0"/>
    <n v="0"/>
    <n v="0"/>
    <n v="0"/>
    <n v="1"/>
    <n v="0"/>
    <n v="0"/>
    <n v="1"/>
    <n v="1"/>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nsp"/>
    <n v="0"/>
    <n v="0"/>
    <n v="0"/>
    <n v="0"/>
    <n v="0"/>
    <n v="0"/>
    <n v="0"/>
    <n v="0"/>
    <n v="1"/>
    <m/>
    <m/>
    <m/>
    <m/>
    <n v="365599280"/>
    <n v="44889.506712962961"/>
    <m/>
    <m/>
    <s v="submitted_via_web"/>
  </r>
  <r>
    <n v="115"/>
    <s v="82d263a0-62d7-4f64-915e-7395d031aa69"/>
    <d v="2022-11-24T00:00:00"/>
    <s v="tougan"/>
    <s v="Bado Julie"/>
    <x v="112"/>
    <n v="44889.486336875001"/>
    <s v="audit.csv"/>
    <m/>
    <m/>
    <s v="crs"/>
    <n v="44889"/>
    <s v="boucle_mouhoun"/>
    <s v="sourou"/>
    <x v="2"/>
    <s v="central"/>
    <m/>
    <m/>
    <s v="Catholic Relief Services"/>
    <s v="Marché de Tougan"/>
    <m/>
    <s v="oui"/>
    <m/>
    <s v="moins30"/>
    <m/>
    <m/>
    <s v="seau savon400gr"/>
    <n v="1"/>
    <n v="0"/>
    <n v="1"/>
    <n v="0"/>
    <n v="2"/>
    <m/>
    <s v="disponible"/>
    <n v="1000"/>
    <s v="meme_pays"/>
    <m/>
    <m/>
    <n v="7"/>
    <n v="3"/>
    <n v="0"/>
    <m/>
    <m/>
    <m/>
    <m/>
    <m/>
    <m/>
    <m/>
    <m/>
    <m/>
    <m/>
    <m/>
    <m/>
    <m/>
    <m/>
    <s v="disponible"/>
    <s v="boule400g boule250g"/>
    <n v="1"/>
    <n v="1"/>
    <n v="450"/>
    <n v="275"/>
    <s v="meme_pays"/>
    <m/>
    <m/>
    <n v="7"/>
    <n v="3"/>
    <n v="0"/>
    <m/>
    <s v="non"/>
    <m/>
    <m/>
    <m/>
    <m/>
    <m/>
    <m/>
    <m/>
    <m/>
    <m/>
    <m/>
    <m/>
    <m/>
    <m/>
    <m/>
    <m/>
    <m/>
    <m/>
    <m/>
    <m/>
    <m/>
    <m/>
    <m/>
    <s v="prix_hausse"/>
    <n v="0"/>
    <n v="1"/>
    <n v="0"/>
    <n v="0"/>
    <s v="seau savon400gr"/>
    <n v="1"/>
    <n v="0"/>
    <n v="1"/>
    <n v="0"/>
    <s v="Hausse_prix_fournisseurs baisse_offre_securite"/>
    <n v="0"/>
    <n v="0"/>
    <n v="0"/>
    <n v="0"/>
    <n v="0"/>
    <n v="1"/>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uverture moustiquaire natte"/>
    <n v="0"/>
    <n v="0"/>
    <n v="0"/>
    <n v="0"/>
    <n v="0"/>
    <n v="0"/>
    <n v="0"/>
    <n v="0"/>
    <n v="0"/>
    <n v="1"/>
    <n v="1"/>
    <n v="1"/>
    <n v="0"/>
    <n v="0"/>
    <n v="0"/>
    <n v="0"/>
    <n v="3"/>
    <n v="6"/>
    <m/>
    <m/>
    <m/>
    <m/>
    <m/>
    <m/>
    <m/>
    <m/>
    <m/>
    <m/>
    <m/>
    <m/>
    <m/>
    <m/>
    <m/>
    <m/>
    <m/>
    <m/>
    <m/>
    <m/>
    <m/>
    <m/>
    <m/>
    <m/>
    <m/>
    <m/>
    <m/>
    <m/>
    <m/>
    <m/>
    <m/>
    <m/>
    <m/>
    <m/>
    <m/>
    <m/>
    <m/>
    <m/>
    <m/>
    <m/>
    <m/>
    <m/>
    <m/>
    <m/>
    <m/>
    <m/>
    <m/>
    <m/>
    <m/>
    <m/>
    <m/>
    <m/>
    <m/>
    <m/>
    <m/>
    <m/>
    <m/>
    <m/>
    <m/>
    <m/>
    <m/>
    <m/>
    <m/>
    <m/>
    <m/>
    <m/>
    <m/>
    <m/>
    <m/>
    <m/>
    <m/>
    <m/>
    <m/>
    <m/>
    <m/>
    <m/>
    <m/>
    <m/>
    <m/>
    <m/>
    <m/>
    <m/>
    <m/>
    <m/>
    <m/>
    <m/>
    <m/>
    <m/>
    <m/>
    <m/>
    <m/>
    <m/>
    <m/>
    <m/>
    <m/>
    <m/>
    <m/>
    <m/>
    <s v="disponible"/>
    <n v="2500"/>
    <s v="meme_pays"/>
    <m/>
    <m/>
    <n v="30"/>
    <n v="3"/>
    <n v="0"/>
    <m/>
    <s v="disponible"/>
    <n v="2000"/>
    <s v="meme_pays"/>
    <m/>
    <m/>
    <n v="14"/>
    <n v="3"/>
    <n v="0"/>
    <m/>
    <s v="disponible"/>
    <n v="1500"/>
    <s v="meme_pays"/>
    <m/>
    <m/>
    <n v="30"/>
    <n v="3"/>
    <n v="0"/>
    <m/>
    <m/>
    <m/>
    <m/>
    <m/>
    <m/>
    <m/>
    <m/>
    <m/>
    <m/>
    <m/>
    <m/>
    <m/>
    <m/>
    <m/>
    <m/>
    <m/>
    <m/>
    <m/>
    <m/>
    <m/>
    <m/>
    <m/>
    <m/>
    <m/>
    <m/>
    <m/>
    <m/>
    <m/>
    <m/>
    <s v="non"/>
    <m/>
    <m/>
    <m/>
    <m/>
    <m/>
    <m/>
    <m/>
    <m/>
    <m/>
    <m/>
    <m/>
    <m/>
    <m/>
    <m/>
    <m/>
    <m/>
    <m/>
    <m/>
    <m/>
    <m/>
    <m/>
    <m/>
    <m/>
    <m/>
    <m/>
    <m/>
    <m/>
    <m/>
    <m/>
    <m/>
    <m/>
    <m/>
    <m/>
    <m/>
    <s v="prix_hausse"/>
    <n v="0"/>
    <n v="1"/>
    <n v="0"/>
    <n v="0"/>
    <s v="natte couverture moustiquaire"/>
    <n v="0"/>
    <n v="0"/>
    <n v="0"/>
    <n v="0"/>
    <n v="0"/>
    <n v="0"/>
    <n v="0"/>
    <n v="0"/>
    <n v="0"/>
    <n v="1"/>
    <n v="1"/>
    <n v="1"/>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nsp"/>
    <n v="0"/>
    <n v="0"/>
    <n v="0"/>
    <n v="0"/>
    <n v="0"/>
    <n v="0"/>
    <n v="0"/>
    <n v="0"/>
    <n v="1"/>
    <m/>
    <m/>
    <m/>
    <m/>
    <n v="365599291"/>
    <n v="44889.506724537037"/>
    <m/>
    <m/>
    <s v="submitted_via_web"/>
  </r>
  <r>
    <n v="116"/>
    <s v="deb3d610-d476-4f28-b649-f688e4cb8764"/>
    <d v="2022-11-24T00:00:00"/>
    <s v="dedougou"/>
    <s v="TOE Aïssata"/>
    <x v="113"/>
    <n v="44889.55446885417"/>
    <s v="audit.csv"/>
    <m/>
    <m/>
    <s v="crs"/>
    <n v="44889"/>
    <s v="boucle_mouhoun"/>
    <s v="mouhoun"/>
    <x v="4"/>
    <s v="central"/>
    <m/>
    <m/>
    <s v="Catholic Relief Services"/>
    <s v="Marché de Dédougou"/>
    <m/>
    <s v="oui"/>
    <m/>
    <s v="moins30"/>
    <m/>
    <m/>
    <s v="seau savon400gr"/>
    <n v="1"/>
    <n v="0"/>
    <n v="1"/>
    <n v="0"/>
    <n v="2"/>
    <m/>
    <s v="peudisponible"/>
    <n v="1000"/>
    <s v="meme_localite"/>
    <m/>
    <m/>
    <n v="30"/>
    <n v="1"/>
    <n v="0"/>
    <m/>
    <m/>
    <m/>
    <m/>
    <m/>
    <m/>
    <m/>
    <m/>
    <m/>
    <m/>
    <m/>
    <m/>
    <m/>
    <m/>
    <s v="peudisponible"/>
    <s v="boule400g boule250g"/>
    <n v="1"/>
    <n v="1"/>
    <n v="450"/>
    <n v="250"/>
    <s v="meme_localite"/>
    <m/>
    <m/>
    <n v="30"/>
    <n v="1"/>
    <n v="0"/>
    <m/>
    <s v="non"/>
    <m/>
    <m/>
    <m/>
    <m/>
    <m/>
    <m/>
    <m/>
    <m/>
    <m/>
    <m/>
    <m/>
    <m/>
    <m/>
    <m/>
    <m/>
    <m/>
    <m/>
    <m/>
    <m/>
    <m/>
    <m/>
    <m/>
    <s v="prix_hausse"/>
    <n v="0"/>
    <n v="1"/>
    <n v="0"/>
    <n v="0"/>
    <s v="seau savon400gr"/>
    <n v="1"/>
    <n v="0"/>
    <n v="1"/>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assiette bassine natte"/>
    <n v="0"/>
    <n v="0"/>
    <n v="0"/>
    <n v="1"/>
    <n v="1"/>
    <n v="1"/>
    <n v="0"/>
    <n v="0"/>
    <n v="1"/>
    <n v="1"/>
    <n v="0"/>
    <n v="0"/>
    <n v="0"/>
    <n v="0"/>
    <n v="0"/>
    <n v="0"/>
    <n v="5"/>
    <n v="8"/>
    <m/>
    <m/>
    <m/>
    <m/>
    <m/>
    <m/>
    <m/>
    <m/>
    <m/>
    <m/>
    <m/>
    <m/>
    <m/>
    <m/>
    <m/>
    <m/>
    <m/>
    <m/>
    <m/>
    <m/>
    <m/>
    <m/>
    <m/>
    <m/>
    <m/>
    <m/>
    <m/>
    <m/>
    <m/>
    <m/>
    <m/>
    <m/>
    <m/>
    <m/>
    <m/>
    <m/>
    <m/>
    <m/>
    <s v="peudisponible"/>
    <n v="6000"/>
    <s v="meme_localite"/>
    <m/>
    <m/>
    <n v="60"/>
    <n v="2"/>
    <n v="0"/>
    <m/>
    <s v="peudisponible"/>
    <n v="5000"/>
    <s v="meme_localite"/>
    <m/>
    <m/>
    <n v="60"/>
    <n v="2"/>
    <n v="0"/>
    <m/>
    <s v="peudisponible"/>
    <n v="1500"/>
    <s v="meme_localite"/>
    <m/>
    <m/>
    <n v="30"/>
    <n v="1"/>
    <n v="0"/>
    <m/>
    <m/>
    <m/>
    <m/>
    <m/>
    <m/>
    <m/>
    <m/>
    <m/>
    <m/>
    <m/>
    <m/>
    <m/>
    <m/>
    <m/>
    <m/>
    <m/>
    <m/>
    <m/>
    <m/>
    <m/>
    <m/>
    <m/>
    <m/>
    <m/>
    <s v="peudisponible"/>
    <n v="2000"/>
    <s v="meme_localite"/>
    <m/>
    <m/>
    <n v="30"/>
    <n v="2"/>
    <n v="0"/>
    <m/>
    <s v="peudisponible"/>
    <n v="3000"/>
    <s v="meme_localite"/>
    <m/>
    <m/>
    <n v="30"/>
    <n v="2"/>
    <n v="0"/>
    <m/>
    <m/>
    <m/>
    <m/>
    <m/>
    <m/>
    <m/>
    <m/>
    <m/>
    <m/>
    <m/>
    <m/>
    <m/>
    <m/>
    <m/>
    <m/>
    <m/>
    <m/>
    <m/>
    <m/>
    <m/>
    <m/>
    <m/>
    <m/>
    <m/>
    <m/>
    <m/>
    <m/>
    <m/>
    <m/>
    <m/>
    <m/>
    <m/>
    <m/>
    <m/>
    <m/>
    <m/>
    <m/>
    <m/>
    <m/>
    <m/>
    <m/>
    <m/>
    <m/>
    <m/>
    <m/>
    <m/>
    <m/>
    <s v="non"/>
    <m/>
    <m/>
    <m/>
    <m/>
    <m/>
    <m/>
    <m/>
    <m/>
    <m/>
    <m/>
    <m/>
    <m/>
    <m/>
    <m/>
    <m/>
    <m/>
    <m/>
    <m/>
    <m/>
    <m/>
    <m/>
    <m/>
    <m/>
    <m/>
    <m/>
    <m/>
    <m/>
    <m/>
    <m/>
    <m/>
    <m/>
    <m/>
    <m/>
    <m/>
    <s v="prix_hausse"/>
    <n v="0"/>
    <n v="1"/>
    <n v="0"/>
    <n v="0"/>
    <s v="marmite7 marmite5 assiette bassine natte"/>
    <n v="0"/>
    <n v="0"/>
    <n v="0"/>
    <n v="1"/>
    <n v="1"/>
    <n v="1"/>
    <n v="0"/>
    <n v="0"/>
    <n v="1"/>
    <n v="1"/>
    <n v="0"/>
    <n v="0"/>
    <n v="0"/>
    <n v="0"/>
    <n v="0"/>
    <n v="0"/>
    <s v="hausse_couts hausse_demande_distribution Hausse_prix_fournisseurs"/>
    <n v="1"/>
    <n v="1"/>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femmes"/>
    <n v="0"/>
    <n v="1"/>
    <n v="0"/>
    <n v="0"/>
    <n v="0"/>
    <n v="0"/>
    <n v="0"/>
    <n v="0"/>
    <n v="0"/>
    <m/>
    <m/>
    <m/>
    <m/>
    <n v="365663328"/>
    <n v="44889.589872685188"/>
    <m/>
    <m/>
    <s v="submitted_via_web"/>
  </r>
  <r>
    <n v="117"/>
    <s v="df581a4f-0b96-4891-8062-e42c39c74863"/>
    <d v="2022-11-24T00:00:00"/>
    <s v="dedougou"/>
    <s v="TOE Aïssata"/>
    <x v="114"/>
    <n v="44889.562084699079"/>
    <s v="audit.csv"/>
    <m/>
    <m/>
    <s v="crs"/>
    <n v="44889"/>
    <s v="boucle_mouhoun"/>
    <s v="mouhoun"/>
    <x v="4"/>
    <s v="central"/>
    <m/>
    <m/>
    <s v="Catholic Relief Services"/>
    <s v="Marché de Dédougou"/>
    <m/>
    <s v="oui"/>
    <m/>
    <s v="moins30"/>
    <m/>
    <m/>
    <s v="seau"/>
    <n v="1"/>
    <n v="0"/>
    <n v="0"/>
    <n v="0"/>
    <n v="1"/>
    <m/>
    <s v="peudisponible"/>
    <n v="750"/>
    <s v="meme_localite"/>
    <m/>
    <m/>
    <n v="30"/>
    <n v="1"/>
    <n v="0"/>
    <m/>
    <m/>
    <m/>
    <m/>
    <m/>
    <m/>
    <m/>
    <m/>
    <m/>
    <m/>
    <m/>
    <m/>
    <m/>
    <m/>
    <m/>
    <m/>
    <m/>
    <m/>
    <m/>
    <m/>
    <m/>
    <m/>
    <m/>
    <m/>
    <m/>
    <m/>
    <m/>
    <s v="non"/>
    <m/>
    <m/>
    <m/>
    <m/>
    <m/>
    <m/>
    <m/>
    <m/>
    <m/>
    <m/>
    <m/>
    <m/>
    <m/>
    <m/>
    <m/>
    <m/>
    <m/>
    <m/>
    <m/>
    <m/>
    <m/>
    <m/>
    <s v="prix_hausse"/>
    <n v="0"/>
    <n v="1"/>
    <n v="0"/>
    <n v="0"/>
    <s v="seau"/>
    <n v="1"/>
    <n v="0"/>
    <n v="0"/>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pagne couverture"/>
    <n v="0"/>
    <n v="0"/>
    <n v="0"/>
    <n v="0"/>
    <n v="0"/>
    <n v="0"/>
    <n v="0"/>
    <n v="0"/>
    <n v="0"/>
    <n v="0"/>
    <n v="1"/>
    <n v="0"/>
    <n v="0"/>
    <n v="1"/>
    <n v="0"/>
    <n v="0"/>
    <n v="2"/>
    <n v="4"/>
    <m/>
    <m/>
    <m/>
    <m/>
    <m/>
    <m/>
    <m/>
    <m/>
    <m/>
    <m/>
    <m/>
    <m/>
    <m/>
    <m/>
    <m/>
    <m/>
    <m/>
    <m/>
    <m/>
    <m/>
    <m/>
    <m/>
    <m/>
    <m/>
    <m/>
    <m/>
    <m/>
    <m/>
    <m/>
    <m/>
    <m/>
    <m/>
    <m/>
    <m/>
    <m/>
    <m/>
    <m/>
    <m/>
    <m/>
    <m/>
    <m/>
    <m/>
    <m/>
    <m/>
    <m/>
    <m/>
    <m/>
    <m/>
    <m/>
    <m/>
    <m/>
    <m/>
    <m/>
    <m/>
    <m/>
    <m/>
    <m/>
    <m/>
    <m/>
    <m/>
    <m/>
    <m/>
    <m/>
    <m/>
    <m/>
    <m/>
    <m/>
    <m/>
    <m/>
    <m/>
    <m/>
    <m/>
    <m/>
    <m/>
    <m/>
    <m/>
    <m/>
    <m/>
    <m/>
    <m/>
    <m/>
    <m/>
    <m/>
    <m/>
    <m/>
    <m/>
    <m/>
    <m/>
    <m/>
    <m/>
    <m/>
    <m/>
    <m/>
    <m/>
    <m/>
    <m/>
    <m/>
    <m/>
    <m/>
    <m/>
    <m/>
    <m/>
    <m/>
    <m/>
    <m/>
    <m/>
    <m/>
    <s v="peudisponible"/>
    <n v="3000"/>
    <s v="meme_localite"/>
    <m/>
    <m/>
    <n v="30"/>
    <n v="1"/>
    <n v="0"/>
    <m/>
    <m/>
    <m/>
    <m/>
    <m/>
    <m/>
    <m/>
    <m/>
    <m/>
    <m/>
    <m/>
    <m/>
    <m/>
    <m/>
    <m/>
    <m/>
    <m/>
    <m/>
    <m/>
    <s v="disponible"/>
    <s v="oui"/>
    <m/>
    <n v="2500"/>
    <s v="meme_localite"/>
    <m/>
    <m/>
    <n v="30"/>
    <n v="1"/>
    <n v="0"/>
    <m/>
    <m/>
    <m/>
    <m/>
    <m/>
    <m/>
    <m/>
    <m/>
    <m/>
    <m/>
    <s v="non"/>
    <m/>
    <m/>
    <m/>
    <m/>
    <m/>
    <m/>
    <m/>
    <m/>
    <m/>
    <m/>
    <m/>
    <m/>
    <m/>
    <m/>
    <m/>
    <m/>
    <m/>
    <m/>
    <m/>
    <m/>
    <m/>
    <m/>
    <m/>
    <m/>
    <m/>
    <m/>
    <m/>
    <m/>
    <m/>
    <m/>
    <m/>
    <m/>
    <m/>
    <m/>
    <s v="prix_hausse"/>
    <n v="0"/>
    <n v="1"/>
    <n v="0"/>
    <n v="0"/>
    <s v="couverture pagne"/>
    <n v="0"/>
    <n v="0"/>
    <n v="0"/>
    <n v="0"/>
    <n v="0"/>
    <n v="0"/>
    <n v="0"/>
    <n v="0"/>
    <n v="0"/>
    <n v="0"/>
    <n v="1"/>
    <n v="0"/>
    <n v="0"/>
    <n v="1"/>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femmes"/>
    <n v="0"/>
    <n v="1"/>
    <n v="0"/>
    <n v="0"/>
    <n v="0"/>
    <n v="0"/>
    <n v="0"/>
    <n v="0"/>
    <n v="0"/>
    <m/>
    <m/>
    <m/>
    <m/>
    <n v="365663398"/>
    <n v="44889.589942129627"/>
    <m/>
    <m/>
    <s v="submitted_via_web"/>
  </r>
  <r>
    <n v="118"/>
    <s v="78e396c9-e228-4ea3-aa21-0128a0c8bfac"/>
    <d v="2022-11-24T00:00:00"/>
    <s v="dedougou"/>
    <s v="TOE Aïssata"/>
    <x v="115"/>
    <n v="44889.57698755787"/>
    <s v="audit.csv"/>
    <m/>
    <m/>
    <s v="crs"/>
    <n v="44889"/>
    <s v="boucle_mouhoun"/>
    <s v="mouhoun"/>
    <x v="4"/>
    <s v="central"/>
    <m/>
    <m/>
    <s v="Catholic Relief Services"/>
    <s v="Marché de Dédougou"/>
    <m/>
    <s v="oui"/>
    <m/>
    <s v="moins30"/>
    <m/>
    <m/>
    <s v="seau"/>
    <n v="1"/>
    <n v="0"/>
    <n v="0"/>
    <n v="0"/>
    <n v="1"/>
    <m/>
    <s v="disponible"/>
    <n v="800"/>
    <s v="meme_pays"/>
    <m/>
    <m/>
    <n v="30"/>
    <n v="2"/>
    <n v="0"/>
    <m/>
    <m/>
    <m/>
    <m/>
    <m/>
    <m/>
    <m/>
    <m/>
    <m/>
    <m/>
    <m/>
    <m/>
    <m/>
    <m/>
    <m/>
    <m/>
    <m/>
    <m/>
    <m/>
    <m/>
    <m/>
    <m/>
    <m/>
    <m/>
    <m/>
    <m/>
    <m/>
    <s v="non"/>
    <m/>
    <m/>
    <m/>
    <m/>
    <m/>
    <m/>
    <m/>
    <m/>
    <m/>
    <m/>
    <m/>
    <m/>
    <m/>
    <m/>
    <m/>
    <m/>
    <m/>
    <m/>
    <m/>
    <m/>
    <m/>
    <m/>
    <s v="prix_hausse"/>
    <n v="0"/>
    <n v="1"/>
    <n v="0"/>
    <n v="0"/>
    <s v="seau"/>
    <n v="1"/>
    <n v="0"/>
    <n v="0"/>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acier bassine natte couverture pagne"/>
    <n v="0"/>
    <n v="0"/>
    <n v="0"/>
    <n v="0"/>
    <n v="0"/>
    <n v="0"/>
    <n v="0"/>
    <n v="1"/>
    <n v="1"/>
    <n v="1"/>
    <n v="1"/>
    <n v="0"/>
    <n v="0"/>
    <n v="1"/>
    <n v="0"/>
    <n v="0"/>
    <n v="5"/>
    <n v="7"/>
    <m/>
    <m/>
    <m/>
    <m/>
    <m/>
    <m/>
    <m/>
    <m/>
    <m/>
    <m/>
    <m/>
    <m/>
    <m/>
    <m/>
    <m/>
    <m/>
    <m/>
    <m/>
    <m/>
    <m/>
    <m/>
    <m/>
    <m/>
    <m/>
    <m/>
    <m/>
    <m/>
    <m/>
    <m/>
    <m/>
    <m/>
    <m/>
    <m/>
    <m/>
    <m/>
    <m/>
    <m/>
    <m/>
    <m/>
    <m/>
    <m/>
    <m/>
    <m/>
    <m/>
    <m/>
    <m/>
    <m/>
    <m/>
    <m/>
    <m/>
    <m/>
    <m/>
    <m/>
    <m/>
    <m/>
    <m/>
    <m/>
    <m/>
    <m/>
    <m/>
    <m/>
    <m/>
    <m/>
    <m/>
    <m/>
    <m/>
    <m/>
    <m/>
    <m/>
    <m/>
    <m/>
    <m/>
    <m/>
    <m/>
    <s v="peudisponible"/>
    <s v="0_5l 0_25l 1l"/>
    <n v="1"/>
    <n v="1"/>
    <n v="1"/>
    <n v="500"/>
    <n v="750"/>
    <n v="1000"/>
    <s v="meme_pays"/>
    <m/>
    <m/>
    <n v="30"/>
    <n v="2"/>
    <n v="0"/>
    <m/>
    <s v="disponible"/>
    <n v="1500"/>
    <s v="meme_pays"/>
    <m/>
    <m/>
    <n v="30"/>
    <n v="2"/>
    <n v="0"/>
    <m/>
    <s v="disponible"/>
    <n v="3000"/>
    <s v="meme_pays"/>
    <m/>
    <m/>
    <n v="30"/>
    <n v="2"/>
    <n v="0"/>
    <m/>
    <s v="peudisponible"/>
    <n v="3000"/>
    <s v="meme_pays"/>
    <m/>
    <m/>
    <n v="30"/>
    <n v="2"/>
    <n v="0"/>
    <m/>
    <m/>
    <m/>
    <m/>
    <m/>
    <m/>
    <m/>
    <m/>
    <m/>
    <m/>
    <m/>
    <m/>
    <m/>
    <m/>
    <m/>
    <m/>
    <m/>
    <m/>
    <m/>
    <s v="disponible"/>
    <s v="oui"/>
    <m/>
    <n v="2500"/>
    <s v="meme_pays"/>
    <m/>
    <m/>
    <n v="30"/>
    <n v="2"/>
    <n v="0"/>
    <m/>
    <m/>
    <m/>
    <m/>
    <m/>
    <m/>
    <m/>
    <m/>
    <m/>
    <m/>
    <s v="non"/>
    <m/>
    <m/>
    <m/>
    <m/>
    <m/>
    <m/>
    <m/>
    <m/>
    <m/>
    <m/>
    <m/>
    <m/>
    <m/>
    <m/>
    <m/>
    <m/>
    <m/>
    <m/>
    <m/>
    <m/>
    <m/>
    <m/>
    <m/>
    <m/>
    <m/>
    <m/>
    <m/>
    <m/>
    <m/>
    <m/>
    <m/>
    <m/>
    <m/>
    <m/>
    <s v="prix_hausse"/>
    <n v="0"/>
    <n v="1"/>
    <n v="0"/>
    <n v="0"/>
    <s v="gobelet_acier bassine natte couverture pagne"/>
    <n v="0"/>
    <n v="0"/>
    <n v="0"/>
    <n v="0"/>
    <n v="0"/>
    <n v="0"/>
    <n v="0"/>
    <n v="1"/>
    <n v="1"/>
    <n v="1"/>
    <n v="1"/>
    <n v="0"/>
    <n v="0"/>
    <n v="1"/>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femmes"/>
    <n v="0"/>
    <n v="1"/>
    <n v="0"/>
    <n v="0"/>
    <n v="0"/>
    <n v="0"/>
    <n v="0"/>
    <n v="0"/>
    <n v="0"/>
    <m/>
    <m/>
    <m/>
    <m/>
    <n v="365663441"/>
    <n v="44889.59"/>
    <m/>
    <m/>
    <s v="submitted_via_web"/>
  </r>
  <r>
    <n v="119"/>
    <s v="b9edfa8e-03e5-408c-a8c3-bc5fcb1b34dd"/>
    <d v="2022-11-24T00:00:00"/>
    <s v="dedougou"/>
    <s v="TOE Aïssata"/>
    <x v="116"/>
    <n v="44889.610795671288"/>
    <s v="audit.csv"/>
    <m/>
    <m/>
    <s v="crs"/>
    <n v="44889"/>
    <s v="boucle_mouhoun"/>
    <s v="mouhoun"/>
    <x v="4"/>
    <s v="central"/>
    <m/>
    <m/>
    <s v="Catholic Relief Services"/>
    <s v="Marché de Dédougou"/>
    <m/>
    <s v="oui"/>
    <m/>
    <s v="moins30"/>
    <m/>
    <m/>
    <s v="bidon"/>
    <n v="0"/>
    <n v="1"/>
    <n v="0"/>
    <n v="0"/>
    <n v="1"/>
    <m/>
    <m/>
    <m/>
    <m/>
    <m/>
    <m/>
    <m/>
    <m/>
    <m/>
    <m/>
    <s v="nondisponible"/>
    <m/>
    <m/>
    <m/>
    <m/>
    <m/>
    <m/>
    <m/>
    <m/>
    <m/>
    <m/>
    <m/>
    <m/>
    <m/>
    <m/>
    <m/>
    <m/>
    <m/>
    <m/>
    <m/>
    <m/>
    <m/>
    <m/>
    <m/>
    <m/>
    <m/>
    <s v="oui"/>
    <m/>
    <s v="bidon"/>
    <n v="0"/>
    <n v="1"/>
    <n v="0"/>
    <n v="0"/>
    <m/>
    <s v="article_indisponible_saison"/>
    <n v="0"/>
    <n v="0"/>
    <n v="0"/>
    <n v="0"/>
    <n v="1"/>
    <n v="0"/>
    <n v="0"/>
    <n v="0"/>
    <n v="0"/>
    <n v="0"/>
    <n v="0"/>
    <n v="0"/>
    <m/>
    <m/>
    <s v="prix_hausse"/>
    <n v="0"/>
    <n v="1"/>
    <n v="0"/>
    <n v="0"/>
    <s v="bidon"/>
    <n v="0"/>
    <n v="1"/>
    <n v="0"/>
    <n v="0"/>
    <s v="Hausse_prix_fournisseurs"/>
    <n v="0"/>
    <n v="0"/>
    <n v="0"/>
    <n v="0"/>
    <n v="0"/>
    <n v="1"/>
    <n v="0"/>
    <n v="0"/>
    <n v="0"/>
    <n v="0"/>
    <n v="0"/>
    <n v="0"/>
    <m/>
    <m/>
    <m/>
    <m/>
    <m/>
    <m/>
    <m/>
    <m/>
    <m/>
    <m/>
    <m/>
    <m/>
    <m/>
    <m/>
    <m/>
    <m/>
    <m/>
    <m/>
    <m/>
    <m/>
    <m/>
    <s v="bache corde pelle"/>
    <n v="1"/>
    <n v="1"/>
    <n v="0"/>
    <n v="1"/>
    <n v="0"/>
    <n v="3"/>
    <m/>
    <s v="peudisponible"/>
    <n v="5000"/>
    <s v="meme_pays"/>
    <m/>
    <m/>
    <n v="30"/>
    <n v="2"/>
    <n v="0"/>
    <m/>
    <s v="disponible"/>
    <n v="6000"/>
    <s v="meme_pays"/>
    <m/>
    <m/>
    <n v="30"/>
    <n v="2"/>
    <n v="0"/>
    <m/>
    <m/>
    <m/>
    <m/>
    <m/>
    <m/>
    <m/>
    <m/>
    <m/>
    <m/>
    <s v="peudisponible"/>
    <n v="1750"/>
    <s v="meme_pays"/>
    <m/>
    <m/>
    <n v="30"/>
    <n v="7"/>
    <n v="0"/>
    <m/>
    <s v="non"/>
    <m/>
    <m/>
    <m/>
    <m/>
    <m/>
    <m/>
    <m/>
    <m/>
    <m/>
    <m/>
    <m/>
    <m/>
    <m/>
    <m/>
    <m/>
    <m/>
    <m/>
    <m/>
    <m/>
    <m/>
    <m/>
    <m/>
    <m/>
    <s v="prix_constants"/>
    <n v="1"/>
    <n v="0"/>
    <n v="0"/>
    <n v="0"/>
    <m/>
    <m/>
    <m/>
    <m/>
    <m/>
    <m/>
    <m/>
    <m/>
    <m/>
    <m/>
    <m/>
    <m/>
    <m/>
    <m/>
    <m/>
    <m/>
    <m/>
    <m/>
    <m/>
    <m/>
    <m/>
    <m/>
    <m/>
    <m/>
    <m/>
    <m/>
    <m/>
    <m/>
    <m/>
    <m/>
    <m/>
    <m/>
    <m/>
    <m/>
    <m/>
    <m/>
    <m/>
    <m/>
    <m/>
    <m/>
    <m/>
    <s v="sac_boro"/>
    <n v="0"/>
    <n v="0"/>
    <n v="0"/>
    <n v="0"/>
    <n v="0"/>
    <n v="0"/>
    <n v="0"/>
    <n v="0"/>
    <n v="0"/>
    <n v="0"/>
    <n v="0"/>
    <n v="0"/>
    <n v="0"/>
    <n v="0"/>
    <n v="1"/>
    <n v="0"/>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50"/>
    <s v="meme_pays"/>
    <m/>
    <m/>
    <n v="60"/>
    <n v="7"/>
    <n v="0"/>
    <m/>
    <s v="oui"/>
    <m/>
    <s v="sac_boro"/>
    <n v="0"/>
    <n v="0"/>
    <n v="0"/>
    <n v="0"/>
    <n v="0"/>
    <n v="0"/>
    <n v="0"/>
    <n v="0"/>
    <n v="0"/>
    <n v="0"/>
    <n v="0"/>
    <n v="0"/>
    <n v="0"/>
    <n v="0"/>
    <n v="1"/>
    <n v="0"/>
    <m/>
    <s v="securite cout_transport"/>
    <n v="1"/>
    <n v="0"/>
    <n v="0"/>
    <n v="0"/>
    <n v="0"/>
    <n v="0"/>
    <n v="0"/>
    <n v="1"/>
    <n v="0"/>
    <n v="0"/>
    <n v="0"/>
    <n v="0"/>
    <m/>
    <m/>
    <s v="prix_hausse"/>
    <n v="0"/>
    <n v="1"/>
    <n v="0"/>
    <n v="0"/>
    <s v="sac_boro"/>
    <n v="0"/>
    <n v="0"/>
    <n v="0"/>
    <n v="0"/>
    <n v="0"/>
    <n v="0"/>
    <n v="0"/>
    <n v="0"/>
    <n v="0"/>
    <n v="0"/>
    <n v="0"/>
    <n v="0"/>
    <n v="0"/>
    <n v="0"/>
    <n v="1"/>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hommes"/>
    <n v="1"/>
    <n v="0"/>
    <n v="0"/>
    <n v="0"/>
    <n v="0"/>
    <n v="0"/>
    <n v="0"/>
    <n v="0"/>
    <n v="0"/>
    <m/>
    <m/>
    <m/>
    <m/>
    <n v="366148616"/>
    <n v="44890.77"/>
    <m/>
    <m/>
    <s v="submitted_via_web"/>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8">
  <r>
    <n v="1"/>
    <s v="ffaef665-2882-4008-972b-e6b936abdb6c"/>
    <d v="2022-11-15T00:00:00"/>
    <s v="ouahigouya"/>
    <s v="TOE HASSANE"/>
    <x v="0"/>
    <n v="44880.560856145843"/>
    <s v="audit.csv"/>
    <m/>
    <m/>
    <s v="acted"/>
    <n v="44880"/>
    <s v="nord"/>
    <s v="yatenga"/>
    <x v="0"/>
    <s v="central"/>
    <m/>
    <m/>
    <s v="ACTED"/>
    <s v="Marché de Ouahigouya"/>
    <m/>
    <s v="oui"/>
    <m/>
    <s v="moins30"/>
    <m/>
    <m/>
    <s v="seau"/>
    <n v="1"/>
    <n v="0"/>
    <n v="0"/>
    <n v="0"/>
    <n v="1"/>
    <m/>
    <s v="disponible"/>
    <n v="1100"/>
    <s v="meme_localite"/>
    <m/>
    <m/>
    <n v="10"/>
    <n v="1"/>
    <n v="0"/>
    <m/>
    <m/>
    <m/>
    <m/>
    <m/>
    <m/>
    <m/>
    <m/>
    <m/>
    <m/>
    <m/>
    <m/>
    <m/>
    <m/>
    <m/>
    <m/>
    <m/>
    <m/>
    <m/>
    <m/>
    <m/>
    <m/>
    <m/>
    <m/>
    <m/>
    <m/>
    <m/>
    <s v="oui"/>
    <m/>
    <s v="seau"/>
    <n v="1"/>
    <n v="0"/>
    <n v="0"/>
    <n v="0"/>
    <m/>
    <s v="prix_fournisseurs"/>
    <n v="0"/>
    <n v="0"/>
    <n v="0"/>
    <n v="0"/>
    <n v="0"/>
    <n v="1"/>
    <n v="0"/>
    <n v="0"/>
    <n v="0"/>
    <n v="0"/>
    <n v="0"/>
    <n v="0"/>
    <m/>
    <m/>
    <s v="prix_constants"/>
    <n v="1"/>
    <n v="0"/>
    <n v="0"/>
    <n v="0"/>
    <m/>
    <m/>
    <m/>
    <m/>
    <m/>
    <m/>
    <m/>
    <m/>
    <m/>
    <m/>
    <m/>
    <m/>
    <m/>
    <m/>
    <m/>
    <m/>
    <m/>
    <m/>
    <m/>
    <m/>
    <m/>
    <m/>
    <m/>
    <m/>
    <m/>
    <m/>
    <m/>
    <m/>
    <m/>
    <m/>
    <m/>
    <m/>
    <m/>
    <m/>
    <m/>
    <m/>
    <m/>
    <m/>
    <m/>
    <s v="tenaille"/>
    <n v="0"/>
    <n v="0"/>
    <n v="1"/>
    <n v="0"/>
    <n v="0"/>
    <n v="1"/>
    <m/>
    <m/>
    <m/>
    <m/>
    <m/>
    <m/>
    <m/>
    <m/>
    <m/>
    <m/>
    <m/>
    <m/>
    <m/>
    <m/>
    <m/>
    <m/>
    <m/>
    <m/>
    <m/>
    <s v="disponible"/>
    <n v="1000"/>
    <s v="meme_pays"/>
    <m/>
    <m/>
    <n v="30"/>
    <n v="3"/>
    <n v="0"/>
    <m/>
    <m/>
    <m/>
    <m/>
    <m/>
    <m/>
    <m/>
    <m/>
    <m/>
    <m/>
    <s v="oui"/>
    <m/>
    <s v="tenaille"/>
    <n v="0"/>
    <n v="0"/>
    <n v="1"/>
    <n v="0"/>
    <n v="0"/>
    <m/>
    <s v="prix_fournisseurs"/>
    <n v="0"/>
    <n v="0"/>
    <n v="0"/>
    <n v="0"/>
    <n v="0"/>
    <n v="1"/>
    <n v="0"/>
    <n v="0"/>
    <n v="0"/>
    <n v="0"/>
    <n v="0"/>
    <n v="0"/>
    <m/>
    <m/>
    <s v="prix_constants"/>
    <n v="1"/>
    <n v="0"/>
    <n v="0"/>
    <n v="0"/>
    <m/>
    <m/>
    <m/>
    <m/>
    <m/>
    <m/>
    <m/>
    <m/>
    <m/>
    <m/>
    <m/>
    <m/>
    <m/>
    <m/>
    <m/>
    <m/>
    <m/>
    <m/>
    <m/>
    <m/>
    <m/>
    <m/>
    <m/>
    <m/>
    <m/>
    <m/>
    <m/>
    <m/>
    <m/>
    <m/>
    <m/>
    <m/>
    <m/>
    <m/>
    <m/>
    <m/>
    <m/>
    <m/>
    <m/>
    <m/>
    <m/>
    <s v="marmite7 marmite5"/>
    <n v="0"/>
    <n v="0"/>
    <n v="0"/>
    <n v="1"/>
    <n v="1"/>
    <n v="0"/>
    <n v="0"/>
    <n v="0"/>
    <n v="0"/>
    <n v="0"/>
    <n v="0"/>
    <n v="0"/>
    <n v="0"/>
    <n v="0"/>
    <n v="0"/>
    <n v="0"/>
    <n v="2"/>
    <n v="4"/>
    <m/>
    <m/>
    <m/>
    <m/>
    <m/>
    <m/>
    <m/>
    <m/>
    <m/>
    <m/>
    <m/>
    <m/>
    <m/>
    <m/>
    <m/>
    <m/>
    <m/>
    <m/>
    <m/>
    <m/>
    <m/>
    <m/>
    <m/>
    <m/>
    <m/>
    <m/>
    <m/>
    <m/>
    <m/>
    <m/>
    <m/>
    <m/>
    <m/>
    <m/>
    <m/>
    <m/>
    <m/>
    <m/>
    <s v="disponible"/>
    <n v="5000"/>
    <s v="meme_localite"/>
    <m/>
    <m/>
    <n v="150"/>
    <n v="1"/>
    <m/>
    <m/>
    <s v="disponible"/>
    <n v="4000"/>
    <s v="meme_localite"/>
    <m/>
    <m/>
    <n v="150"/>
    <n v="1"/>
    <m/>
    <m/>
    <m/>
    <m/>
    <m/>
    <m/>
    <m/>
    <m/>
    <m/>
    <m/>
    <m/>
    <m/>
    <m/>
    <m/>
    <m/>
    <m/>
    <m/>
    <m/>
    <m/>
    <m/>
    <m/>
    <m/>
    <m/>
    <m/>
    <m/>
    <m/>
    <m/>
    <m/>
    <m/>
    <m/>
    <m/>
    <m/>
    <m/>
    <m/>
    <m/>
    <m/>
    <m/>
    <m/>
    <m/>
    <m/>
    <m/>
    <m/>
    <m/>
    <m/>
    <m/>
    <m/>
    <m/>
    <m/>
    <m/>
    <m/>
    <m/>
    <m/>
    <m/>
    <m/>
    <m/>
    <m/>
    <m/>
    <m/>
    <m/>
    <m/>
    <m/>
    <m/>
    <m/>
    <m/>
    <m/>
    <m/>
    <m/>
    <m/>
    <m/>
    <m/>
    <m/>
    <m/>
    <m/>
    <m/>
    <m/>
    <m/>
    <m/>
    <m/>
    <m/>
    <m/>
    <m/>
    <m/>
    <m/>
    <m/>
    <m/>
    <m/>
    <m/>
    <m/>
    <m/>
    <m/>
    <m/>
    <m/>
    <m/>
    <m/>
    <m/>
    <m/>
    <m/>
    <m/>
    <m/>
    <m/>
    <s v="oui"/>
    <m/>
    <s v="marmite5 marmite7"/>
    <n v="0"/>
    <n v="0"/>
    <n v="0"/>
    <n v="1"/>
    <n v="1"/>
    <n v="0"/>
    <n v="0"/>
    <n v="0"/>
    <n v="0"/>
    <n v="0"/>
    <n v="0"/>
    <n v="0"/>
    <n v="0"/>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m/>
    <m/>
    <m/>
    <n v="361882806"/>
    <n v="44880.684687499997"/>
    <m/>
    <m/>
    <s v="submitted_via_web"/>
  </r>
  <r>
    <n v="2"/>
    <s v="c3cb7717-3236-4b22-be35-4996c65610ec"/>
    <d v="2022-11-15T00:00:00"/>
    <s v="ouahigouya"/>
    <s v="Assita Contogni GANAME"/>
    <x v="1"/>
    <n v="44880.495845567129"/>
    <s v="audit.csv"/>
    <m/>
    <m/>
    <s v="acted"/>
    <n v="44880"/>
    <s v="nord"/>
    <s v="yatenga"/>
    <x v="0"/>
    <s v="central"/>
    <m/>
    <m/>
    <s v="ACTED"/>
    <s v="Marché de Ouahigouya"/>
    <m/>
    <s v="oui"/>
    <m/>
    <s v="moins30"/>
    <m/>
    <m/>
    <s v="seau bidon savon400gr"/>
    <n v="1"/>
    <n v="1"/>
    <n v="1"/>
    <n v="0"/>
    <n v="3"/>
    <m/>
    <s v="disponible"/>
    <n v="1000"/>
    <s v="etranger"/>
    <s v="rci"/>
    <m/>
    <n v="90"/>
    <n v="30"/>
    <n v="0"/>
    <m/>
    <s v="disponible"/>
    <s v="20l"/>
    <n v="1"/>
    <n v="0"/>
    <n v="5000"/>
    <m/>
    <s v="etranger"/>
    <s v="rci"/>
    <m/>
    <n v="90"/>
    <n v="30"/>
    <n v="0"/>
    <m/>
    <s v="disponible"/>
    <s v="boule400g boule250g"/>
    <n v="1"/>
    <n v="1"/>
    <n v="450"/>
    <n v="275"/>
    <s v="etranger"/>
    <s v="rci"/>
    <m/>
    <n v="90"/>
    <n v="30"/>
    <n v="0"/>
    <m/>
    <s v="non"/>
    <m/>
    <m/>
    <m/>
    <m/>
    <m/>
    <m/>
    <m/>
    <m/>
    <m/>
    <m/>
    <m/>
    <m/>
    <m/>
    <m/>
    <m/>
    <m/>
    <m/>
    <m/>
    <m/>
    <m/>
    <m/>
    <m/>
    <s v="prix_hausse"/>
    <n v="0"/>
    <n v="1"/>
    <n v="0"/>
    <n v="0"/>
    <s v="seau bidon savon400gr"/>
    <n v="1"/>
    <n v="1"/>
    <n v="1"/>
    <n v="0"/>
    <s v="hausse_demande_clients hausse_couts Hausse_prix_fournisseurs"/>
    <n v="1"/>
    <n v="0"/>
    <n v="0"/>
    <n v="1"/>
    <n v="0"/>
    <n v="1"/>
    <n v="0"/>
    <n v="0"/>
    <n v="0"/>
    <n v="0"/>
    <n v="0"/>
    <n v="0"/>
    <m/>
    <m/>
    <m/>
    <m/>
    <m/>
    <m/>
    <m/>
    <m/>
    <m/>
    <m/>
    <m/>
    <m/>
    <m/>
    <m/>
    <m/>
    <m/>
    <m/>
    <m/>
    <m/>
    <m/>
    <m/>
    <s v="bache corde tenaille pelle"/>
    <n v="1"/>
    <n v="1"/>
    <n v="1"/>
    <n v="1"/>
    <n v="0"/>
    <n v="4"/>
    <m/>
    <s v="disponible"/>
    <n v="7500"/>
    <s v="etranger"/>
    <s v="chine"/>
    <m/>
    <n v="90"/>
    <n v="30"/>
    <n v="0"/>
    <m/>
    <s v="disponible"/>
    <n v="14000"/>
    <s v="etranger"/>
    <s v="chine"/>
    <m/>
    <n v="90"/>
    <n v="30"/>
    <n v="0"/>
    <m/>
    <s v="peudisponible"/>
    <n v="1750"/>
    <s v="meme_pays"/>
    <m/>
    <m/>
    <n v="120"/>
    <n v="5"/>
    <n v="0"/>
    <m/>
    <s v="disponible"/>
    <n v="4000"/>
    <s v="meme_pays"/>
    <m/>
    <m/>
    <n v="150"/>
    <n v="5"/>
    <n v="0"/>
    <m/>
    <s v="non"/>
    <m/>
    <m/>
    <m/>
    <m/>
    <m/>
    <m/>
    <m/>
    <m/>
    <m/>
    <m/>
    <m/>
    <m/>
    <m/>
    <m/>
    <m/>
    <m/>
    <m/>
    <m/>
    <m/>
    <m/>
    <m/>
    <m/>
    <m/>
    <s v="prix_hausse"/>
    <n v="0"/>
    <n v="1"/>
    <n v="0"/>
    <n v="0"/>
    <s v="bache corde tenaille pelle"/>
    <n v="1"/>
    <n v="1"/>
    <n v="1"/>
    <n v="1"/>
    <n v="0"/>
    <s v="hausse_couts"/>
    <n v="1"/>
    <n v="0"/>
    <n v="0"/>
    <n v="0"/>
    <n v="0"/>
    <n v="0"/>
    <n v="0"/>
    <n v="0"/>
    <n v="0"/>
    <n v="0"/>
    <n v="0"/>
    <n v="0"/>
    <m/>
    <m/>
    <m/>
    <m/>
    <m/>
    <m/>
    <m/>
    <m/>
    <m/>
    <m/>
    <m/>
    <m/>
    <m/>
    <m/>
    <m/>
    <m/>
    <m/>
    <m/>
    <m/>
    <m/>
    <m/>
    <m/>
    <s v="combustible_gaz marmite7 marmite5 gobelet_plastique bassine natte pagne"/>
    <n v="0"/>
    <n v="0"/>
    <n v="1"/>
    <n v="1"/>
    <n v="1"/>
    <n v="0"/>
    <n v="1"/>
    <n v="0"/>
    <n v="1"/>
    <n v="1"/>
    <n v="0"/>
    <n v="0"/>
    <n v="0"/>
    <n v="1"/>
    <n v="0"/>
    <n v="0"/>
    <n v="7"/>
    <n v="14"/>
    <m/>
    <m/>
    <m/>
    <m/>
    <m/>
    <m/>
    <m/>
    <m/>
    <m/>
    <m/>
    <m/>
    <m/>
    <m/>
    <m/>
    <m/>
    <m/>
    <m/>
    <m/>
    <m/>
    <m/>
    <m/>
    <m/>
    <m/>
    <s v="disponible"/>
    <s v="6kg"/>
    <n v="0"/>
    <n v="1"/>
    <n v="0"/>
    <m/>
    <n v="25000"/>
    <m/>
    <s v="meme_pays"/>
    <m/>
    <m/>
    <n v="90"/>
    <n v="5"/>
    <n v="0"/>
    <m/>
    <s v="disponible"/>
    <n v="5500"/>
    <s v="meme_pays"/>
    <m/>
    <m/>
    <n v="90"/>
    <n v="5"/>
    <m/>
    <m/>
    <s v="disponible"/>
    <n v="4500"/>
    <s v="meme_pays"/>
    <m/>
    <m/>
    <n v="90"/>
    <n v="5"/>
    <m/>
    <m/>
    <m/>
    <m/>
    <m/>
    <m/>
    <m/>
    <m/>
    <m/>
    <m/>
    <m/>
    <s v="disponible"/>
    <n v="200"/>
    <s v="meme_pays"/>
    <m/>
    <m/>
    <n v="90"/>
    <n v="5"/>
    <n v="0"/>
    <m/>
    <m/>
    <m/>
    <m/>
    <m/>
    <m/>
    <m/>
    <m/>
    <m/>
    <m/>
    <m/>
    <m/>
    <m/>
    <m/>
    <m/>
    <m/>
    <s v="disponible"/>
    <n v="3000"/>
    <s v="meme_pays"/>
    <m/>
    <m/>
    <n v="90"/>
    <n v="5"/>
    <n v="0"/>
    <m/>
    <s v="disponible"/>
    <n v="3500"/>
    <s v="meme_pays"/>
    <m/>
    <m/>
    <n v="90"/>
    <n v="5"/>
    <n v="0"/>
    <m/>
    <m/>
    <m/>
    <m/>
    <m/>
    <m/>
    <m/>
    <m/>
    <m/>
    <m/>
    <m/>
    <m/>
    <m/>
    <m/>
    <m/>
    <m/>
    <m/>
    <m/>
    <m/>
    <m/>
    <m/>
    <m/>
    <m/>
    <m/>
    <m/>
    <m/>
    <m/>
    <m/>
    <s v="disponible"/>
    <s v="oui"/>
    <m/>
    <n v="3000"/>
    <s v="meme_pays"/>
    <m/>
    <m/>
    <n v="90"/>
    <n v="5"/>
    <n v="0"/>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oupons paiementmob credit"/>
    <n v="1"/>
    <n v="1"/>
    <n v="1"/>
    <n v="1"/>
    <n v="0"/>
    <n v="0"/>
    <m/>
    <s v="oui_hausse"/>
    <s v="non"/>
    <m/>
    <m/>
    <m/>
    <m/>
    <m/>
    <m/>
    <m/>
    <m/>
    <m/>
    <m/>
    <s v="personne"/>
    <n v="0"/>
    <n v="0"/>
    <n v="0"/>
    <n v="0"/>
    <n v="0"/>
    <n v="0"/>
    <n v="0"/>
    <n v="1"/>
    <n v="0"/>
    <m/>
    <s v="Merci car c'est une bonne initiative."/>
    <m/>
    <m/>
    <n v="361884155"/>
    <n v="44880.686319444438"/>
    <m/>
    <m/>
    <s v="submitted_via_web"/>
  </r>
  <r>
    <n v="3"/>
    <s v="a2167681-96c6-44f3-a0df-a08fabea1182"/>
    <d v="2022-11-15T00:00:00"/>
    <s v="ouahigouya"/>
    <s v="TOE HASSANE"/>
    <x v="2"/>
    <n v="44880.710645231477"/>
    <s v="audit.csv"/>
    <m/>
    <m/>
    <s v="acted"/>
    <n v="44880"/>
    <s v="nord"/>
    <s v="yatenga"/>
    <x v="0"/>
    <s v="central"/>
    <m/>
    <m/>
    <s v="ACTED"/>
    <s v="Marché de Ouahigouya"/>
    <m/>
    <s v="oui"/>
    <m/>
    <s v="moins30"/>
    <m/>
    <m/>
    <s v="seau"/>
    <n v="1"/>
    <n v="0"/>
    <n v="0"/>
    <n v="0"/>
    <n v="1"/>
    <m/>
    <s v="disponible"/>
    <n v="1150"/>
    <s v="meme_localite"/>
    <m/>
    <m/>
    <n v="30"/>
    <n v="1"/>
    <n v="0"/>
    <m/>
    <m/>
    <m/>
    <m/>
    <m/>
    <m/>
    <m/>
    <m/>
    <m/>
    <m/>
    <m/>
    <m/>
    <m/>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ssiette gobelet_plastique bassine"/>
    <n v="0"/>
    <n v="0"/>
    <n v="0"/>
    <n v="0"/>
    <n v="0"/>
    <n v="1"/>
    <n v="1"/>
    <n v="0"/>
    <n v="1"/>
    <n v="0"/>
    <n v="0"/>
    <n v="0"/>
    <n v="0"/>
    <n v="0"/>
    <n v="0"/>
    <n v="0"/>
    <n v="3"/>
    <n v="5"/>
    <m/>
    <m/>
    <m/>
    <m/>
    <m/>
    <m/>
    <m/>
    <m/>
    <m/>
    <m/>
    <m/>
    <m/>
    <m/>
    <m/>
    <m/>
    <m/>
    <m/>
    <m/>
    <m/>
    <m/>
    <m/>
    <m/>
    <m/>
    <m/>
    <m/>
    <m/>
    <m/>
    <m/>
    <m/>
    <m/>
    <m/>
    <m/>
    <m/>
    <m/>
    <m/>
    <m/>
    <m/>
    <m/>
    <m/>
    <m/>
    <m/>
    <m/>
    <m/>
    <m/>
    <m/>
    <m/>
    <m/>
    <m/>
    <m/>
    <m/>
    <m/>
    <m/>
    <m/>
    <m/>
    <m/>
    <m/>
    <s v="disponible"/>
    <n v="1250"/>
    <s v="meme_localite"/>
    <m/>
    <m/>
    <n v="30"/>
    <n v="1"/>
    <n v="0"/>
    <m/>
    <s v="disponible"/>
    <n v="300"/>
    <s v="meme_localite"/>
    <m/>
    <m/>
    <n v="30"/>
    <n v="1"/>
    <n v="0"/>
    <m/>
    <m/>
    <m/>
    <m/>
    <m/>
    <m/>
    <m/>
    <m/>
    <m/>
    <m/>
    <m/>
    <m/>
    <m/>
    <m/>
    <m/>
    <m/>
    <s v="disponible"/>
    <n v="800"/>
    <s v="meme_localite"/>
    <m/>
    <m/>
    <n v="30"/>
    <n v="1"/>
    <n v="0"/>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m/>
    <m/>
    <m/>
    <n v="361918357"/>
    <n v="44880.730879629627"/>
    <m/>
    <m/>
    <s v="submitted_via_web"/>
  </r>
  <r>
    <n v="4"/>
    <s v="bc71e162-752b-4522-8a1a-fdde4e2d70ab"/>
    <d v="2022-11-15T00:00:00"/>
    <s v="ouahigouya"/>
    <s v="Assita Contogni GANAME"/>
    <x v="3"/>
    <n v="44880.715949594909"/>
    <s v="audit.csv"/>
    <m/>
    <m/>
    <s v="acted"/>
    <n v="44880"/>
    <s v="nord"/>
    <s v="yatenga"/>
    <x v="0"/>
    <s v="central"/>
    <m/>
    <m/>
    <s v="ACTED"/>
    <s v="Marché de Ouahigouya"/>
    <m/>
    <s v="oui"/>
    <m/>
    <s v="moins30"/>
    <m/>
    <m/>
    <s v="seau"/>
    <n v="1"/>
    <n v="0"/>
    <n v="0"/>
    <n v="0"/>
    <n v="1"/>
    <m/>
    <s v="disponible"/>
    <n v="1300"/>
    <s v="meme_localite"/>
    <m/>
    <m/>
    <n v="60"/>
    <n v="1"/>
    <n v="0"/>
    <m/>
    <m/>
    <m/>
    <m/>
    <m/>
    <m/>
    <m/>
    <m/>
    <m/>
    <m/>
    <m/>
    <m/>
    <m/>
    <m/>
    <m/>
    <m/>
    <m/>
    <m/>
    <m/>
    <m/>
    <m/>
    <m/>
    <m/>
    <m/>
    <m/>
    <m/>
    <m/>
    <s v="oui"/>
    <m/>
    <s v="seau"/>
    <n v="1"/>
    <n v="0"/>
    <n v="0"/>
    <n v="0"/>
    <m/>
    <s v="prix_fournisseurs"/>
    <n v="0"/>
    <n v="0"/>
    <n v="0"/>
    <n v="0"/>
    <n v="0"/>
    <n v="1"/>
    <n v="0"/>
    <n v="0"/>
    <n v="0"/>
    <n v="0"/>
    <n v="0"/>
    <n v="0"/>
    <m/>
    <m/>
    <s v="prix_hausse"/>
    <n v="0"/>
    <n v="1"/>
    <n v="0"/>
    <n v="0"/>
    <s v="seau"/>
    <n v="1"/>
    <n v="0"/>
    <n v="0"/>
    <n v="0"/>
    <s v="baisse_offre_securite"/>
    <n v="0"/>
    <n v="0"/>
    <n v="0"/>
    <n v="0"/>
    <n v="0"/>
    <n v="0"/>
    <n v="0"/>
    <n v="0"/>
    <n v="1"/>
    <n v="0"/>
    <n v="0"/>
    <n v="0"/>
    <m/>
    <m/>
    <m/>
    <m/>
    <m/>
    <m/>
    <m/>
    <m/>
    <m/>
    <m/>
    <m/>
    <m/>
    <m/>
    <m/>
    <m/>
    <m/>
    <m/>
    <m/>
    <m/>
    <m/>
    <m/>
    <s v="bache tenaille"/>
    <n v="1"/>
    <n v="0"/>
    <n v="1"/>
    <n v="0"/>
    <n v="0"/>
    <n v="2"/>
    <m/>
    <s v="disponible"/>
    <n v="4500"/>
    <s v="meme_pays"/>
    <m/>
    <m/>
    <n v="7"/>
    <n v="2"/>
    <n v="0"/>
    <m/>
    <m/>
    <m/>
    <m/>
    <m/>
    <m/>
    <m/>
    <m/>
    <m/>
    <m/>
    <s v="disponible"/>
    <n v="1000"/>
    <s v="meme_localite"/>
    <m/>
    <m/>
    <n v="10"/>
    <n v="1"/>
    <n v="0"/>
    <m/>
    <m/>
    <m/>
    <m/>
    <m/>
    <m/>
    <m/>
    <m/>
    <m/>
    <m/>
    <s v="oui"/>
    <m/>
    <s v="bache tenaille"/>
    <n v="1"/>
    <n v="0"/>
    <n v="1"/>
    <n v="0"/>
    <n v="0"/>
    <m/>
    <s v="prix_fournisseurs"/>
    <n v="0"/>
    <n v="0"/>
    <n v="0"/>
    <n v="0"/>
    <n v="0"/>
    <n v="1"/>
    <n v="0"/>
    <n v="0"/>
    <n v="0"/>
    <n v="0"/>
    <n v="0"/>
    <n v="0"/>
    <m/>
    <m/>
    <s v="prix_constants"/>
    <n v="1"/>
    <n v="0"/>
    <n v="0"/>
    <n v="0"/>
    <m/>
    <m/>
    <m/>
    <m/>
    <m/>
    <m/>
    <m/>
    <m/>
    <m/>
    <m/>
    <m/>
    <m/>
    <m/>
    <m/>
    <m/>
    <m/>
    <m/>
    <m/>
    <m/>
    <m/>
    <m/>
    <m/>
    <m/>
    <m/>
    <m/>
    <m/>
    <m/>
    <m/>
    <m/>
    <m/>
    <m/>
    <m/>
    <m/>
    <m/>
    <m/>
    <m/>
    <m/>
    <m/>
    <m/>
    <m/>
    <m/>
    <s v="combustible_gaz bassine natte lampe"/>
    <n v="0"/>
    <n v="0"/>
    <n v="1"/>
    <n v="0"/>
    <n v="0"/>
    <n v="0"/>
    <n v="0"/>
    <n v="0"/>
    <n v="1"/>
    <n v="1"/>
    <n v="0"/>
    <n v="0"/>
    <n v="1"/>
    <n v="0"/>
    <n v="0"/>
    <n v="0"/>
    <n v="4"/>
    <n v="7"/>
    <m/>
    <m/>
    <m/>
    <m/>
    <m/>
    <m/>
    <m/>
    <m/>
    <m/>
    <m/>
    <m/>
    <m/>
    <m/>
    <m/>
    <m/>
    <m/>
    <m/>
    <m/>
    <m/>
    <m/>
    <m/>
    <m/>
    <m/>
    <s v="peudisponible"/>
    <s v="6kg 12kg 3kg"/>
    <n v="1"/>
    <n v="1"/>
    <n v="1"/>
    <n v="15000"/>
    <n v="25000"/>
    <n v="29000"/>
    <s v="meme_pays"/>
    <m/>
    <m/>
    <n v="30"/>
    <n v="7"/>
    <n v="0"/>
    <m/>
    <m/>
    <m/>
    <m/>
    <m/>
    <m/>
    <m/>
    <m/>
    <m/>
    <m/>
    <m/>
    <m/>
    <m/>
    <m/>
    <m/>
    <m/>
    <m/>
    <m/>
    <m/>
    <m/>
    <m/>
    <m/>
    <m/>
    <m/>
    <m/>
    <m/>
    <m/>
    <m/>
    <m/>
    <m/>
    <m/>
    <m/>
    <m/>
    <m/>
    <m/>
    <m/>
    <m/>
    <m/>
    <m/>
    <m/>
    <m/>
    <m/>
    <m/>
    <m/>
    <m/>
    <m/>
    <m/>
    <m/>
    <m/>
    <m/>
    <m/>
    <m/>
    <s v="disponible"/>
    <n v="3000"/>
    <s v="meme_localite"/>
    <m/>
    <m/>
    <n v="30"/>
    <n v="1"/>
    <n v="0"/>
    <m/>
    <s v="disponible"/>
    <n v="3000"/>
    <s v="meme_localite"/>
    <m/>
    <m/>
    <n v="15"/>
    <n v="1"/>
    <n v="0"/>
    <m/>
    <m/>
    <m/>
    <m/>
    <m/>
    <m/>
    <m/>
    <m/>
    <m/>
    <m/>
    <m/>
    <m/>
    <m/>
    <m/>
    <m/>
    <m/>
    <m/>
    <m/>
    <m/>
    <s v="disponible"/>
    <n v="1500"/>
    <s v="meme_localite"/>
    <m/>
    <m/>
    <n v="25"/>
    <n v="1"/>
    <n v="0"/>
    <m/>
    <m/>
    <m/>
    <m/>
    <m/>
    <m/>
    <m/>
    <m/>
    <m/>
    <m/>
    <m/>
    <m/>
    <m/>
    <m/>
    <m/>
    <m/>
    <m/>
    <m/>
    <m/>
    <m/>
    <m/>
    <s v="oui"/>
    <m/>
    <s v="combustible_gaz"/>
    <n v="0"/>
    <n v="0"/>
    <n v="1"/>
    <n v="0"/>
    <n v="0"/>
    <n v="0"/>
    <n v="0"/>
    <n v="0"/>
    <n v="0"/>
    <n v="0"/>
    <n v="0"/>
    <n v="0"/>
    <n v="0"/>
    <n v="0"/>
    <n v="0"/>
    <n v="0"/>
    <m/>
    <s v="rarete_transport prix_fournisseurs article_indisponible_saison route_etat"/>
    <n v="0"/>
    <n v="0"/>
    <n v="0"/>
    <n v="1"/>
    <n v="1"/>
    <n v="1"/>
    <n v="1"/>
    <n v="0"/>
    <n v="0"/>
    <n v="0"/>
    <n v="0"/>
    <n v="0"/>
    <m/>
    <m/>
    <s v="prix_hausse"/>
    <n v="0"/>
    <n v="1"/>
    <n v="0"/>
    <n v="0"/>
    <s v="combustible_gaz"/>
    <n v="0"/>
    <n v="0"/>
    <n v="1"/>
    <n v="0"/>
    <n v="0"/>
    <n v="0"/>
    <n v="0"/>
    <n v="0"/>
    <n v="0"/>
    <n v="0"/>
    <n v="0"/>
    <n v="0"/>
    <n v="0"/>
    <n v="0"/>
    <n v="0"/>
    <n v="0"/>
    <s v="Hausse_prix_fournisseurs baisse_offre_rupturestocks baisse_offre_securite"/>
    <n v="0"/>
    <n v="0"/>
    <n v="0"/>
    <n v="0"/>
    <n v="0"/>
    <n v="1"/>
    <n v="1"/>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Merci"/>
    <m/>
    <m/>
    <n v="361919370"/>
    <n v="44880.732893518521"/>
    <m/>
    <m/>
    <s v="submitted_via_web"/>
  </r>
  <r>
    <n v="5"/>
    <s v="8fa99b6b-af7a-4c10-815c-2be41448b739"/>
    <d v="2022-11-16T00:00:00"/>
    <s v="fada_ngourma"/>
    <s v="THIOMBIANO Dana_x000a_"/>
    <x v="4"/>
    <n v="44882.344836504642"/>
    <s v="audit.csv"/>
    <m/>
    <m/>
    <s v="acted"/>
    <n v="44881"/>
    <s v="est"/>
    <s v="gourma"/>
    <x v="1"/>
    <s v="central"/>
    <m/>
    <m/>
    <s v="ACTED"/>
    <s v="Marché de Fada N'Gourma"/>
    <m/>
    <s v="oui"/>
    <m/>
    <s v="moins30"/>
    <m/>
    <m/>
    <s v="seau bidon"/>
    <n v="1"/>
    <n v="1"/>
    <n v="0"/>
    <n v="0"/>
    <n v="2"/>
    <m/>
    <s v="disponible"/>
    <n v="1000"/>
    <s v="etranger"/>
    <s v="togo"/>
    <m/>
    <n v="7"/>
    <n v="7"/>
    <n v="1"/>
    <m/>
    <s v="nondisponible"/>
    <m/>
    <m/>
    <m/>
    <m/>
    <m/>
    <m/>
    <m/>
    <m/>
    <m/>
    <m/>
    <m/>
    <m/>
    <m/>
    <m/>
    <m/>
    <m/>
    <m/>
    <m/>
    <m/>
    <m/>
    <m/>
    <m/>
    <m/>
    <m/>
    <m/>
    <s v="oui"/>
    <m/>
    <s v="seau bidon"/>
    <n v="1"/>
    <n v="1"/>
    <n v="0"/>
    <n v="0"/>
    <m/>
    <s v="cout_transport securite"/>
    <n v="1"/>
    <n v="0"/>
    <n v="0"/>
    <n v="0"/>
    <n v="0"/>
    <n v="0"/>
    <n v="0"/>
    <n v="1"/>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pagne"/>
    <n v="0"/>
    <n v="0"/>
    <n v="0"/>
    <n v="1"/>
    <n v="1"/>
    <n v="1"/>
    <n v="1"/>
    <n v="1"/>
    <n v="1"/>
    <n v="0"/>
    <n v="0"/>
    <n v="0"/>
    <n v="0"/>
    <n v="1"/>
    <n v="0"/>
    <n v="0"/>
    <n v="7"/>
    <n v="10"/>
    <m/>
    <m/>
    <m/>
    <m/>
    <m/>
    <m/>
    <m/>
    <m/>
    <m/>
    <m/>
    <m/>
    <m/>
    <m/>
    <m/>
    <m/>
    <m/>
    <m/>
    <m/>
    <m/>
    <m/>
    <m/>
    <m/>
    <m/>
    <m/>
    <m/>
    <m/>
    <m/>
    <m/>
    <m/>
    <m/>
    <m/>
    <m/>
    <m/>
    <m/>
    <m/>
    <m/>
    <m/>
    <m/>
    <s v="disponible"/>
    <n v="6000"/>
    <s v="meme_pays"/>
    <m/>
    <m/>
    <n v="7"/>
    <n v="1"/>
    <n v="0"/>
    <m/>
    <s v="disponible"/>
    <n v="4500"/>
    <s v="meme_pays"/>
    <m/>
    <m/>
    <n v="7"/>
    <n v="1"/>
    <n v="0"/>
    <m/>
    <s v="disponible"/>
    <n v="1500"/>
    <s v="meme_pays"/>
    <m/>
    <m/>
    <n v="60"/>
    <n v="1"/>
    <n v="0"/>
    <m/>
    <s v="disponible"/>
    <n v="125"/>
    <s v="meme_region"/>
    <m/>
    <m/>
    <n v="7"/>
    <n v="1"/>
    <n v="0"/>
    <m/>
    <s v="disponible"/>
    <s v="1l 0_5l 0_25l"/>
    <n v="1"/>
    <n v="1"/>
    <n v="1"/>
    <n v="1000"/>
    <n v="1000"/>
    <n v="1500"/>
    <s v="meme_pays"/>
    <m/>
    <m/>
    <n v="30"/>
    <n v="1"/>
    <n v="0"/>
    <m/>
    <s v="disponible"/>
    <n v="2500"/>
    <s v="meme_pays"/>
    <m/>
    <m/>
    <n v="14"/>
    <n v="1"/>
    <n v="0"/>
    <m/>
    <m/>
    <m/>
    <m/>
    <m/>
    <m/>
    <m/>
    <m/>
    <m/>
    <m/>
    <m/>
    <m/>
    <m/>
    <m/>
    <m/>
    <m/>
    <m/>
    <m/>
    <m/>
    <m/>
    <m/>
    <m/>
    <m/>
    <m/>
    <m/>
    <m/>
    <m/>
    <m/>
    <m/>
    <m/>
    <m/>
    <m/>
    <m/>
    <m/>
    <m/>
    <m/>
    <m/>
    <s v="disponible"/>
    <s v="oui"/>
    <m/>
    <n v="5000"/>
    <s v="meme_pays"/>
    <m/>
    <m/>
    <n v="60"/>
    <n v="1"/>
    <n v="0"/>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A cause de l'insécurité, les clients ont diminué donc nous invitons ACTED à venir payer chez nous ou nous soutenir financièrement"/>
    <m/>
    <m/>
    <n v="362667947"/>
    <n v="44882.346446759257"/>
    <m/>
    <m/>
    <s v="submitted_via_web"/>
  </r>
  <r>
    <n v="6"/>
    <s v="369667ae-6ff1-47ab-a167-6d902e1d317a"/>
    <d v="2022-11-16T00:00:00"/>
    <s v="fada_ngourma"/>
    <s v="LOMPO B Agath_x000a_"/>
    <x v="5"/>
    <n v="44882.343116736112"/>
    <s v="audit.csv"/>
    <m/>
    <m/>
    <s v="acted"/>
    <n v="44881"/>
    <s v="est"/>
    <s v="gourma"/>
    <x v="1"/>
    <s v="central"/>
    <m/>
    <m/>
    <s v="ACTED"/>
    <s v="Marché de Fada N'Gourma"/>
    <m/>
    <s v="oui"/>
    <m/>
    <s v="moins30"/>
    <m/>
    <m/>
    <s v="seau bidon"/>
    <n v="1"/>
    <n v="1"/>
    <n v="0"/>
    <n v="0"/>
    <n v="2"/>
    <m/>
    <s v="disponible"/>
    <n v="750"/>
    <s v="etranger"/>
    <s v="ghana"/>
    <m/>
    <n v="10"/>
    <n v="5"/>
    <n v="0"/>
    <m/>
    <s v="disponible"/>
    <s v="20l 25l"/>
    <n v="1"/>
    <n v="1"/>
    <n v="2750"/>
    <n v="2750"/>
    <s v="etranger"/>
    <s v="rci"/>
    <m/>
    <n v="10"/>
    <n v="5"/>
    <n v="0"/>
    <m/>
    <m/>
    <m/>
    <m/>
    <m/>
    <m/>
    <m/>
    <m/>
    <m/>
    <m/>
    <m/>
    <m/>
    <m/>
    <m/>
    <s v="oui"/>
    <m/>
    <s v="seau bidon"/>
    <n v="1"/>
    <n v="1"/>
    <n v="0"/>
    <n v="0"/>
    <m/>
    <s v="autre"/>
    <n v="0"/>
    <n v="0"/>
    <n v="0"/>
    <n v="0"/>
    <n v="0"/>
    <n v="0"/>
    <n v="0"/>
    <n v="0"/>
    <n v="0"/>
    <n v="0"/>
    <n v="1"/>
    <n v="0"/>
    <s v="Le retard des fournisseurs"/>
    <m/>
    <s v="prix_hausse"/>
    <n v="0"/>
    <n v="1"/>
    <n v="0"/>
    <n v="0"/>
    <s v="bidon"/>
    <n v="0"/>
    <n v="1"/>
    <n v="0"/>
    <n v="0"/>
    <s v="hausse_couts"/>
    <n v="1"/>
    <n v="0"/>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atte couverture moustiquaire lampe pagne sac_boro"/>
    <n v="0"/>
    <n v="0"/>
    <n v="0"/>
    <n v="1"/>
    <n v="1"/>
    <n v="1"/>
    <n v="1"/>
    <n v="1"/>
    <n v="1"/>
    <n v="1"/>
    <n v="1"/>
    <n v="1"/>
    <n v="1"/>
    <n v="1"/>
    <n v="1"/>
    <n v="0"/>
    <n v="12"/>
    <n v="15"/>
    <m/>
    <m/>
    <m/>
    <m/>
    <m/>
    <m/>
    <m/>
    <m/>
    <m/>
    <m/>
    <m/>
    <m/>
    <m/>
    <m/>
    <m/>
    <m/>
    <m/>
    <m/>
    <m/>
    <m/>
    <m/>
    <m/>
    <m/>
    <m/>
    <m/>
    <m/>
    <m/>
    <m/>
    <m/>
    <m/>
    <m/>
    <m/>
    <m/>
    <m/>
    <m/>
    <m/>
    <m/>
    <m/>
    <s v="disponible"/>
    <n v="6000"/>
    <s v="meme_pays"/>
    <m/>
    <m/>
    <n v="7"/>
    <n v="3"/>
    <n v="0"/>
    <m/>
    <s v="disponible"/>
    <n v="5000"/>
    <s v="meme_pays"/>
    <m/>
    <m/>
    <n v="7"/>
    <n v="3"/>
    <n v="0"/>
    <m/>
    <s v="disponible"/>
    <n v="1500"/>
    <s v="etranger"/>
    <s v="ghana"/>
    <m/>
    <n v="10"/>
    <n v="4"/>
    <n v="0"/>
    <m/>
    <s v="disponible"/>
    <n v="200"/>
    <s v="meme_pays"/>
    <m/>
    <m/>
    <n v="7"/>
    <n v="3"/>
    <n v="0"/>
    <m/>
    <s v="disponible"/>
    <s v="0_25l 0_5l 1l"/>
    <n v="1"/>
    <n v="1"/>
    <n v="1"/>
    <n v="1000"/>
    <n v="1250"/>
    <n v="1750"/>
    <s v="meme_pays"/>
    <m/>
    <m/>
    <n v="7"/>
    <n v="3"/>
    <n v="0"/>
    <m/>
    <s v="disponible"/>
    <n v="1500"/>
    <s v="meme_pays"/>
    <m/>
    <m/>
    <n v="7"/>
    <n v="3"/>
    <n v="0"/>
    <m/>
    <s v="disponible"/>
    <n v="3000"/>
    <s v="meme_pays"/>
    <m/>
    <m/>
    <n v="7"/>
    <n v="3"/>
    <n v="0"/>
    <m/>
    <s v="disponible"/>
    <n v="2000"/>
    <s v="meme_pays"/>
    <m/>
    <m/>
    <n v="7"/>
    <n v="3"/>
    <n v="0"/>
    <m/>
    <s v="disponible"/>
    <n v="1750"/>
    <s v="meme_pays"/>
    <m/>
    <m/>
    <n v="7"/>
    <n v="3"/>
    <n v="0"/>
    <m/>
    <s v="disponible"/>
    <n v="2500"/>
    <s v="meme_pays"/>
    <m/>
    <m/>
    <n v="10"/>
    <n v="3"/>
    <n v="0"/>
    <m/>
    <s v="disponible"/>
    <s v="oui"/>
    <m/>
    <n v="3000"/>
    <s v="meme_pays"/>
    <m/>
    <m/>
    <n v="7"/>
    <n v="3"/>
    <n v="0"/>
    <m/>
    <s v="disponible"/>
    <n v="300"/>
    <s v="meme_pays"/>
    <m/>
    <m/>
    <n v="7"/>
    <n v="3"/>
    <n v="0"/>
    <m/>
    <s v="non"/>
    <m/>
    <m/>
    <m/>
    <m/>
    <m/>
    <m/>
    <m/>
    <m/>
    <m/>
    <m/>
    <m/>
    <m/>
    <m/>
    <m/>
    <m/>
    <m/>
    <m/>
    <m/>
    <m/>
    <m/>
    <m/>
    <m/>
    <m/>
    <m/>
    <m/>
    <m/>
    <m/>
    <m/>
    <m/>
    <m/>
    <m/>
    <m/>
    <m/>
    <m/>
    <s v="prix_hausse"/>
    <n v="0"/>
    <n v="1"/>
    <n v="0"/>
    <n v="0"/>
    <s v="marmite7 marmite5 assiette gobelet_plastique gobelet_acier bassine natte couverture moustiquaire lampe pagne sac_boro"/>
    <n v="0"/>
    <n v="0"/>
    <n v="0"/>
    <n v="1"/>
    <n v="1"/>
    <n v="1"/>
    <n v="1"/>
    <n v="1"/>
    <n v="1"/>
    <n v="1"/>
    <n v="1"/>
    <n v="1"/>
    <n v="1"/>
    <n v="1"/>
    <n v="1"/>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oupons paiementmob"/>
    <n v="1"/>
    <n v="0"/>
    <n v="1"/>
    <n v="1"/>
    <n v="0"/>
    <n v="0"/>
    <m/>
    <s v="oui_baisse"/>
    <s v="non"/>
    <m/>
    <m/>
    <m/>
    <m/>
    <m/>
    <m/>
    <m/>
    <m/>
    <m/>
    <m/>
    <s v="hommes"/>
    <n v="1"/>
    <n v="0"/>
    <n v="0"/>
    <n v="0"/>
    <n v="0"/>
    <n v="0"/>
    <n v="0"/>
    <n v="0"/>
    <n v="0"/>
    <m/>
    <s v="Ras"/>
    <m/>
    <m/>
    <n v="362667984"/>
    <n v="44882.346539351864"/>
    <m/>
    <m/>
    <s v="submitted_via_web"/>
  </r>
  <r>
    <n v="7"/>
    <s v="f1d5724c-ea7a-4967-b5ce-387379998a23"/>
    <d v="2022-11-16T00:00:00"/>
    <s v="fada_ngourma"/>
    <s v="THIOMBIANO Dana"/>
    <x v="6"/>
    <n v="44881.478680729168"/>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pagne"/>
    <n v="0"/>
    <n v="0"/>
    <n v="0"/>
    <n v="0"/>
    <n v="0"/>
    <n v="0"/>
    <n v="0"/>
    <n v="0"/>
    <n v="0"/>
    <n v="0"/>
    <n v="0"/>
    <n v="0"/>
    <n v="0"/>
    <n v="1"/>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oui"/>
    <m/>
    <n v="7000"/>
    <s v="etranger"/>
    <s v="benin"/>
    <m/>
    <n v="30"/>
    <n v="14"/>
    <n v="0"/>
    <m/>
    <m/>
    <m/>
    <m/>
    <m/>
    <m/>
    <m/>
    <m/>
    <m/>
    <m/>
    <s v="oui"/>
    <m/>
    <s v="pagne"/>
    <n v="0"/>
    <n v="0"/>
    <n v="0"/>
    <n v="0"/>
    <n v="0"/>
    <n v="0"/>
    <n v="0"/>
    <n v="0"/>
    <n v="0"/>
    <n v="0"/>
    <n v="0"/>
    <n v="0"/>
    <n v="0"/>
    <n v="1"/>
    <n v="0"/>
    <n v="0"/>
    <m/>
    <s v="cout_transport prix_fournisseurs"/>
    <n v="0"/>
    <n v="0"/>
    <n v="0"/>
    <n v="0"/>
    <n v="0"/>
    <n v="1"/>
    <n v="0"/>
    <n v="1"/>
    <n v="0"/>
    <n v="0"/>
    <n v="0"/>
    <n v="0"/>
    <m/>
    <m/>
    <s v="prix_hausse"/>
    <n v="0"/>
    <n v="1"/>
    <n v="0"/>
    <n v="0"/>
    <s v="pagne"/>
    <n v="0"/>
    <n v="0"/>
    <n v="0"/>
    <n v="0"/>
    <n v="0"/>
    <n v="0"/>
    <n v="0"/>
    <n v="0"/>
    <n v="0"/>
    <n v="0"/>
    <n v="0"/>
    <n v="0"/>
    <n v="0"/>
    <n v="1"/>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s v="Ras"/>
    <m/>
    <m/>
    <n v="362667996"/>
    <n v="44882.346562500003"/>
    <m/>
    <m/>
    <s v="submitted_via_web"/>
  </r>
  <r>
    <n v="8"/>
    <s v="4a2ce28b-dfbf-4c76-adc0-439a3c569444"/>
    <d v="2022-11-16T00:00:00"/>
    <s v="fada_ngourma"/>
    <s v="LOMPO B Agath"/>
    <x v="7"/>
    <n v="44881.481951967588"/>
    <s v="audit.csv"/>
    <m/>
    <m/>
    <s v="acted"/>
    <n v="44881"/>
    <s v="est"/>
    <s v="gourma"/>
    <x v="1"/>
    <s v="central"/>
    <m/>
    <m/>
    <s v="ACTED"/>
    <s v="Marché de Fada N'Gourma"/>
    <m/>
    <s v="oui"/>
    <m/>
    <s v="moins30"/>
    <m/>
    <m/>
    <s v="savon400gr"/>
    <n v="0"/>
    <n v="0"/>
    <n v="1"/>
    <n v="0"/>
    <n v="1"/>
    <m/>
    <m/>
    <m/>
    <m/>
    <m/>
    <m/>
    <m/>
    <m/>
    <m/>
    <m/>
    <m/>
    <m/>
    <m/>
    <m/>
    <m/>
    <m/>
    <m/>
    <m/>
    <m/>
    <m/>
    <m/>
    <m/>
    <m/>
    <s v="disponible"/>
    <s v="boule400g boule250g"/>
    <n v="1"/>
    <n v="1"/>
    <n v="350"/>
    <n v="300"/>
    <s v="meme_pays"/>
    <m/>
    <m/>
    <n v="30"/>
    <n v="4"/>
    <n v="0"/>
    <m/>
    <s v="non"/>
    <m/>
    <m/>
    <m/>
    <m/>
    <m/>
    <m/>
    <m/>
    <m/>
    <m/>
    <m/>
    <m/>
    <m/>
    <m/>
    <m/>
    <m/>
    <m/>
    <m/>
    <m/>
    <m/>
    <m/>
    <m/>
    <m/>
    <s v="prix_hausse"/>
    <n v="0"/>
    <n v="1"/>
    <n v="0"/>
    <n v="0"/>
    <s v="savon400gr"/>
    <n v="0"/>
    <n v="0"/>
    <n v="1"/>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hommes"/>
    <n v="1"/>
    <n v="0"/>
    <n v="0"/>
    <n v="0"/>
    <n v="0"/>
    <n v="0"/>
    <n v="0"/>
    <n v="0"/>
    <n v="0"/>
    <m/>
    <s v="Ras"/>
    <m/>
    <m/>
    <n v="362668003"/>
    <n v="44882.346574074079"/>
    <m/>
    <m/>
    <s v="submitted_via_web"/>
  </r>
  <r>
    <n v="9"/>
    <s v="5299b580-e713-451d-b8e5-ea840418893a"/>
    <d v="2022-11-16T00:00:00"/>
    <s v="fada_ngourma"/>
    <s v="LOMPO B Agath"/>
    <x v="8"/>
    <n v="44881.573515543983"/>
    <s v="audit.csv"/>
    <m/>
    <m/>
    <s v="acted"/>
    <n v="44881"/>
    <s v="est"/>
    <s v="gourma"/>
    <x v="1"/>
    <s v="central"/>
    <m/>
    <m/>
    <s v="ACTED"/>
    <s v="Marché de Fada N'Gourma"/>
    <m/>
    <s v="oui"/>
    <m/>
    <s v="moins30"/>
    <m/>
    <m/>
    <s v="savon400gr"/>
    <n v="0"/>
    <n v="0"/>
    <n v="1"/>
    <n v="0"/>
    <n v="1"/>
    <m/>
    <m/>
    <m/>
    <m/>
    <m/>
    <m/>
    <m/>
    <m/>
    <m/>
    <m/>
    <m/>
    <m/>
    <m/>
    <m/>
    <m/>
    <m/>
    <m/>
    <m/>
    <m/>
    <m/>
    <m/>
    <m/>
    <m/>
    <s v="disponible"/>
    <s v="boule400g boule250g"/>
    <n v="1"/>
    <n v="1"/>
    <n v="300"/>
    <n v="250"/>
    <s v="meme_pays"/>
    <m/>
    <m/>
    <n v="14"/>
    <n v="1"/>
    <n v="0"/>
    <m/>
    <s v="non"/>
    <m/>
    <m/>
    <m/>
    <m/>
    <m/>
    <m/>
    <m/>
    <m/>
    <m/>
    <m/>
    <m/>
    <m/>
    <m/>
    <m/>
    <m/>
    <m/>
    <m/>
    <m/>
    <m/>
    <m/>
    <m/>
    <m/>
    <s v="prix_hausse"/>
    <n v="0"/>
    <n v="1"/>
    <n v="0"/>
    <n v="0"/>
    <s v="savon400gr"/>
    <n v="0"/>
    <n v="0"/>
    <n v="1"/>
    <n v="0"/>
    <s v="hausse_couts baisse_offre_securite"/>
    <n v="1"/>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n v="0"/>
    <n v="0"/>
    <n v="0"/>
    <n v="1"/>
    <n v="0"/>
    <n v="0"/>
    <m/>
    <s v="oui_baisse"/>
    <s v="non"/>
    <m/>
    <m/>
    <m/>
    <m/>
    <m/>
    <m/>
    <m/>
    <m/>
    <m/>
    <m/>
    <s v="hommes"/>
    <n v="1"/>
    <n v="0"/>
    <n v="0"/>
    <n v="0"/>
    <n v="0"/>
    <n v="0"/>
    <n v="0"/>
    <n v="0"/>
    <n v="0"/>
    <m/>
    <s v="Ras"/>
    <m/>
    <m/>
    <n v="362668040"/>
    <n v="44882.346655092602"/>
    <m/>
    <m/>
    <s v="submitted_via_web"/>
  </r>
  <r>
    <n v="10"/>
    <s v="61e9537e-66c7-4b8b-9e30-4e29634b14ed"/>
    <d v="2022-11-16T00:00:00"/>
    <s v="fada_ngourma"/>
    <s v="LOMPO B Agath"/>
    <x v="9"/>
    <n v="44882.345777326387"/>
    <s v="audit.csv"/>
    <m/>
    <m/>
    <s v="acted"/>
    <n v="44881"/>
    <s v="est"/>
    <s v="gourma"/>
    <x v="1"/>
    <s v="central"/>
    <m/>
    <m/>
    <s v="ACTED"/>
    <s v="Marché de Fada N'Gourma"/>
    <m/>
    <s v="oui"/>
    <m/>
    <s v="30a100"/>
    <m/>
    <m/>
    <s v="seau"/>
    <n v="1"/>
    <n v="0"/>
    <n v="0"/>
    <n v="0"/>
    <n v="1"/>
    <m/>
    <s v="disponible"/>
    <n v="1000"/>
    <s v="meme_pays"/>
    <m/>
    <m/>
    <n v="7"/>
    <n v="3"/>
    <n v="0"/>
    <m/>
    <m/>
    <m/>
    <m/>
    <m/>
    <m/>
    <m/>
    <m/>
    <m/>
    <m/>
    <m/>
    <m/>
    <m/>
    <m/>
    <m/>
    <m/>
    <m/>
    <m/>
    <m/>
    <m/>
    <m/>
    <m/>
    <m/>
    <m/>
    <m/>
    <m/>
    <m/>
    <s v="oui"/>
    <m/>
    <s v="seau"/>
    <n v="1"/>
    <n v="0"/>
    <n v="0"/>
    <n v="0"/>
    <m/>
    <s v="cout_transport"/>
    <n v="0"/>
    <n v="0"/>
    <n v="0"/>
    <n v="0"/>
    <n v="0"/>
    <n v="0"/>
    <n v="0"/>
    <n v="1"/>
    <n v="0"/>
    <n v="0"/>
    <n v="0"/>
    <n v="0"/>
    <m/>
    <m/>
    <s v="prix_hausse"/>
    <n v="0"/>
    <n v="1"/>
    <n v="0"/>
    <n v="0"/>
    <s v="seau"/>
    <n v="1"/>
    <n v="0"/>
    <n v="0"/>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5 marmite7 assiette gobelet_plastique gobelet_acier bassine natte"/>
    <n v="0"/>
    <n v="0"/>
    <n v="0"/>
    <n v="1"/>
    <n v="1"/>
    <n v="1"/>
    <n v="1"/>
    <n v="1"/>
    <n v="1"/>
    <n v="1"/>
    <n v="0"/>
    <n v="0"/>
    <n v="0"/>
    <n v="0"/>
    <n v="0"/>
    <n v="0"/>
    <n v="7"/>
    <n v="9"/>
    <m/>
    <m/>
    <m/>
    <m/>
    <m/>
    <m/>
    <m/>
    <m/>
    <m/>
    <m/>
    <m/>
    <m/>
    <m/>
    <m/>
    <m/>
    <m/>
    <m/>
    <m/>
    <m/>
    <m/>
    <m/>
    <m/>
    <m/>
    <m/>
    <m/>
    <m/>
    <m/>
    <m/>
    <m/>
    <m/>
    <m/>
    <m/>
    <m/>
    <m/>
    <m/>
    <m/>
    <m/>
    <m/>
    <s v="disponible"/>
    <n v="6000"/>
    <s v="meme_pays"/>
    <m/>
    <m/>
    <n v="10"/>
    <n v="3"/>
    <n v="0"/>
    <m/>
    <s v="disponible"/>
    <n v="4500"/>
    <s v="meme_pays"/>
    <m/>
    <m/>
    <n v="10"/>
    <n v="3"/>
    <n v="0"/>
    <m/>
    <s v="disponible"/>
    <n v="1750"/>
    <s v="meme_pays"/>
    <m/>
    <m/>
    <n v="15"/>
    <n v="4"/>
    <n v="0"/>
    <m/>
    <s v="disponible"/>
    <n v="200"/>
    <s v="meme_pays"/>
    <m/>
    <m/>
    <n v="10"/>
    <n v="3"/>
    <n v="0"/>
    <m/>
    <s v="disponible"/>
    <s v="0_25l 0_5l 1l"/>
    <n v="1"/>
    <n v="1"/>
    <n v="1"/>
    <n v="1000"/>
    <n v="1250"/>
    <n v="2500"/>
    <s v="meme_pays"/>
    <m/>
    <m/>
    <n v="15"/>
    <n v="6"/>
    <n v="0"/>
    <m/>
    <s v="disponible"/>
    <n v="2000"/>
    <s v="meme_pays"/>
    <m/>
    <m/>
    <n v="10"/>
    <n v="3"/>
    <n v="0"/>
    <m/>
    <s v="disponible"/>
    <n v="3000"/>
    <s v="meme_pays"/>
    <m/>
    <m/>
    <n v="10"/>
    <n v="6"/>
    <n v="0"/>
    <m/>
    <m/>
    <m/>
    <m/>
    <m/>
    <m/>
    <m/>
    <m/>
    <m/>
    <m/>
    <m/>
    <m/>
    <m/>
    <m/>
    <m/>
    <m/>
    <m/>
    <m/>
    <m/>
    <m/>
    <m/>
    <m/>
    <m/>
    <m/>
    <m/>
    <m/>
    <m/>
    <m/>
    <m/>
    <m/>
    <m/>
    <m/>
    <m/>
    <m/>
    <m/>
    <m/>
    <m/>
    <m/>
    <m/>
    <m/>
    <m/>
    <m/>
    <m/>
    <m/>
    <m/>
    <m/>
    <m/>
    <m/>
    <s v="non"/>
    <m/>
    <m/>
    <m/>
    <m/>
    <m/>
    <m/>
    <m/>
    <m/>
    <m/>
    <m/>
    <m/>
    <m/>
    <m/>
    <m/>
    <m/>
    <m/>
    <m/>
    <m/>
    <m/>
    <m/>
    <m/>
    <m/>
    <m/>
    <m/>
    <m/>
    <m/>
    <m/>
    <m/>
    <m/>
    <m/>
    <m/>
    <m/>
    <m/>
    <m/>
    <s v="prix_hausse"/>
    <n v="0"/>
    <n v="1"/>
    <n v="0"/>
    <n v="0"/>
    <s v="marmite7 marmite5 assiette gobelet_plastique gobelet_acier bassine natte"/>
    <n v="0"/>
    <n v="0"/>
    <n v="0"/>
    <n v="1"/>
    <n v="1"/>
    <n v="1"/>
    <n v="1"/>
    <n v="1"/>
    <n v="1"/>
    <n v="1"/>
    <n v="0"/>
    <n v="0"/>
    <n v="0"/>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056"/>
    <n v="44882.346678240741"/>
    <m/>
    <m/>
    <s v="submitted_via_web"/>
  </r>
  <r>
    <n v="11"/>
    <s v="8e074a9f-a9e2-4ed4-8db6-c9b3d957c054"/>
    <d v="2022-11-16T00:00:00"/>
    <s v="fada_ngourma"/>
    <s v="THIOMBIANO Dana"/>
    <x v="10"/>
    <n v="44882.337488275458"/>
    <s v="audit.csv"/>
    <m/>
    <m/>
    <s v="acted"/>
    <n v="44881"/>
    <s v="est"/>
    <s v="gourma"/>
    <x v="1"/>
    <s v="central"/>
    <m/>
    <m/>
    <s v="ACTED"/>
    <s v="Marché de Fada N'Gourma"/>
    <m/>
    <s v="oui"/>
    <m/>
    <s v="moins30"/>
    <m/>
    <m/>
    <s v="seau bidon"/>
    <n v="1"/>
    <n v="1"/>
    <n v="0"/>
    <n v="0"/>
    <n v="2"/>
    <m/>
    <s v="disponible"/>
    <n v="1000"/>
    <s v="meme_pays"/>
    <m/>
    <m/>
    <n v="14"/>
    <n v="2"/>
    <n v="0"/>
    <m/>
    <s v="disponible"/>
    <s v="20l 25l"/>
    <n v="1"/>
    <n v="1"/>
    <n v="4000"/>
    <n v="5000"/>
    <s v="meme_pays"/>
    <m/>
    <m/>
    <n v="90"/>
    <n v="2"/>
    <n v="0"/>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5 assiette gobelet_plastique marmite7 gobelet_acier bassine natte"/>
    <n v="0"/>
    <n v="0"/>
    <n v="0"/>
    <n v="1"/>
    <n v="1"/>
    <n v="1"/>
    <n v="1"/>
    <n v="1"/>
    <n v="1"/>
    <n v="1"/>
    <n v="0"/>
    <n v="0"/>
    <n v="0"/>
    <n v="0"/>
    <n v="0"/>
    <n v="0"/>
    <n v="7"/>
    <n v="10"/>
    <m/>
    <m/>
    <m/>
    <m/>
    <m/>
    <m/>
    <m/>
    <m/>
    <m/>
    <m/>
    <m/>
    <m/>
    <m/>
    <m/>
    <m/>
    <m/>
    <m/>
    <m/>
    <m/>
    <m/>
    <m/>
    <m/>
    <m/>
    <m/>
    <m/>
    <m/>
    <m/>
    <m/>
    <m/>
    <m/>
    <m/>
    <m/>
    <m/>
    <m/>
    <m/>
    <m/>
    <m/>
    <m/>
    <s v="disponible"/>
    <n v="6000"/>
    <s v="meme_pays"/>
    <m/>
    <m/>
    <n v="5"/>
    <n v="3"/>
    <n v="0"/>
    <m/>
    <s v="disponible"/>
    <n v="5000"/>
    <s v="meme_pays"/>
    <m/>
    <m/>
    <n v="5"/>
    <n v="3"/>
    <n v="0"/>
    <m/>
    <s v="disponible"/>
    <n v="2000"/>
    <s v="meme_pays"/>
    <m/>
    <m/>
    <n v="30"/>
    <n v="3"/>
    <n v="0"/>
    <m/>
    <s v="disponible"/>
    <n v="150"/>
    <s v="meme_pays"/>
    <m/>
    <m/>
    <n v="7"/>
    <n v="3"/>
    <n v="0"/>
    <m/>
    <s v="disponible"/>
    <s v="0_25l 0_5l 1l"/>
    <n v="1"/>
    <n v="1"/>
    <n v="1"/>
    <n v="700"/>
    <n v="1000"/>
    <n v="1500"/>
    <s v="meme_pays"/>
    <m/>
    <m/>
    <n v="30"/>
    <n v="3"/>
    <n v="0"/>
    <m/>
    <s v="disponible"/>
    <n v="2000"/>
    <s v="meme_pays"/>
    <m/>
    <m/>
    <n v="30"/>
    <n v="3"/>
    <n v="0"/>
    <m/>
    <s v="disponible"/>
    <n v="3000"/>
    <s v="meme_pays"/>
    <m/>
    <m/>
    <n v="7"/>
    <n v="3"/>
    <n v="0"/>
    <m/>
    <m/>
    <m/>
    <m/>
    <m/>
    <m/>
    <m/>
    <m/>
    <m/>
    <m/>
    <m/>
    <m/>
    <m/>
    <m/>
    <m/>
    <m/>
    <m/>
    <m/>
    <m/>
    <m/>
    <m/>
    <m/>
    <m/>
    <m/>
    <m/>
    <m/>
    <m/>
    <m/>
    <m/>
    <m/>
    <m/>
    <m/>
    <m/>
    <m/>
    <m/>
    <m/>
    <m/>
    <m/>
    <m/>
    <m/>
    <m/>
    <m/>
    <m/>
    <m/>
    <m/>
    <m/>
    <m/>
    <m/>
    <s v="oui"/>
    <m/>
    <s v="marmite7 marmite5 assiette gobelet_plastique gobelet_acier bassine natte"/>
    <n v="0"/>
    <n v="0"/>
    <n v="0"/>
    <n v="1"/>
    <n v="1"/>
    <n v="1"/>
    <n v="1"/>
    <n v="1"/>
    <n v="1"/>
    <n v="1"/>
    <n v="0"/>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098"/>
    <n v="44882.346736111111"/>
    <m/>
    <m/>
    <s v="submitted_via_web"/>
  </r>
  <r>
    <n v="12"/>
    <s v="96c705ef-2c05-471b-ac7a-9dcfd41a9776"/>
    <d v="2022-11-16T00:00:00"/>
    <s v="fada_ngourma"/>
    <s v="LOMPO B Agath"/>
    <x v="11"/>
    <n v="44881.532207800927"/>
    <s v="audit.csv"/>
    <m/>
    <m/>
    <s v="acted"/>
    <n v="44881"/>
    <s v="est"/>
    <s v="gourma"/>
    <x v="1"/>
    <s v="central"/>
    <m/>
    <m/>
    <s v="ACTED"/>
    <s v="Marché de Fada N'Gourma"/>
    <m/>
    <s v="oui"/>
    <m/>
    <s v="moins30"/>
    <m/>
    <m/>
    <s v="bidon"/>
    <n v="0"/>
    <n v="1"/>
    <n v="0"/>
    <n v="0"/>
    <n v="1"/>
    <m/>
    <m/>
    <m/>
    <m/>
    <m/>
    <m/>
    <m/>
    <m/>
    <m/>
    <m/>
    <s v="peudisponible"/>
    <s v="20l"/>
    <n v="1"/>
    <n v="0"/>
    <n v="5000"/>
    <m/>
    <s v="meme_pays"/>
    <m/>
    <m/>
    <n v="1"/>
    <n v="2"/>
    <n v="1"/>
    <m/>
    <m/>
    <m/>
    <m/>
    <m/>
    <m/>
    <m/>
    <m/>
    <m/>
    <m/>
    <m/>
    <m/>
    <m/>
    <m/>
    <s v="oui"/>
    <m/>
    <s v="bidon"/>
    <n v="0"/>
    <n v="1"/>
    <n v="0"/>
    <n v="0"/>
    <m/>
    <s v="article_indisponible_saison"/>
    <n v="0"/>
    <n v="0"/>
    <n v="0"/>
    <n v="0"/>
    <n v="1"/>
    <n v="0"/>
    <n v="0"/>
    <n v="0"/>
    <n v="0"/>
    <n v="0"/>
    <n v="0"/>
    <n v="0"/>
    <m/>
    <m/>
    <s v="prix_hausse"/>
    <n v="0"/>
    <n v="1"/>
    <n v="0"/>
    <n v="0"/>
    <s v="bidon"/>
    <n v="0"/>
    <n v="1"/>
    <n v="0"/>
    <n v="0"/>
    <s v="hausse_couts Hausse_prix_fournisseurs"/>
    <n v="1"/>
    <n v="0"/>
    <n v="0"/>
    <n v="0"/>
    <n v="0"/>
    <n v="1"/>
    <n v="0"/>
    <n v="0"/>
    <n v="0"/>
    <n v="0"/>
    <n v="0"/>
    <n v="0"/>
    <m/>
    <m/>
    <m/>
    <m/>
    <m/>
    <m/>
    <m/>
    <m/>
    <m/>
    <m/>
    <m/>
    <m/>
    <m/>
    <m/>
    <m/>
    <m/>
    <m/>
    <m/>
    <m/>
    <m/>
    <m/>
    <s v="bache corde"/>
    <n v="1"/>
    <n v="1"/>
    <n v="0"/>
    <n v="0"/>
    <n v="0"/>
    <n v="2"/>
    <m/>
    <s v="disponible"/>
    <n v="5000"/>
    <s v="meme_pays"/>
    <m/>
    <m/>
    <n v="7"/>
    <n v="2"/>
    <n v="0"/>
    <m/>
    <s v="disponible"/>
    <n v="15000"/>
    <s v="etranger"/>
    <s v="ghana"/>
    <m/>
    <n v="10"/>
    <n v="7"/>
    <n v="0"/>
    <m/>
    <m/>
    <m/>
    <m/>
    <m/>
    <m/>
    <m/>
    <m/>
    <m/>
    <m/>
    <m/>
    <m/>
    <m/>
    <m/>
    <m/>
    <m/>
    <m/>
    <m/>
    <m/>
    <s v="non"/>
    <m/>
    <m/>
    <m/>
    <m/>
    <m/>
    <m/>
    <m/>
    <m/>
    <m/>
    <m/>
    <m/>
    <m/>
    <m/>
    <m/>
    <m/>
    <m/>
    <m/>
    <m/>
    <m/>
    <m/>
    <m/>
    <m/>
    <m/>
    <s v="prix_hausse"/>
    <n v="0"/>
    <n v="1"/>
    <n v="0"/>
    <n v="0"/>
    <s v="bache corde"/>
    <n v="1"/>
    <n v="1"/>
    <n v="0"/>
    <n v="0"/>
    <n v="0"/>
    <s v="hausse_couts Hausse_prix_fournisseurs"/>
    <n v="1"/>
    <n v="0"/>
    <n v="0"/>
    <n v="0"/>
    <n v="0"/>
    <n v="1"/>
    <n v="0"/>
    <n v="0"/>
    <n v="0"/>
    <n v="0"/>
    <n v="0"/>
    <n v="0"/>
    <m/>
    <m/>
    <m/>
    <m/>
    <m/>
    <m/>
    <m/>
    <m/>
    <m/>
    <m/>
    <m/>
    <m/>
    <m/>
    <m/>
    <m/>
    <m/>
    <m/>
    <m/>
    <m/>
    <m/>
    <m/>
    <m/>
    <s v="sac_boro"/>
    <n v="0"/>
    <n v="0"/>
    <n v="0"/>
    <n v="0"/>
    <n v="0"/>
    <n v="0"/>
    <n v="0"/>
    <n v="0"/>
    <n v="0"/>
    <n v="0"/>
    <n v="0"/>
    <n v="0"/>
    <n v="0"/>
    <n v="0"/>
    <n v="1"/>
    <n v="0"/>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75"/>
    <s v="meme_localite"/>
    <m/>
    <m/>
    <n v="7"/>
    <n v="10"/>
    <n v="1"/>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s v="Ras"/>
    <m/>
    <m/>
    <n v="362668099"/>
    <n v="44882.34674768518"/>
    <m/>
    <m/>
    <s v="submitted_via_web"/>
  </r>
  <r>
    <n v="13"/>
    <s v="90dc0768-b7b4-44ac-94b5-b06cfbfb7dd5"/>
    <d v="2022-11-16T00:00:00"/>
    <s v="fada_ngourma"/>
    <s v="LOMPO B Agath"/>
    <x v="12"/>
    <n v="44881.552994710648"/>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bache tenaille pelle"/>
    <n v="1"/>
    <n v="0"/>
    <n v="1"/>
    <n v="1"/>
    <n v="0"/>
    <n v="3"/>
    <m/>
    <s v="disponible"/>
    <n v="6000"/>
    <s v="meme_pays"/>
    <m/>
    <m/>
    <n v="30"/>
    <n v="2"/>
    <n v="0"/>
    <m/>
    <m/>
    <m/>
    <m/>
    <m/>
    <m/>
    <m/>
    <m/>
    <m/>
    <m/>
    <s v="disponible"/>
    <n v="1750"/>
    <s v="meme_pays"/>
    <m/>
    <m/>
    <n v="60"/>
    <n v="2"/>
    <n v="0"/>
    <m/>
    <s v="disponible"/>
    <n v="3500"/>
    <s v="meme_pays"/>
    <m/>
    <m/>
    <n v="30"/>
    <n v="2"/>
    <n v="0"/>
    <m/>
    <s v="oui"/>
    <m/>
    <s v="tenaille bache pelle"/>
    <n v="1"/>
    <n v="0"/>
    <n v="1"/>
    <n v="1"/>
    <n v="0"/>
    <m/>
    <s v="cout_transport taxes"/>
    <n v="0"/>
    <n v="0"/>
    <n v="0"/>
    <n v="0"/>
    <n v="0"/>
    <n v="0"/>
    <n v="0"/>
    <n v="1"/>
    <n v="1"/>
    <n v="0"/>
    <n v="0"/>
    <n v="0"/>
    <m/>
    <m/>
    <s v="prix_hausse"/>
    <n v="0"/>
    <n v="1"/>
    <n v="0"/>
    <n v="0"/>
    <s v="bache tenaille pelle"/>
    <n v="1"/>
    <n v="0"/>
    <n v="1"/>
    <n v="1"/>
    <n v="0"/>
    <s v="hausse_couts Hausse_prix_fournisseurs baisse_offre_securite"/>
    <n v="1"/>
    <n v="0"/>
    <n v="0"/>
    <n v="0"/>
    <n v="0"/>
    <n v="1"/>
    <n v="0"/>
    <n v="0"/>
    <n v="1"/>
    <n v="0"/>
    <n v="0"/>
    <n v="0"/>
    <m/>
    <m/>
    <m/>
    <m/>
    <m/>
    <m/>
    <m/>
    <m/>
    <m/>
    <m/>
    <m/>
    <m/>
    <m/>
    <m/>
    <m/>
    <m/>
    <m/>
    <m/>
    <m/>
    <m/>
    <m/>
    <m/>
    <s v="combustible_gaz"/>
    <n v="0"/>
    <n v="0"/>
    <n v="1"/>
    <n v="0"/>
    <n v="0"/>
    <n v="0"/>
    <n v="0"/>
    <n v="0"/>
    <n v="0"/>
    <n v="0"/>
    <n v="0"/>
    <n v="0"/>
    <n v="0"/>
    <n v="0"/>
    <n v="0"/>
    <n v="0"/>
    <n v="1"/>
    <n v="5"/>
    <m/>
    <m/>
    <m/>
    <m/>
    <m/>
    <m/>
    <m/>
    <m/>
    <m/>
    <m/>
    <m/>
    <m/>
    <m/>
    <m/>
    <m/>
    <m/>
    <m/>
    <m/>
    <m/>
    <m/>
    <m/>
    <m/>
    <m/>
    <s v="disponible"/>
    <s v="6kg 12kg"/>
    <n v="0"/>
    <n v="1"/>
    <n v="1"/>
    <m/>
    <n v="21500"/>
    <n v="27500"/>
    <s v="meme_pays"/>
    <m/>
    <m/>
    <n v="60"/>
    <n v="2"/>
    <n v="0"/>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gaz"/>
    <n v="0"/>
    <n v="0"/>
    <n v="1"/>
    <n v="0"/>
    <n v="0"/>
    <n v="0"/>
    <n v="0"/>
    <n v="0"/>
    <n v="0"/>
    <n v="0"/>
    <n v="0"/>
    <n v="0"/>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s v="Ras"/>
    <m/>
    <m/>
    <n v="362668104"/>
    <n v="44882.346759259257"/>
    <m/>
    <m/>
    <s v="submitted_via_web"/>
  </r>
  <r>
    <n v="14"/>
    <s v="1aea1988-4420-4fce-b825-8ca7d0935237"/>
    <d v="2022-11-16T00:00:00"/>
    <s v="fada_ngourma"/>
    <s v="THIOMBIANO Dana"/>
    <x v="13"/>
    <n v="44881.528197731481"/>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n v="1"/>
    <n v="1"/>
    <n v="0"/>
    <n v="0"/>
    <n v="0"/>
    <n v="2"/>
    <m/>
    <s v="disponible"/>
    <n v="5000"/>
    <s v="meme_pays"/>
    <m/>
    <m/>
    <n v="5"/>
    <n v="3"/>
    <n v="0"/>
    <m/>
    <s v="disponible"/>
    <n v="7000"/>
    <s v="meme_localite"/>
    <m/>
    <m/>
    <n v="5"/>
    <n v="1"/>
    <n v="0"/>
    <m/>
    <m/>
    <m/>
    <m/>
    <m/>
    <m/>
    <m/>
    <m/>
    <m/>
    <m/>
    <m/>
    <m/>
    <m/>
    <m/>
    <m/>
    <m/>
    <m/>
    <m/>
    <m/>
    <s v="non"/>
    <m/>
    <m/>
    <m/>
    <m/>
    <m/>
    <m/>
    <m/>
    <m/>
    <m/>
    <m/>
    <m/>
    <m/>
    <m/>
    <m/>
    <m/>
    <m/>
    <m/>
    <m/>
    <m/>
    <m/>
    <m/>
    <m/>
    <m/>
    <s v="prix_baisse"/>
    <n v="0"/>
    <n v="0"/>
    <n v="1"/>
    <n v="0"/>
    <m/>
    <m/>
    <m/>
    <m/>
    <m/>
    <m/>
    <m/>
    <m/>
    <m/>
    <m/>
    <m/>
    <m/>
    <m/>
    <m/>
    <m/>
    <m/>
    <m/>
    <m/>
    <m/>
    <m/>
    <s v="bache corde"/>
    <n v="1"/>
    <n v="1"/>
    <n v="0"/>
    <n v="0"/>
    <n v="0"/>
    <s v="baisse_couts"/>
    <n v="1"/>
    <n v="0"/>
    <n v="0"/>
    <n v="0"/>
    <n v="0"/>
    <n v="0"/>
    <n v="0"/>
    <n v="0"/>
    <n v="0"/>
    <n v="0"/>
    <n v="0"/>
    <n v="0"/>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109"/>
    <n v="44882.346759259257"/>
    <m/>
    <m/>
    <s v="submitted_via_web"/>
  </r>
  <r>
    <n v="15"/>
    <s v="c5a5cafe-80e0-4b3f-880d-5bbc713a77f3"/>
    <d v="2022-11-16T00:00:00"/>
    <s v="fada_ngourma"/>
    <s v="THIOMBIANO Dana"/>
    <x v="14"/>
    <n v="44881.539328472223"/>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uverture moustiquaire"/>
    <n v="0"/>
    <n v="0"/>
    <n v="0"/>
    <n v="0"/>
    <n v="0"/>
    <n v="0"/>
    <n v="0"/>
    <n v="0"/>
    <n v="0"/>
    <n v="0"/>
    <n v="1"/>
    <n v="1"/>
    <n v="0"/>
    <n v="0"/>
    <n v="0"/>
    <n v="0"/>
    <n v="2"/>
    <n v="4"/>
    <m/>
    <m/>
    <m/>
    <m/>
    <m/>
    <m/>
    <m/>
    <m/>
    <m/>
    <m/>
    <m/>
    <m/>
    <m/>
    <m/>
    <m/>
    <m/>
    <m/>
    <m/>
    <m/>
    <m/>
    <m/>
    <m/>
    <m/>
    <m/>
    <m/>
    <m/>
    <m/>
    <m/>
    <m/>
    <m/>
    <m/>
    <m/>
    <m/>
    <m/>
    <m/>
    <m/>
    <m/>
    <m/>
    <m/>
    <m/>
    <m/>
    <m/>
    <m/>
    <m/>
    <m/>
    <m/>
    <m/>
    <m/>
    <m/>
    <m/>
    <m/>
    <m/>
    <m/>
    <m/>
    <m/>
    <m/>
    <m/>
    <m/>
    <m/>
    <m/>
    <m/>
    <m/>
    <m/>
    <m/>
    <m/>
    <m/>
    <m/>
    <m/>
    <m/>
    <m/>
    <m/>
    <m/>
    <m/>
    <m/>
    <m/>
    <m/>
    <m/>
    <m/>
    <m/>
    <m/>
    <m/>
    <m/>
    <m/>
    <m/>
    <m/>
    <m/>
    <m/>
    <m/>
    <m/>
    <m/>
    <m/>
    <m/>
    <m/>
    <m/>
    <m/>
    <m/>
    <m/>
    <m/>
    <m/>
    <m/>
    <m/>
    <m/>
    <m/>
    <m/>
    <m/>
    <m/>
    <m/>
    <s v="disponible"/>
    <n v="2000"/>
    <s v="meme_pays"/>
    <m/>
    <m/>
    <n v="7"/>
    <n v="3"/>
    <n v="0"/>
    <m/>
    <s v="disponible"/>
    <n v="2000"/>
    <s v="meme_pays"/>
    <m/>
    <m/>
    <n v="7"/>
    <n v="3"/>
    <n v="0"/>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122"/>
    <n v="44882.346782407403"/>
    <m/>
    <m/>
    <s v="submitted_via_web"/>
  </r>
  <r>
    <n v="16"/>
    <s v="c7b1622e-8cfe-480f-ae7e-bdcff4552cbd"/>
    <d v="2022-11-16T00:00:00"/>
    <s v="fada_ngourma"/>
    <s v="THIOMBIANO Dana"/>
    <x v="12"/>
    <n v="44881.547238923609"/>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n v="1"/>
    <n v="1"/>
    <n v="0"/>
    <n v="0"/>
    <n v="0"/>
    <n v="2"/>
    <m/>
    <s v="disponible"/>
    <n v="5000"/>
    <s v="meme_pays"/>
    <m/>
    <m/>
    <n v="5"/>
    <n v="3"/>
    <n v="0"/>
    <m/>
    <s v="disponible"/>
    <n v="4500"/>
    <s v="meme_pays"/>
    <m/>
    <m/>
    <n v="7"/>
    <n v="3"/>
    <n v="0"/>
    <m/>
    <m/>
    <m/>
    <m/>
    <m/>
    <m/>
    <m/>
    <m/>
    <m/>
    <m/>
    <m/>
    <m/>
    <m/>
    <m/>
    <m/>
    <m/>
    <m/>
    <m/>
    <m/>
    <s v="non"/>
    <m/>
    <m/>
    <m/>
    <m/>
    <m/>
    <m/>
    <m/>
    <m/>
    <m/>
    <m/>
    <m/>
    <m/>
    <m/>
    <m/>
    <m/>
    <m/>
    <m/>
    <m/>
    <m/>
    <m/>
    <m/>
    <m/>
    <m/>
    <s v="prix_baisse"/>
    <n v="0"/>
    <n v="0"/>
    <n v="1"/>
    <n v="0"/>
    <m/>
    <m/>
    <m/>
    <m/>
    <m/>
    <m/>
    <m/>
    <m/>
    <m/>
    <m/>
    <m/>
    <m/>
    <m/>
    <m/>
    <m/>
    <m/>
    <m/>
    <m/>
    <m/>
    <m/>
    <s v="bache corde"/>
    <n v="1"/>
    <n v="1"/>
    <n v="0"/>
    <n v="0"/>
    <n v="0"/>
    <s v="baisse_couts"/>
    <n v="1"/>
    <n v="0"/>
    <n v="0"/>
    <n v="0"/>
    <n v="0"/>
    <n v="0"/>
    <n v="0"/>
    <n v="0"/>
    <n v="0"/>
    <n v="0"/>
    <n v="0"/>
    <n v="0"/>
    <m/>
    <m/>
    <s v="couverture moustiquaire"/>
    <n v="0"/>
    <n v="0"/>
    <n v="0"/>
    <n v="0"/>
    <n v="0"/>
    <n v="0"/>
    <n v="0"/>
    <n v="0"/>
    <n v="0"/>
    <n v="0"/>
    <n v="1"/>
    <n v="1"/>
    <n v="0"/>
    <n v="0"/>
    <n v="0"/>
    <n v="0"/>
    <n v="2"/>
    <n v="5"/>
    <m/>
    <m/>
    <m/>
    <m/>
    <m/>
    <m/>
    <m/>
    <m/>
    <m/>
    <m/>
    <m/>
    <m/>
    <m/>
    <m/>
    <m/>
    <m/>
    <m/>
    <m/>
    <m/>
    <m/>
    <m/>
    <m/>
    <m/>
    <m/>
    <m/>
    <m/>
    <m/>
    <m/>
    <m/>
    <m/>
    <m/>
    <m/>
    <m/>
    <m/>
    <m/>
    <m/>
    <m/>
    <m/>
    <m/>
    <m/>
    <m/>
    <m/>
    <m/>
    <m/>
    <m/>
    <m/>
    <m/>
    <m/>
    <m/>
    <m/>
    <m/>
    <m/>
    <m/>
    <m/>
    <m/>
    <m/>
    <m/>
    <m/>
    <m/>
    <m/>
    <m/>
    <m/>
    <m/>
    <m/>
    <m/>
    <m/>
    <m/>
    <m/>
    <m/>
    <m/>
    <m/>
    <m/>
    <m/>
    <m/>
    <m/>
    <m/>
    <m/>
    <m/>
    <m/>
    <m/>
    <m/>
    <m/>
    <m/>
    <m/>
    <m/>
    <m/>
    <m/>
    <m/>
    <m/>
    <m/>
    <m/>
    <m/>
    <m/>
    <m/>
    <m/>
    <m/>
    <m/>
    <m/>
    <m/>
    <m/>
    <m/>
    <m/>
    <m/>
    <m/>
    <m/>
    <m/>
    <m/>
    <s v="disponible"/>
    <n v="2250"/>
    <s v="meme_pays"/>
    <m/>
    <m/>
    <n v="7"/>
    <n v="3"/>
    <n v="0"/>
    <m/>
    <s v="disponible"/>
    <n v="2000"/>
    <s v="meme_pays"/>
    <m/>
    <m/>
    <n v="7"/>
    <n v="3"/>
    <n v="0"/>
    <m/>
    <m/>
    <m/>
    <m/>
    <m/>
    <m/>
    <m/>
    <m/>
    <m/>
    <m/>
    <m/>
    <m/>
    <m/>
    <m/>
    <m/>
    <m/>
    <m/>
    <m/>
    <m/>
    <m/>
    <m/>
    <m/>
    <m/>
    <m/>
    <m/>
    <m/>
    <m/>
    <m/>
    <m/>
    <m/>
    <s v="non"/>
    <m/>
    <m/>
    <m/>
    <m/>
    <m/>
    <m/>
    <m/>
    <m/>
    <m/>
    <m/>
    <m/>
    <m/>
    <m/>
    <m/>
    <m/>
    <m/>
    <m/>
    <m/>
    <m/>
    <m/>
    <m/>
    <m/>
    <m/>
    <m/>
    <m/>
    <m/>
    <m/>
    <m/>
    <m/>
    <m/>
    <m/>
    <m/>
    <m/>
    <m/>
    <s v="prix_hausse"/>
    <n v="0"/>
    <n v="1"/>
    <n v="0"/>
    <n v="0"/>
    <s v="moustiquaire couverture"/>
    <n v="0"/>
    <n v="0"/>
    <n v="0"/>
    <n v="0"/>
    <n v="0"/>
    <n v="0"/>
    <n v="0"/>
    <n v="0"/>
    <n v="0"/>
    <n v="0"/>
    <n v="1"/>
    <n v="1"/>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153"/>
    <n v="44882.346828703703"/>
    <m/>
    <m/>
    <s v="submitted_via_web"/>
  </r>
  <r>
    <n v="17"/>
    <s v="cb9e0130-3b65-4bee-9dec-511a7d3105b7"/>
    <d v="2022-11-16T00:00:00"/>
    <s v="fada_ngourma"/>
    <s v="THIOMBIANO Dana"/>
    <x v="15"/>
    <n v="44881.551354803247"/>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pelle tenaille"/>
    <n v="0"/>
    <n v="0"/>
    <n v="1"/>
    <n v="1"/>
    <n v="0"/>
    <n v="2"/>
    <m/>
    <m/>
    <m/>
    <m/>
    <m/>
    <m/>
    <m/>
    <m/>
    <m/>
    <m/>
    <m/>
    <m/>
    <m/>
    <m/>
    <m/>
    <m/>
    <m/>
    <m/>
    <m/>
    <s v="disponible"/>
    <n v="1000"/>
    <s v="meme_localite"/>
    <m/>
    <m/>
    <n v="7"/>
    <n v="3"/>
    <n v="0"/>
    <m/>
    <s v="disponible"/>
    <n v="2000"/>
    <s v="meme_pays"/>
    <m/>
    <m/>
    <n v="8"/>
    <n v="3"/>
    <n v="0"/>
    <m/>
    <s v="non"/>
    <m/>
    <m/>
    <m/>
    <m/>
    <m/>
    <m/>
    <m/>
    <m/>
    <m/>
    <m/>
    <m/>
    <m/>
    <m/>
    <m/>
    <m/>
    <m/>
    <m/>
    <m/>
    <m/>
    <m/>
    <m/>
    <m/>
    <m/>
    <s v="prix_hausse"/>
    <n v="0"/>
    <n v="1"/>
    <n v="0"/>
    <n v="0"/>
    <s v="pelle tenaille"/>
    <n v="0"/>
    <n v="0"/>
    <n v="1"/>
    <n v="1"/>
    <n v="0"/>
    <s v="hausse_couts"/>
    <n v="1"/>
    <n v="0"/>
    <n v="0"/>
    <n v="0"/>
    <n v="0"/>
    <n v="0"/>
    <n v="0"/>
    <n v="0"/>
    <n v="0"/>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167"/>
    <n v="44882.34684027778"/>
    <m/>
    <m/>
    <s v="submitted_via_web"/>
  </r>
  <r>
    <n v="18"/>
    <s v="2f804910-5ac0-4cec-9d97-1bd110446bc8"/>
    <d v="2022-11-16T00:00:00"/>
    <s v="fada_ngourma"/>
    <s v="LOMPO B Agath"/>
    <x v="16"/>
    <n v="44881.565007002311"/>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pelle tenaille corde"/>
    <n v="0"/>
    <n v="1"/>
    <n v="1"/>
    <n v="1"/>
    <n v="0"/>
    <n v="3"/>
    <m/>
    <m/>
    <m/>
    <m/>
    <m/>
    <m/>
    <m/>
    <m/>
    <m/>
    <m/>
    <s v="disponible"/>
    <n v="7000"/>
    <s v="meme_pays"/>
    <m/>
    <m/>
    <n v="10"/>
    <n v="3"/>
    <n v="0"/>
    <m/>
    <s v="disponible"/>
    <n v="1750"/>
    <s v="meme_pays"/>
    <m/>
    <m/>
    <n v="60"/>
    <n v="3"/>
    <n v="0"/>
    <m/>
    <s v="disponible"/>
    <n v="2000"/>
    <s v="meme_pays"/>
    <m/>
    <m/>
    <n v="15"/>
    <n v="3"/>
    <n v="0"/>
    <m/>
    <s v="oui"/>
    <m/>
    <s v="corde tenaille pelle"/>
    <n v="0"/>
    <n v="1"/>
    <n v="1"/>
    <n v="1"/>
    <n v="0"/>
    <m/>
    <s v="securite prix_fournisseurs"/>
    <n v="1"/>
    <n v="0"/>
    <n v="0"/>
    <n v="0"/>
    <n v="0"/>
    <n v="1"/>
    <n v="0"/>
    <n v="0"/>
    <n v="0"/>
    <n v="0"/>
    <n v="0"/>
    <n v="0"/>
    <m/>
    <m/>
    <s v="prix_hausse"/>
    <n v="0"/>
    <n v="1"/>
    <n v="0"/>
    <n v="0"/>
    <s v="corde tenaille pelle"/>
    <n v="0"/>
    <n v="1"/>
    <n v="1"/>
    <n v="1"/>
    <n v="0"/>
    <s v="hausse_couts Hausse_prix_fournisseurs"/>
    <n v="1"/>
    <n v="0"/>
    <n v="0"/>
    <n v="0"/>
    <n v="0"/>
    <n v="1"/>
    <n v="0"/>
    <n v="0"/>
    <n v="0"/>
    <n v="0"/>
    <n v="0"/>
    <n v="0"/>
    <m/>
    <m/>
    <m/>
    <m/>
    <m/>
    <m/>
    <m/>
    <m/>
    <m/>
    <m/>
    <m/>
    <m/>
    <m/>
    <m/>
    <m/>
    <m/>
    <m/>
    <m/>
    <m/>
    <m/>
    <m/>
    <m/>
    <s v="combustible_gaz lampe"/>
    <n v="0"/>
    <n v="0"/>
    <n v="1"/>
    <n v="0"/>
    <n v="0"/>
    <n v="0"/>
    <n v="0"/>
    <n v="0"/>
    <n v="0"/>
    <n v="0"/>
    <n v="0"/>
    <n v="0"/>
    <n v="1"/>
    <n v="0"/>
    <n v="0"/>
    <n v="0"/>
    <n v="2"/>
    <n v="6"/>
    <m/>
    <m/>
    <m/>
    <m/>
    <m/>
    <m/>
    <m/>
    <m/>
    <m/>
    <m/>
    <m/>
    <m/>
    <m/>
    <m/>
    <m/>
    <m/>
    <m/>
    <m/>
    <m/>
    <m/>
    <m/>
    <m/>
    <m/>
    <s v="disponible"/>
    <s v="6kg 12kg"/>
    <n v="0"/>
    <n v="1"/>
    <n v="1"/>
    <m/>
    <n v="24500"/>
    <n v="27000"/>
    <s v="meme_pays"/>
    <m/>
    <m/>
    <n v="30"/>
    <n v="3"/>
    <n v="0"/>
    <m/>
    <m/>
    <m/>
    <m/>
    <m/>
    <m/>
    <m/>
    <m/>
    <m/>
    <m/>
    <m/>
    <m/>
    <m/>
    <m/>
    <m/>
    <m/>
    <m/>
    <m/>
    <m/>
    <m/>
    <m/>
    <m/>
    <m/>
    <m/>
    <m/>
    <m/>
    <m/>
    <m/>
    <m/>
    <m/>
    <m/>
    <m/>
    <m/>
    <m/>
    <m/>
    <m/>
    <m/>
    <m/>
    <m/>
    <m/>
    <m/>
    <m/>
    <m/>
    <m/>
    <m/>
    <m/>
    <m/>
    <m/>
    <m/>
    <m/>
    <m/>
    <m/>
    <m/>
    <m/>
    <m/>
    <m/>
    <m/>
    <m/>
    <m/>
    <m/>
    <m/>
    <m/>
    <m/>
    <m/>
    <m/>
    <m/>
    <m/>
    <m/>
    <m/>
    <m/>
    <m/>
    <m/>
    <m/>
    <m/>
    <m/>
    <m/>
    <m/>
    <m/>
    <m/>
    <m/>
    <m/>
    <m/>
    <m/>
    <m/>
    <m/>
    <m/>
    <m/>
    <m/>
    <s v="disponible"/>
    <n v="1750"/>
    <s v="meme_pays"/>
    <m/>
    <m/>
    <n v="14"/>
    <n v="3"/>
    <n v="0"/>
    <m/>
    <m/>
    <m/>
    <m/>
    <m/>
    <m/>
    <m/>
    <m/>
    <m/>
    <m/>
    <m/>
    <m/>
    <m/>
    <m/>
    <m/>
    <m/>
    <m/>
    <m/>
    <m/>
    <m/>
    <m/>
    <s v="oui"/>
    <m/>
    <s v="combustible_gaz lampe"/>
    <n v="0"/>
    <n v="0"/>
    <n v="1"/>
    <n v="0"/>
    <n v="0"/>
    <n v="0"/>
    <n v="0"/>
    <n v="0"/>
    <n v="0"/>
    <n v="0"/>
    <n v="0"/>
    <n v="0"/>
    <n v="1"/>
    <n v="0"/>
    <n v="0"/>
    <n v="0"/>
    <m/>
    <s v="cout_transport"/>
    <n v="0"/>
    <n v="0"/>
    <n v="0"/>
    <n v="0"/>
    <n v="0"/>
    <n v="0"/>
    <n v="0"/>
    <n v="1"/>
    <n v="0"/>
    <n v="0"/>
    <n v="0"/>
    <n v="0"/>
    <m/>
    <m/>
    <s v="prix_hausse"/>
    <n v="0"/>
    <n v="1"/>
    <n v="0"/>
    <n v="0"/>
    <s v="combustible_gaz lampe"/>
    <n v="0"/>
    <n v="0"/>
    <n v="1"/>
    <n v="0"/>
    <n v="0"/>
    <n v="0"/>
    <n v="0"/>
    <n v="0"/>
    <n v="0"/>
    <n v="0"/>
    <n v="0"/>
    <n v="0"/>
    <n v="1"/>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177"/>
    <n v="44882.346851851849"/>
    <m/>
    <m/>
    <s v="submitted_via_web"/>
  </r>
  <r>
    <n v="19"/>
    <s v="b2c213e5-eed6-4297-93c0-330bde96147b"/>
    <d v="2022-11-16T00:00:00"/>
    <s v="fada_ngourma"/>
    <s v="THIOMBIANO Dana"/>
    <x v="17"/>
    <n v="44881.555452476852"/>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combustible_gaz"/>
    <n v="0"/>
    <n v="0"/>
    <n v="1"/>
    <n v="0"/>
    <n v="0"/>
    <n v="0"/>
    <n v="0"/>
    <n v="0"/>
    <n v="0"/>
    <n v="0"/>
    <n v="0"/>
    <n v="0"/>
    <n v="0"/>
    <n v="0"/>
    <n v="0"/>
    <n v="1"/>
    <n v="2"/>
    <n v="4"/>
    <m/>
    <m/>
    <m/>
    <m/>
    <m/>
    <m/>
    <m/>
    <m/>
    <m/>
    <m/>
    <m/>
    <m/>
    <m/>
    <m/>
    <m/>
    <m/>
    <m/>
    <m/>
    <m/>
    <m/>
    <m/>
    <m/>
    <m/>
    <s v="disponible"/>
    <s v="6kg 12kg"/>
    <n v="0"/>
    <n v="1"/>
    <n v="1"/>
    <m/>
    <n v="24500"/>
    <n v="27500"/>
    <s v="meme_pays"/>
    <m/>
    <m/>
    <n v="30"/>
    <n v="3"/>
    <n v="0"/>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gaz"/>
    <n v="0"/>
    <n v="0"/>
    <n v="1"/>
    <n v="0"/>
    <n v="0"/>
    <n v="0"/>
    <n v="0"/>
    <n v="0"/>
    <n v="0"/>
    <n v="0"/>
    <n v="0"/>
    <n v="0"/>
    <n v="0"/>
    <n v="0"/>
    <n v="0"/>
    <n v="0"/>
    <s v="hausse_change"/>
    <n v="0"/>
    <n v="0"/>
    <n v="1"/>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186"/>
    <n v="44882.346851851849"/>
    <m/>
    <m/>
    <s v="submitted_via_web"/>
  </r>
  <r>
    <n v="20"/>
    <s v="ba420811-5a64-4078-a7fd-edbb6664dea2"/>
    <d v="2022-11-16T00:00:00"/>
    <s v="fada_ngourma"/>
    <s v="THIOMBIANO Dana"/>
    <x v="18"/>
    <n v="44881.561265729157"/>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pelle tenaille"/>
    <n v="0"/>
    <n v="0"/>
    <n v="1"/>
    <n v="1"/>
    <n v="0"/>
    <n v="2"/>
    <m/>
    <m/>
    <m/>
    <m/>
    <m/>
    <m/>
    <m/>
    <m/>
    <m/>
    <m/>
    <m/>
    <m/>
    <m/>
    <m/>
    <m/>
    <m/>
    <m/>
    <m/>
    <m/>
    <s v="disponible"/>
    <n v="1500"/>
    <s v="meme_pays"/>
    <m/>
    <m/>
    <n v="30"/>
    <n v="3"/>
    <n v="0"/>
    <m/>
    <s v="disponible"/>
    <n v="2000"/>
    <s v="meme_pays"/>
    <m/>
    <m/>
    <n v="7"/>
    <n v="3"/>
    <n v="0"/>
    <m/>
    <s v="non"/>
    <m/>
    <m/>
    <m/>
    <m/>
    <m/>
    <m/>
    <m/>
    <m/>
    <m/>
    <m/>
    <m/>
    <m/>
    <m/>
    <m/>
    <m/>
    <m/>
    <m/>
    <m/>
    <m/>
    <m/>
    <m/>
    <m/>
    <m/>
    <s v="prix_constants"/>
    <n v="1"/>
    <n v="0"/>
    <n v="0"/>
    <n v="0"/>
    <m/>
    <m/>
    <m/>
    <m/>
    <m/>
    <m/>
    <m/>
    <m/>
    <m/>
    <m/>
    <m/>
    <m/>
    <m/>
    <m/>
    <m/>
    <m/>
    <m/>
    <m/>
    <m/>
    <m/>
    <m/>
    <m/>
    <m/>
    <m/>
    <m/>
    <m/>
    <m/>
    <m/>
    <m/>
    <m/>
    <m/>
    <m/>
    <m/>
    <m/>
    <m/>
    <m/>
    <m/>
    <m/>
    <m/>
    <m/>
    <m/>
    <s v="combustible_gaz"/>
    <n v="0"/>
    <n v="0"/>
    <n v="1"/>
    <n v="0"/>
    <n v="0"/>
    <n v="0"/>
    <n v="0"/>
    <n v="0"/>
    <n v="0"/>
    <n v="0"/>
    <n v="0"/>
    <n v="0"/>
    <n v="0"/>
    <n v="0"/>
    <n v="0"/>
    <n v="0"/>
    <n v="1"/>
    <n v="4"/>
    <m/>
    <m/>
    <m/>
    <m/>
    <m/>
    <m/>
    <m/>
    <m/>
    <m/>
    <m/>
    <m/>
    <m/>
    <m/>
    <m/>
    <m/>
    <m/>
    <m/>
    <m/>
    <m/>
    <m/>
    <m/>
    <m/>
    <m/>
    <s v="disponible"/>
    <s v="6kg 12kg"/>
    <n v="0"/>
    <n v="1"/>
    <n v="1"/>
    <m/>
    <n v="24500"/>
    <n v="27500"/>
    <s v="meme_pays"/>
    <m/>
    <m/>
    <n v="30"/>
    <n v="3"/>
    <n v="0"/>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gaz"/>
    <n v="0"/>
    <n v="0"/>
    <n v="1"/>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198"/>
    <n v="44882.346875000003"/>
    <m/>
    <m/>
    <s v="submitted_via_web"/>
  </r>
  <r>
    <n v="21"/>
    <s v="6494d976-dc9b-4c75-97cf-b48d75bfee96"/>
    <d v="2022-11-16T00:00:00"/>
    <s v="fada_ngourma"/>
    <s v="LOMPO B Agath"/>
    <x v="19"/>
    <n v="44881.585585300927"/>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pagne couverture"/>
    <n v="0"/>
    <n v="0"/>
    <n v="0"/>
    <n v="0"/>
    <n v="0"/>
    <n v="0"/>
    <n v="0"/>
    <n v="0"/>
    <n v="0"/>
    <n v="0"/>
    <n v="1"/>
    <n v="0"/>
    <n v="0"/>
    <n v="1"/>
    <n v="0"/>
    <n v="0"/>
    <n v="2"/>
    <n v="4"/>
    <m/>
    <m/>
    <m/>
    <m/>
    <m/>
    <m/>
    <m/>
    <m/>
    <m/>
    <m/>
    <m/>
    <m/>
    <m/>
    <m/>
    <m/>
    <m/>
    <m/>
    <m/>
    <m/>
    <m/>
    <m/>
    <m/>
    <m/>
    <m/>
    <m/>
    <m/>
    <m/>
    <m/>
    <m/>
    <m/>
    <m/>
    <m/>
    <m/>
    <m/>
    <m/>
    <m/>
    <m/>
    <m/>
    <m/>
    <m/>
    <m/>
    <m/>
    <m/>
    <m/>
    <m/>
    <m/>
    <m/>
    <m/>
    <m/>
    <m/>
    <m/>
    <m/>
    <m/>
    <m/>
    <m/>
    <m/>
    <m/>
    <m/>
    <m/>
    <m/>
    <m/>
    <m/>
    <m/>
    <m/>
    <m/>
    <m/>
    <m/>
    <m/>
    <m/>
    <m/>
    <m/>
    <m/>
    <m/>
    <m/>
    <m/>
    <m/>
    <m/>
    <m/>
    <m/>
    <m/>
    <m/>
    <m/>
    <m/>
    <m/>
    <m/>
    <m/>
    <m/>
    <m/>
    <m/>
    <m/>
    <m/>
    <m/>
    <m/>
    <m/>
    <m/>
    <m/>
    <m/>
    <m/>
    <m/>
    <m/>
    <m/>
    <m/>
    <m/>
    <m/>
    <m/>
    <m/>
    <m/>
    <s v="disponible"/>
    <n v="6000"/>
    <s v="meme_pays"/>
    <m/>
    <m/>
    <n v="10"/>
    <n v="3"/>
    <n v="0"/>
    <m/>
    <m/>
    <m/>
    <m/>
    <m/>
    <m/>
    <m/>
    <m/>
    <m/>
    <m/>
    <m/>
    <m/>
    <m/>
    <m/>
    <m/>
    <m/>
    <m/>
    <m/>
    <m/>
    <s v="disponible"/>
    <s v="oui"/>
    <m/>
    <n v="5000"/>
    <s v="meme_pays"/>
    <m/>
    <m/>
    <n v="60"/>
    <n v="2"/>
    <n v="0"/>
    <m/>
    <m/>
    <m/>
    <m/>
    <m/>
    <m/>
    <m/>
    <m/>
    <m/>
    <m/>
    <s v="non"/>
    <m/>
    <m/>
    <m/>
    <m/>
    <m/>
    <m/>
    <m/>
    <m/>
    <m/>
    <m/>
    <m/>
    <m/>
    <m/>
    <m/>
    <m/>
    <m/>
    <m/>
    <m/>
    <m/>
    <m/>
    <m/>
    <m/>
    <m/>
    <m/>
    <m/>
    <m/>
    <m/>
    <m/>
    <m/>
    <m/>
    <m/>
    <m/>
    <m/>
    <m/>
    <s v="prix_hausse"/>
    <n v="0"/>
    <n v="1"/>
    <n v="0"/>
    <n v="0"/>
    <s v="couverture pagne"/>
    <n v="0"/>
    <n v="0"/>
    <n v="0"/>
    <n v="0"/>
    <n v="0"/>
    <n v="0"/>
    <n v="0"/>
    <n v="0"/>
    <n v="0"/>
    <n v="0"/>
    <n v="1"/>
    <n v="0"/>
    <n v="0"/>
    <n v="1"/>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s v="Ras"/>
    <m/>
    <m/>
    <n v="362668218"/>
    <n v="44882.346898148149"/>
    <m/>
    <m/>
    <s v="submitted_via_web"/>
  </r>
  <r>
    <n v="22"/>
    <s v="4d0ec278-e9ec-425f-a5ad-ac1b069ed9c8"/>
    <d v="2022-11-16T00:00:00"/>
    <s v="fada_ngourma"/>
    <s v="THIOMBIANO Dana"/>
    <x v="20"/>
    <n v="44881.566410381944"/>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s v="disponible"/>
    <n v="2000"/>
    <s v="meme_pays"/>
    <m/>
    <m/>
    <n v="14"/>
    <n v="3"/>
    <n v="0"/>
    <m/>
    <m/>
    <m/>
    <m/>
    <m/>
    <m/>
    <m/>
    <m/>
    <m/>
    <m/>
    <m/>
    <m/>
    <m/>
    <m/>
    <m/>
    <m/>
    <m/>
    <m/>
    <m/>
    <m/>
    <m/>
    <s v="non"/>
    <m/>
    <m/>
    <m/>
    <m/>
    <m/>
    <m/>
    <m/>
    <m/>
    <m/>
    <m/>
    <m/>
    <m/>
    <m/>
    <m/>
    <m/>
    <m/>
    <m/>
    <m/>
    <m/>
    <m/>
    <m/>
    <m/>
    <m/>
    <m/>
    <m/>
    <m/>
    <m/>
    <m/>
    <m/>
    <m/>
    <m/>
    <m/>
    <m/>
    <m/>
    <s v="prix_hausse"/>
    <n v="0"/>
    <n v="1"/>
    <n v="0"/>
    <n v="0"/>
    <s v="lampe"/>
    <n v="0"/>
    <n v="0"/>
    <n v="0"/>
    <n v="0"/>
    <n v="0"/>
    <n v="0"/>
    <n v="0"/>
    <n v="0"/>
    <n v="0"/>
    <n v="0"/>
    <n v="0"/>
    <n v="0"/>
    <n v="1"/>
    <n v="0"/>
    <n v="0"/>
    <n v="0"/>
    <s v="hausse_couts hausse_change Hausse_prix_fournisseurs"/>
    <n v="1"/>
    <n v="0"/>
    <n v="1"/>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21"/>
    <n v="44882.346898148149"/>
    <m/>
    <m/>
    <s v="submitted_via_web"/>
  </r>
  <r>
    <n v="23"/>
    <s v="710dd012-39d8-4933-bef6-6102fbb332d7"/>
    <d v="2022-11-16T00:00:00"/>
    <s v="fada_ngourma"/>
    <s v="THIOMBIANO Dana"/>
    <x v="21"/>
    <n v="44881.574089814807"/>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s v="disponible"/>
    <n v="2000"/>
    <s v="meme_pays"/>
    <m/>
    <m/>
    <n v="14"/>
    <n v="3"/>
    <n v="0"/>
    <m/>
    <m/>
    <m/>
    <m/>
    <m/>
    <m/>
    <m/>
    <m/>
    <m/>
    <m/>
    <m/>
    <m/>
    <m/>
    <m/>
    <m/>
    <m/>
    <m/>
    <m/>
    <m/>
    <m/>
    <m/>
    <s v="non"/>
    <m/>
    <m/>
    <m/>
    <m/>
    <m/>
    <m/>
    <m/>
    <m/>
    <m/>
    <m/>
    <m/>
    <m/>
    <m/>
    <m/>
    <m/>
    <m/>
    <m/>
    <m/>
    <m/>
    <m/>
    <m/>
    <m/>
    <m/>
    <m/>
    <m/>
    <m/>
    <m/>
    <m/>
    <m/>
    <m/>
    <m/>
    <m/>
    <m/>
    <m/>
    <s v="prix_hausse"/>
    <n v="0"/>
    <n v="1"/>
    <n v="0"/>
    <n v="0"/>
    <s v="lampe"/>
    <n v="0"/>
    <n v="0"/>
    <n v="0"/>
    <n v="0"/>
    <n v="0"/>
    <n v="0"/>
    <n v="0"/>
    <n v="0"/>
    <n v="0"/>
    <n v="0"/>
    <n v="0"/>
    <n v="0"/>
    <n v="1"/>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27"/>
    <n v="44882.346909722233"/>
    <m/>
    <m/>
    <s v="submitted_via_web"/>
  </r>
  <r>
    <n v="24"/>
    <s v="e7625761-e561-4ca3-bbed-24854b69c647"/>
    <d v="2022-11-16T00:00:00"/>
    <s v="fada_ngourma"/>
    <s v="LOMPO B Agath"/>
    <x v="22"/>
    <n v="44881.591615474543"/>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oustiquaire"/>
    <n v="0"/>
    <n v="0"/>
    <n v="0"/>
    <n v="0"/>
    <n v="0"/>
    <n v="0"/>
    <n v="0"/>
    <n v="0"/>
    <n v="0"/>
    <n v="0"/>
    <n v="0"/>
    <n v="1"/>
    <n v="0"/>
    <n v="0"/>
    <n v="0"/>
    <n v="0"/>
    <n v="1"/>
    <n v="3"/>
    <m/>
    <m/>
    <m/>
    <m/>
    <m/>
    <m/>
    <m/>
    <m/>
    <m/>
    <m/>
    <m/>
    <m/>
    <m/>
    <m/>
    <m/>
    <m/>
    <m/>
    <m/>
    <m/>
    <m/>
    <m/>
    <m/>
    <m/>
    <m/>
    <m/>
    <m/>
    <m/>
    <m/>
    <m/>
    <m/>
    <m/>
    <m/>
    <m/>
    <m/>
    <m/>
    <m/>
    <m/>
    <m/>
    <m/>
    <m/>
    <m/>
    <m/>
    <m/>
    <m/>
    <m/>
    <m/>
    <m/>
    <m/>
    <m/>
    <m/>
    <m/>
    <m/>
    <m/>
    <m/>
    <m/>
    <m/>
    <m/>
    <m/>
    <m/>
    <m/>
    <m/>
    <m/>
    <m/>
    <m/>
    <m/>
    <m/>
    <m/>
    <m/>
    <m/>
    <m/>
    <m/>
    <m/>
    <m/>
    <m/>
    <m/>
    <m/>
    <m/>
    <m/>
    <m/>
    <m/>
    <m/>
    <m/>
    <m/>
    <m/>
    <m/>
    <m/>
    <m/>
    <m/>
    <m/>
    <m/>
    <m/>
    <m/>
    <m/>
    <m/>
    <m/>
    <m/>
    <m/>
    <m/>
    <m/>
    <m/>
    <m/>
    <m/>
    <m/>
    <m/>
    <m/>
    <m/>
    <m/>
    <m/>
    <m/>
    <m/>
    <m/>
    <m/>
    <m/>
    <m/>
    <m/>
    <m/>
    <s v="disponible"/>
    <n v="2000"/>
    <s v="meme_pays"/>
    <m/>
    <m/>
    <n v="60"/>
    <n v="1"/>
    <n v="0"/>
    <m/>
    <m/>
    <m/>
    <m/>
    <m/>
    <m/>
    <m/>
    <m/>
    <m/>
    <m/>
    <m/>
    <m/>
    <m/>
    <m/>
    <m/>
    <m/>
    <m/>
    <m/>
    <m/>
    <m/>
    <m/>
    <m/>
    <m/>
    <m/>
    <m/>
    <m/>
    <m/>
    <m/>
    <m/>
    <m/>
    <s v="non"/>
    <m/>
    <m/>
    <m/>
    <m/>
    <m/>
    <m/>
    <m/>
    <m/>
    <m/>
    <m/>
    <m/>
    <m/>
    <m/>
    <m/>
    <m/>
    <m/>
    <m/>
    <m/>
    <m/>
    <m/>
    <m/>
    <m/>
    <m/>
    <m/>
    <m/>
    <m/>
    <m/>
    <m/>
    <m/>
    <m/>
    <m/>
    <m/>
    <m/>
    <m/>
    <s v="prix_hausse"/>
    <n v="0"/>
    <n v="1"/>
    <n v="0"/>
    <n v="0"/>
    <s v="moustiquaire"/>
    <n v="0"/>
    <n v="0"/>
    <n v="0"/>
    <n v="0"/>
    <n v="0"/>
    <n v="0"/>
    <n v="0"/>
    <n v="0"/>
    <n v="0"/>
    <n v="0"/>
    <n v="0"/>
    <n v="1"/>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228"/>
    <n v="44882.346909722233"/>
    <m/>
    <m/>
    <s v="submitted_via_web"/>
  </r>
  <r>
    <n v="25"/>
    <s v="31539703-06c3-41b6-888d-f6afc02c717d"/>
    <d v="2022-11-16T00:00:00"/>
    <s v="fada_ngourma"/>
    <s v="LOMPO B Agath"/>
    <x v="23"/>
    <n v="44881.628346886573"/>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charbon"/>
    <n v="0"/>
    <n v="1"/>
    <n v="0"/>
    <n v="0"/>
    <n v="0"/>
    <n v="0"/>
    <n v="0"/>
    <n v="0"/>
    <n v="0"/>
    <n v="0"/>
    <n v="0"/>
    <n v="0"/>
    <n v="0"/>
    <n v="0"/>
    <n v="0"/>
    <n v="0"/>
    <n v="1"/>
    <n v="3"/>
    <m/>
    <m/>
    <m/>
    <m/>
    <m/>
    <m/>
    <m/>
    <m/>
    <m/>
    <m/>
    <s v="disponible"/>
    <s v="sac sachet"/>
    <n v="1"/>
    <n v="1"/>
    <n v="6000"/>
    <n v="100"/>
    <s v="meme_localite"/>
    <m/>
    <m/>
    <n v="10"/>
    <n v="6"/>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charbon"/>
    <n v="0"/>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s v="Ras"/>
    <m/>
    <m/>
    <n v="362668242"/>
    <n v="44882.346932870358"/>
    <m/>
    <m/>
    <s v="submitted_via_web"/>
  </r>
  <r>
    <n v="26"/>
    <s v="f25831ab-1a09-4cdc-88de-d3ce21adc25f"/>
    <d v="2022-11-16T00:00:00"/>
    <s v="fada_ngourma"/>
    <s v="THIOMBIANO Dana"/>
    <x v="24"/>
    <n v="44881.587513472223"/>
    <s v="audit.csv"/>
    <m/>
    <m/>
    <s v="acted"/>
    <n v="44881"/>
    <s v="est"/>
    <s v="gourma"/>
    <x v="1"/>
    <s v="central"/>
    <m/>
    <m/>
    <s v="ACTED"/>
    <s v="Marché de Fada N'Gourma"/>
    <m/>
    <s v="oui"/>
    <m/>
    <s v="moins30"/>
    <m/>
    <m/>
    <s v="savon400gr"/>
    <n v="0"/>
    <n v="0"/>
    <n v="1"/>
    <n v="0"/>
    <n v="1"/>
    <m/>
    <m/>
    <m/>
    <m/>
    <m/>
    <m/>
    <m/>
    <m/>
    <m/>
    <m/>
    <m/>
    <m/>
    <m/>
    <m/>
    <m/>
    <m/>
    <m/>
    <m/>
    <m/>
    <m/>
    <m/>
    <m/>
    <m/>
    <s v="disponible"/>
    <s v="boule400g boule250g"/>
    <n v="1"/>
    <n v="1"/>
    <n v="300"/>
    <n v="250"/>
    <s v="meme_pays"/>
    <m/>
    <m/>
    <n v="14"/>
    <n v="3"/>
    <n v="0"/>
    <m/>
    <s v="non"/>
    <m/>
    <m/>
    <m/>
    <m/>
    <m/>
    <m/>
    <m/>
    <m/>
    <m/>
    <m/>
    <m/>
    <m/>
    <m/>
    <m/>
    <m/>
    <m/>
    <m/>
    <m/>
    <m/>
    <m/>
    <m/>
    <m/>
    <s v="prix_hausse"/>
    <n v="0"/>
    <n v="1"/>
    <n v="0"/>
    <n v="0"/>
    <s v="savon400gr"/>
    <n v="0"/>
    <n v="0"/>
    <n v="1"/>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45"/>
    <n v="44882.346944444449"/>
    <m/>
    <m/>
    <s v="submitted_via_web"/>
  </r>
  <r>
    <n v="27"/>
    <s v="9a045c43-1a1d-4182-a445-e6fe3d23b62b"/>
    <d v="2022-11-16T00:00:00"/>
    <s v="fada_ngourma"/>
    <s v="LOMPO B Agath"/>
    <x v="25"/>
    <n v="44881.637661527777"/>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charbon"/>
    <n v="0"/>
    <n v="1"/>
    <n v="0"/>
    <n v="0"/>
    <n v="0"/>
    <n v="0"/>
    <n v="0"/>
    <n v="0"/>
    <n v="0"/>
    <n v="0"/>
    <n v="0"/>
    <n v="0"/>
    <n v="0"/>
    <n v="0"/>
    <n v="0"/>
    <n v="0"/>
    <n v="1"/>
    <n v="3"/>
    <m/>
    <m/>
    <m/>
    <m/>
    <m/>
    <m/>
    <m/>
    <m/>
    <m/>
    <m/>
    <s v="disponible"/>
    <s v="sac sachet"/>
    <n v="1"/>
    <n v="1"/>
    <n v="6000"/>
    <n v="100"/>
    <s v="meme_localite"/>
    <m/>
    <m/>
    <n v="15"/>
    <n v="1"/>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charbon"/>
    <n v="0"/>
    <n v="1"/>
    <n v="0"/>
    <n v="0"/>
    <n v="0"/>
    <n v="0"/>
    <n v="0"/>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s v="Ras"/>
    <m/>
    <m/>
    <n v="362668257"/>
    <n v="44882.346956018519"/>
    <m/>
    <m/>
    <s v="submitted_via_web"/>
  </r>
  <r>
    <n v="28"/>
    <s v="5f63adb7-d044-4982-8931-e81ceb145bc0"/>
    <d v="2022-11-16T00:00:00"/>
    <s v="fada_ngourma"/>
    <s v="THIOMBIANO Dana"/>
    <x v="26"/>
    <n v="44881.591401990743"/>
    <s v="audit.csv"/>
    <m/>
    <m/>
    <s v="acted"/>
    <n v="44881"/>
    <s v="est"/>
    <s v="gourma"/>
    <x v="1"/>
    <s v="central"/>
    <m/>
    <m/>
    <s v="ACTED"/>
    <s v="Marché de Fada N'Gourma"/>
    <m/>
    <s v="oui"/>
    <m/>
    <s v="moins30"/>
    <m/>
    <m/>
    <s v="savon400gr"/>
    <n v="0"/>
    <n v="0"/>
    <n v="1"/>
    <n v="0"/>
    <n v="1"/>
    <m/>
    <m/>
    <m/>
    <m/>
    <m/>
    <m/>
    <m/>
    <m/>
    <m/>
    <m/>
    <m/>
    <m/>
    <m/>
    <m/>
    <m/>
    <m/>
    <m/>
    <m/>
    <m/>
    <m/>
    <m/>
    <m/>
    <m/>
    <s v="disponible"/>
    <s v="boule400g boule250g"/>
    <n v="1"/>
    <n v="1"/>
    <n v="300"/>
    <n v="250"/>
    <s v="meme_pays"/>
    <m/>
    <m/>
    <n v="14"/>
    <n v="3"/>
    <n v="0"/>
    <m/>
    <s v="non"/>
    <m/>
    <m/>
    <m/>
    <m/>
    <m/>
    <m/>
    <m/>
    <m/>
    <m/>
    <m/>
    <m/>
    <m/>
    <m/>
    <m/>
    <m/>
    <m/>
    <m/>
    <m/>
    <m/>
    <m/>
    <m/>
    <m/>
    <s v="prix_hausse"/>
    <n v="0"/>
    <n v="1"/>
    <n v="0"/>
    <n v="0"/>
    <s v="savon400gr"/>
    <n v="0"/>
    <n v="0"/>
    <n v="1"/>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62"/>
    <n v="44882.346967592588"/>
    <m/>
    <m/>
    <s v="submitted_via_web"/>
  </r>
  <r>
    <n v="29"/>
    <s v="e9cf1106-9390-451d-b52a-c65891357a44"/>
    <d v="2022-11-16T00:00:00"/>
    <s v="fada_ngourma"/>
    <s v="THIOMBIANO Dana"/>
    <x v="27"/>
    <n v="44881.617952824083"/>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charbon"/>
    <n v="0"/>
    <n v="1"/>
    <n v="0"/>
    <n v="0"/>
    <n v="0"/>
    <n v="0"/>
    <n v="0"/>
    <n v="0"/>
    <n v="0"/>
    <n v="0"/>
    <n v="0"/>
    <n v="0"/>
    <n v="0"/>
    <n v="0"/>
    <n v="0"/>
    <n v="0"/>
    <n v="1"/>
    <n v="3"/>
    <m/>
    <m/>
    <m/>
    <m/>
    <m/>
    <m/>
    <m/>
    <m/>
    <m/>
    <m/>
    <s v="disponible"/>
    <s v="sac sachet"/>
    <n v="1"/>
    <n v="1"/>
    <n v="6000"/>
    <n v="100"/>
    <s v="meme_commune"/>
    <m/>
    <m/>
    <n v="14"/>
    <n v="7"/>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charbon"/>
    <n v="0"/>
    <n v="1"/>
    <n v="0"/>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71"/>
    <n v="44882.346979166672"/>
    <m/>
    <m/>
    <s v="submitted_via_web"/>
  </r>
  <r>
    <n v="30"/>
    <s v="38df59f9-006c-45c7-8965-775b3b437157"/>
    <d v="2022-11-16T00:00:00"/>
    <s v="fada_ngourma"/>
    <s v="LOMPO B Agath"/>
    <x v="28"/>
    <n v="44881.66287915509"/>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n v="1"/>
    <n v="0"/>
    <n v="0"/>
    <n v="0"/>
    <n v="0"/>
    <n v="0"/>
    <n v="0"/>
    <n v="0"/>
    <n v="0"/>
    <n v="0"/>
    <n v="0"/>
    <n v="0"/>
    <n v="0"/>
    <n v="0"/>
    <n v="0"/>
    <n v="0"/>
    <n v="1"/>
    <n v="3"/>
    <m/>
    <s v="disponible"/>
    <n v="500"/>
    <s v="meme_commune"/>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bois"/>
    <n v="1"/>
    <n v="0"/>
    <n v="0"/>
    <n v="0"/>
    <n v="0"/>
    <n v="0"/>
    <n v="0"/>
    <n v="0"/>
    <n v="0"/>
    <n v="0"/>
    <n v="0"/>
    <n v="0"/>
    <n v="0"/>
    <n v="0"/>
    <n v="0"/>
    <n v="0"/>
    <s v="hausse_couts baisse_offre_securite"/>
    <n v="1"/>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75"/>
    <n v="44882.346990740742"/>
    <m/>
    <m/>
    <s v="submitted_via_web"/>
  </r>
  <r>
    <n v="31"/>
    <s v="11a1d2ad-e5cd-41f3-a3bd-7965679e60af"/>
    <d v="2022-11-16T00:00:00"/>
    <s v="fada_ngourma"/>
    <s v="LOMPO B Agath"/>
    <x v="29"/>
    <n v="44881.672903761573"/>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n v="1"/>
    <n v="0"/>
    <n v="0"/>
    <n v="0"/>
    <n v="0"/>
    <n v="0"/>
    <n v="0"/>
    <n v="0"/>
    <n v="0"/>
    <n v="0"/>
    <n v="0"/>
    <n v="0"/>
    <n v="0"/>
    <n v="0"/>
    <n v="0"/>
    <n v="0"/>
    <n v="1"/>
    <n v="3"/>
    <m/>
    <s v="peudisponible"/>
    <n v="500"/>
    <s v="meme_localite"/>
    <m/>
    <m/>
    <n v="10"/>
    <n v="4"/>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n v="1"/>
    <n v="0"/>
    <n v="0"/>
    <n v="0"/>
    <n v="0"/>
    <n v="0"/>
    <n v="0"/>
    <n v="0"/>
    <n v="0"/>
    <n v="0"/>
    <n v="0"/>
    <n v="0"/>
    <n v="0"/>
    <n v="0"/>
    <n v="0"/>
    <n v="0"/>
    <m/>
    <s v="degradation_perte"/>
    <n v="0"/>
    <n v="0"/>
    <n v="1"/>
    <n v="0"/>
    <n v="0"/>
    <n v="0"/>
    <n v="0"/>
    <n v="0"/>
    <n v="0"/>
    <n v="0"/>
    <n v="0"/>
    <n v="0"/>
    <m/>
    <m/>
    <s v="prix_hausse"/>
    <n v="0"/>
    <n v="1"/>
    <n v="0"/>
    <n v="0"/>
    <s v="combustible_bois"/>
    <n v="1"/>
    <n v="0"/>
    <n v="0"/>
    <n v="0"/>
    <n v="0"/>
    <n v="0"/>
    <n v="0"/>
    <n v="0"/>
    <n v="0"/>
    <n v="0"/>
    <n v="0"/>
    <n v="0"/>
    <n v="0"/>
    <n v="0"/>
    <n v="0"/>
    <n v="0"/>
    <s v="baisse_offre_securite"/>
    <n v="0"/>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s v="Ras"/>
    <m/>
    <m/>
    <n v="362668287"/>
    <n v="44882.347013888888"/>
    <m/>
    <m/>
    <s v="submitted_via_web"/>
  </r>
  <r>
    <n v="32"/>
    <s v="5a529904-b479-4ae7-8465-46e6a60b043f"/>
    <d v="2022-11-16T00:00:00"/>
    <s v="fada_ngourma"/>
    <s v="THIOMBIANO Dana"/>
    <x v="30"/>
    <n v="44881.622859247676"/>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combustible_charbon"/>
    <n v="0"/>
    <n v="1"/>
    <n v="0"/>
    <n v="0"/>
    <n v="0"/>
    <n v="0"/>
    <n v="0"/>
    <n v="0"/>
    <n v="0"/>
    <n v="0"/>
    <n v="0"/>
    <n v="0"/>
    <n v="0"/>
    <n v="0"/>
    <n v="0"/>
    <n v="1"/>
    <n v="2"/>
    <n v="4"/>
    <m/>
    <m/>
    <m/>
    <m/>
    <m/>
    <m/>
    <m/>
    <m/>
    <m/>
    <m/>
    <s v="disponible"/>
    <s v="sac sachet"/>
    <n v="1"/>
    <n v="1"/>
    <n v="5500"/>
    <n v="100"/>
    <s v="meme_commune"/>
    <m/>
    <m/>
    <n v="14"/>
    <n v="7"/>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charbon"/>
    <n v="0"/>
    <n v="1"/>
    <n v="0"/>
    <n v="0"/>
    <n v="0"/>
    <n v="0"/>
    <n v="0"/>
    <n v="0"/>
    <n v="0"/>
    <n v="0"/>
    <n v="0"/>
    <n v="0"/>
    <n v="0"/>
    <n v="0"/>
    <n v="0"/>
    <n v="0"/>
    <s v="hausse_couts hausse_change Hausse_prix_fournisseurs"/>
    <n v="1"/>
    <n v="0"/>
    <n v="1"/>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89"/>
    <n v="44882.347013888888"/>
    <m/>
    <m/>
    <s v="submitted_via_web"/>
  </r>
  <r>
    <n v="33"/>
    <s v="d6811cef-dfd0-4dcd-9562-7fd08aae1ac1"/>
    <d v="2022-11-16T00:00:00"/>
    <s v="fada_ngourma"/>
    <s v="THIOMBIANO Dana"/>
    <x v="31"/>
    <n v="44881.632957696762"/>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n v="1"/>
    <n v="0"/>
    <n v="0"/>
    <n v="0"/>
    <n v="0"/>
    <n v="0"/>
    <n v="0"/>
    <n v="0"/>
    <n v="0"/>
    <n v="0"/>
    <n v="0"/>
    <n v="0"/>
    <n v="0"/>
    <n v="0"/>
    <n v="0"/>
    <n v="0"/>
    <n v="1"/>
    <n v="3"/>
    <m/>
    <s v="disponible"/>
    <n v="500"/>
    <s v="meme_commun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bois"/>
    <n v="1"/>
    <n v="0"/>
    <n v="0"/>
    <n v="0"/>
    <n v="0"/>
    <n v="0"/>
    <n v="0"/>
    <n v="0"/>
    <n v="0"/>
    <n v="0"/>
    <n v="0"/>
    <n v="0"/>
    <n v="0"/>
    <n v="0"/>
    <n v="0"/>
    <n v="0"/>
    <s v="hausse_couts baisse_offre_securite"/>
    <n v="1"/>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341"/>
    <n v="44882.347083333327"/>
    <m/>
    <m/>
    <s v="submitted_via_web"/>
  </r>
  <r>
    <n v="34"/>
    <s v="0d0bf74d-5362-4f09-9fdd-f065f5a861c5"/>
    <d v="2022-11-16T00:00:00"/>
    <s v="fada_ngourma"/>
    <s v="THIOMBIANO Dana"/>
    <x v="32"/>
    <n v="44881.671784027778"/>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n v="1"/>
    <n v="0"/>
    <n v="0"/>
    <n v="0"/>
    <n v="0"/>
    <n v="0"/>
    <n v="0"/>
    <n v="0"/>
    <n v="0"/>
    <n v="0"/>
    <n v="0"/>
    <n v="0"/>
    <n v="0"/>
    <n v="0"/>
    <n v="0"/>
    <n v="0"/>
    <n v="1"/>
    <n v="3"/>
    <m/>
    <s v="disponible"/>
    <n v="500"/>
    <s v="meme_commune"/>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bois"/>
    <n v="1"/>
    <n v="0"/>
    <n v="0"/>
    <n v="0"/>
    <n v="0"/>
    <n v="0"/>
    <n v="0"/>
    <n v="0"/>
    <n v="0"/>
    <n v="0"/>
    <n v="0"/>
    <n v="0"/>
    <n v="0"/>
    <n v="0"/>
    <n v="0"/>
    <n v="0"/>
    <s v="hausse_couts baisse_offre_securite"/>
    <n v="1"/>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425"/>
    <n v="44882.347199074073"/>
    <m/>
    <m/>
    <s v="submitted_via_web"/>
  </r>
  <r>
    <n v="35"/>
    <s v="944d5c30-7e2a-4be4-9de4-a68e681fb65f"/>
    <d v="2022-11-17T00:00:00"/>
    <s v="tougan"/>
    <s v="B"/>
    <x v="33"/>
    <n v="44882.462922870371"/>
    <s v="audit.csv"/>
    <m/>
    <m/>
    <s v="crs"/>
    <n v="44882"/>
    <s v="boucle_mouhoun"/>
    <s v="sourou"/>
    <x v="2"/>
    <s v="central"/>
    <m/>
    <m/>
    <s v="Catholic Relief Services"/>
    <s v="Marché de Tougan"/>
    <m/>
    <s v="oui"/>
    <m/>
    <s v="nsp"/>
    <m/>
    <m/>
    <s v="seau bidon savon400gr"/>
    <n v="1"/>
    <n v="1"/>
    <n v="1"/>
    <n v="0"/>
    <n v="3"/>
    <m/>
    <s v="disponible"/>
    <n v="500"/>
    <s v="meme_region"/>
    <m/>
    <m/>
    <n v="6"/>
    <n v="5"/>
    <n v="0"/>
    <m/>
    <s v="disponible"/>
    <s v="20l 25l"/>
    <n v="1"/>
    <n v="1"/>
    <n v="2000"/>
    <n v="2000"/>
    <s v="meme_commune"/>
    <m/>
    <m/>
    <n v="6"/>
    <n v="6"/>
    <n v="1"/>
    <m/>
    <s v="disponible"/>
    <s v="boule400g"/>
    <n v="1"/>
    <n v="0"/>
    <n v="300"/>
    <m/>
    <s v="meme_commune"/>
    <m/>
    <m/>
    <n v="7"/>
    <n v="7"/>
    <n v="1"/>
    <m/>
    <s v="oui"/>
    <m/>
    <s v="seau"/>
    <n v="1"/>
    <n v="0"/>
    <n v="0"/>
    <n v="0"/>
    <m/>
    <s v="route_etat"/>
    <n v="0"/>
    <n v="0"/>
    <n v="0"/>
    <n v="1"/>
    <n v="0"/>
    <n v="0"/>
    <n v="0"/>
    <n v="0"/>
    <n v="0"/>
    <n v="0"/>
    <n v="0"/>
    <n v="0"/>
    <m/>
    <m/>
    <s v="prix_constants"/>
    <n v="1"/>
    <n v="0"/>
    <n v="0"/>
    <n v="0"/>
    <m/>
    <m/>
    <m/>
    <m/>
    <m/>
    <m/>
    <m/>
    <m/>
    <m/>
    <m/>
    <m/>
    <m/>
    <m/>
    <m/>
    <m/>
    <m/>
    <m/>
    <m/>
    <m/>
    <m/>
    <m/>
    <m/>
    <m/>
    <m/>
    <m/>
    <m/>
    <m/>
    <m/>
    <m/>
    <m/>
    <m/>
    <m/>
    <m/>
    <m/>
    <m/>
    <m/>
    <m/>
    <m/>
    <m/>
    <s v="bache"/>
    <n v="1"/>
    <n v="0"/>
    <n v="0"/>
    <n v="0"/>
    <n v="0"/>
    <n v="1"/>
    <m/>
    <s v="disponible"/>
    <n v="5000"/>
    <s v="meme_region"/>
    <m/>
    <m/>
    <n v="7"/>
    <n v="10"/>
    <n v="1"/>
    <m/>
    <m/>
    <m/>
    <m/>
    <m/>
    <m/>
    <m/>
    <m/>
    <m/>
    <m/>
    <m/>
    <m/>
    <m/>
    <m/>
    <m/>
    <m/>
    <m/>
    <m/>
    <m/>
    <m/>
    <m/>
    <m/>
    <m/>
    <m/>
    <m/>
    <m/>
    <m/>
    <m/>
    <s v="oui"/>
    <m/>
    <s v="bache"/>
    <n v="1"/>
    <n v="0"/>
    <n v="0"/>
    <n v="0"/>
    <n v="0"/>
    <m/>
    <s v="securite"/>
    <n v="1"/>
    <n v="0"/>
    <n v="0"/>
    <n v="0"/>
    <n v="0"/>
    <n v="0"/>
    <n v="0"/>
    <n v="0"/>
    <n v="0"/>
    <n v="0"/>
    <n v="0"/>
    <n v="0"/>
    <m/>
    <m/>
    <s v="prix_constants"/>
    <n v="1"/>
    <n v="0"/>
    <n v="0"/>
    <n v="0"/>
    <m/>
    <m/>
    <m/>
    <m/>
    <m/>
    <m/>
    <m/>
    <m/>
    <m/>
    <m/>
    <m/>
    <m/>
    <m/>
    <m/>
    <m/>
    <m/>
    <m/>
    <m/>
    <m/>
    <m/>
    <m/>
    <m/>
    <m/>
    <m/>
    <m/>
    <m/>
    <m/>
    <m/>
    <m/>
    <m/>
    <m/>
    <m/>
    <m/>
    <m/>
    <m/>
    <m/>
    <m/>
    <m/>
    <m/>
    <m/>
    <m/>
    <s v="combustible_gaz gobelet_plastique natte"/>
    <n v="0"/>
    <n v="0"/>
    <n v="1"/>
    <n v="0"/>
    <n v="0"/>
    <n v="0"/>
    <n v="1"/>
    <n v="0"/>
    <n v="0"/>
    <n v="1"/>
    <n v="0"/>
    <n v="0"/>
    <n v="0"/>
    <n v="0"/>
    <n v="0"/>
    <n v="0"/>
    <n v="3"/>
    <n v="7"/>
    <m/>
    <m/>
    <m/>
    <m/>
    <m/>
    <m/>
    <m/>
    <m/>
    <m/>
    <m/>
    <m/>
    <m/>
    <m/>
    <m/>
    <m/>
    <m/>
    <m/>
    <m/>
    <m/>
    <m/>
    <m/>
    <m/>
    <m/>
    <s v="disponible"/>
    <s v="6kg"/>
    <n v="0"/>
    <n v="1"/>
    <n v="0"/>
    <m/>
    <n v="27500"/>
    <m/>
    <s v="meme_province"/>
    <m/>
    <m/>
    <n v="7"/>
    <n v="7"/>
    <n v="1"/>
    <m/>
    <m/>
    <m/>
    <m/>
    <m/>
    <m/>
    <m/>
    <m/>
    <m/>
    <m/>
    <m/>
    <m/>
    <m/>
    <m/>
    <m/>
    <m/>
    <m/>
    <m/>
    <m/>
    <m/>
    <m/>
    <m/>
    <m/>
    <m/>
    <m/>
    <m/>
    <m/>
    <m/>
    <s v="disponible"/>
    <n v="450"/>
    <s v="meme_province"/>
    <m/>
    <m/>
    <n v="7"/>
    <n v="7"/>
    <n v="1"/>
    <m/>
    <m/>
    <m/>
    <m/>
    <m/>
    <m/>
    <m/>
    <m/>
    <m/>
    <m/>
    <m/>
    <m/>
    <m/>
    <m/>
    <m/>
    <m/>
    <m/>
    <m/>
    <m/>
    <m/>
    <m/>
    <m/>
    <m/>
    <m/>
    <m/>
    <s v="disponible"/>
    <n v="2000"/>
    <s v="meme_province"/>
    <m/>
    <m/>
    <n v="7"/>
    <n v="14"/>
    <n v="1"/>
    <m/>
    <m/>
    <m/>
    <m/>
    <m/>
    <m/>
    <m/>
    <m/>
    <m/>
    <m/>
    <m/>
    <m/>
    <m/>
    <m/>
    <m/>
    <m/>
    <m/>
    <m/>
    <m/>
    <m/>
    <m/>
    <m/>
    <m/>
    <m/>
    <m/>
    <m/>
    <m/>
    <m/>
    <m/>
    <m/>
    <m/>
    <m/>
    <m/>
    <m/>
    <m/>
    <m/>
    <m/>
    <m/>
    <m/>
    <m/>
    <m/>
    <m/>
    <m/>
    <m/>
    <m/>
    <m/>
    <m/>
    <m/>
    <s v="oui"/>
    <m/>
    <s v="combustible_gaz"/>
    <n v="0"/>
    <n v="0"/>
    <n v="1"/>
    <n v="0"/>
    <n v="0"/>
    <n v="0"/>
    <n v="0"/>
    <n v="0"/>
    <n v="0"/>
    <n v="0"/>
    <n v="0"/>
    <n v="0"/>
    <n v="0"/>
    <n v="0"/>
    <n v="0"/>
    <n v="0"/>
    <m/>
    <s v="securite"/>
    <n v="1"/>
    <n v="0"/>
    <n v="0"/>
    <n v="0"/>
    <n v="0"/>
    <n v="0"/>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oui"/>
    <s v="insecurite"/>
    <n v="0"/>
    <n v="0"/>
    <n v="0"/>
    <n v="0"/>
    <n v="0"/>
    <n v="1"/>
    <n v="0"/>
    <n v="0"/>
    <m/>
    <s v="handicap"/>
    <n v="0"/>
    <n v="0"/>
    <n v="0"/>
    <n v="0"/>
    <n v="1"/>
    <n v="0"/>
    <n v="0"/>
    <n v="0"/>
    <n v="0"/>
    <m/>
    <s v="Ras"/>
    <m/>
    <m/>
    <n v="362748320"/>
    <n v="44882.463391203702"/>
    <m/>
    <m/>
    <s v="submitted_via_web"/>
  </r>
  <r>
    <n v="36"/>
    <s v="cc51e5d2-fac0-4274-aba6-9c2f18d8bcf5"/>
    <d v="2022-11-17T00:00:00"/>
    <s v="boussouma"/>
    <s v="Sawadogo Mohamed"/>
    <x v="34"/>
    <n v="44882.48868628472"/>
    <s v="audit.csv"/>
    <m/>
    <m/>
    <s v="reach"/>
    <n v="44882"/>
    <s v="centre_nord"/>
    <s v="sanmatenga"/>
    <x v="3"/>
    <s v="central"/>
    <m/>
    <m/>
    <s v="REACH"/>
    <s v="Marché de Boussouma"/>
    <m/>
    <s v="oui"/>
    <m/>
    <s v="plus100"/>
    <m/>
    <m/>
    <s v="savon400gr"/>
    <n v="0"/>
    <n v="0"/>
    <n v="1"/>
    <n v="0"/>
    <n v="1"/>
    <m/>
    <m/>
    <m/>
    <m/>
    <m/>
    <m/>
    <m/>
    <m/>
    <m/>
    <m/>
    <m/>
    <m/>
    <m/>
    <m/>
    <m/>
    <m/>
    <m/>
    <m/>
    <m/>
    <m/>
    <m/>
    <m/>
    <m/>
    <s v="disponible"/>
    <s v="boule400g boule250g"/>
    <n v="1"/>
    <n v="1"/>
    <n v="450"/>
    <n v="425"/>
    <s v="meme_pays"/>
    <m/>
    <m/>
    <n v="30"/>
    <n v="1"/>
    <n v="0"/>
    <m/>
    <s v="non"/>
    <m/>
    <m/>
    <m/>
    <m/>
    <m/>
    <m/>
    <m/>
    <m/>
    <m/>
    <m/>
    <m/>
    <m/>
    <m/>
    <m/>
    <m/>
    <m/>
    <m/>
    <m/>
    <m/>
    <m/>
    <m/>
    <m/>
    <s v="prix_constants"/>
    <n v="1"/>
    <n v="0"/>
    <n v="0"/>
    <n v="0"/>
    <m/>
    <m/>
    <m/>
    <m/>
    <m/>
    <m/>
    <m/>
    <m/>
    <m/>
    <m/>
    <m/>
    <m/>
    <m/>
    <m/>
    <m/>
    <m/>
    <m/>
    <m/>
    <m/>
    <m/>
    <m/>
    <m/>
    <m/>
    <m/>
    <m/>
    <m/>
    <m/>
    <m/>
    <m/>
    <m/>
    <m/>
    <m/>
    <m/>
    <m/>
    <m/>
    <m/>
    <m/>
    <m/>
    <m/>
    <s v="bache tenaille pelle corde"/>
    <n v="1"/>
    <n v="1"/>
    <n v="1"/>
    <n v="1"/>
    <n v="0"/>
    <n v="4"/>
    <m/>
    <s v="disponible"/>
    <n v="8000"/>
    <s v="meme_pays"/>
    <m/>
    <m/>
    <n v="35"/>
    <n v="1"/>
    <n v="0"/>
    <m/>
    <s v="disponible"/>
    <n v="4000"/>
    <s v="meme_pays"/>
    <m/>
    <m/>
    <n v="60"/>
    <n v="1"/>
    <n v="0"/>
    <m/>
    <s v="disponible"/>
    <n v="1000"/>
    <s v="meme_pays"/>
    <m/>
    <m/>
    <n v="30"/>
    <n v="1"/>
    <n v="0"/>
    <m/>
    <s v="disponible"/>
    <n v="1500"/>
    <s v="meme_pays"/>
    <m/>
    <m/>
    <n v="60"/>
    <n v="1"/>
    <n v="0"/>
    <m/>
    <s v="non"/>
    <m/>
    <m/>
    <m/>
    <m/>
    <m/>
    <m/>
    <m/>
    <m/>
    <m/>
    <m/>
    <m/>
    <m/>
    <m/>
    <m/>
    <m/>
    <m/>
    <m/>
    <m/>
    <m/>
    <m/>
    <m/>
    <m/>
    <m/>
    <s v="prix_constants"/>
    <n v="1"/>
    <n v="0"/>
    <n v="0"/>
    <n v="0"/>
    <m/>
    <m/>
    <m/>
    <m/>
    <m/>
    <m/>
    <m/>
    <m/>
    <m/>
    <m/>
    <m/>
    <m/>
    <m/>
    <m/>
    <m/>
    <m/>
    <m/>
    <m/>
    <m/>
    <m/>
    <m/>
    <m/>
    <m/>
    <m/>
    <m/>
    <m/>
    <m/>
    <m/>
    <m/>
    <m/>
    <m/>
    <m/>
    <m/>
    <m/>
    <m/>
    <m/>
    <m/>
    <m/>
    <m/>
    <m/>
    <m/>
    <s v="lampe sac_boro"/>
    <n v="0"/>
    <n v="0"/>
    <n v="0"/>
    <n v="0"/>
    <n v="0"/>
    <n v="0"/>
    <n v="0"/>
    <n v="0"/>
    <n v="0"/>
    <n v="0"/>
    <n v="0"/>
    <n v="0"/>
    <n v="1"/>
    <n v="0"/>
    <n v="1"/>
    <n v="0"/>
    <n v="2"/>
    <n v="7"/>
    <m/>
    <m/>
    <m/>
    <m/>
    <m/>
    <m/>
    <m/>
    <m/>
    <m/>
    <m/>
    <m/>
    <m/>
    <m/>
    <m/>
    <m/>
    <m/>
    <m/>
    <m/>
    <m/>
    <m/>
    <m/>
    <m/>
    <m/>
    <m/>
    <m/>
    <m/>
    <m/>
    <m/>
    <m/>
    <m/>
    <m/>
    <m/>
    <m/>
    <m/>
    <m/>
    <m/>
    <m/>
    <m/>
    <m/>
    <m/>
    <m/>
    <m/>
    <m/>
    <m/>
    <m/>
    <m/>
    <m/>
    <m/>
    <m/>
    <m/>
    <m/>
    <m/>
    <m/>
    <m/>
    <m/>
    <m/>
    <m/>
    <m/>
    <m/>
    <m/>
    <m/>
    <m/>
    <m/>
    <m/>
    <m/>
    <m/>
    <m/>
    <m/>
    <m/>
    <m/>
    <m/>
    <m/>
    <m/>
    <m/>
    <m/>
    <m/>
    <m/>
    <m/>
    <m/>
    <m/>
    <m/>
    <m/>
    <m/>
    <m/>
    <m/>
    <m/>
    <m/>
    <m/>
    <m/>
    <m/>
    <m/>
    <m/>
    <m/>
    <m/>
    <m/>
    <m/>
    <m/>
    <m/>
    <m/>
    <m/>
    <m/>
    <m/>
    <m/>
    <m/>
    <m/>
    <m/>
    <m/>
    <m/>
    <m/>
    <m/>
    <m/>
    <m/>
    <m/>
    <m/>
    <m/>
    <m/>
    <m/>
    <m/>
    <m/>
    <m/>
    <m/>
    <m/>
    <m/>
    <m/>
    <m/>
    <s v="disponible"/>
    <n v="2000"/>
    <s v="meme_pays"/>
    <m/>
    <m/>
    <n v="60"/>
    <n v="1"/>
    <n v="0"/>
    <m/>
    <m/>
    <m/>
    <m/>
    <m/>
    <m/>
    <m/>
    <m/>
    <m/>
    <m/>
    <m/>
    <m/>
    <s v="disponible"/>
    <n v="500"/>
    <s v="meme_pays"/>
    <m/>
    <m/>
    <n v="30"/>
    <n v="1"/>
    <n v="0"/>
    <m/>
    <s v="non"/>
    <m/>
    <m/>
    <m/>
    <m/>
    <m/>
    <m/>
    <m/>
    <m/>
    <m/>
    <m/>
    <m/>
    <m/>
    <m/>
    <m/>
    <m/>
    <m/>
    <m/>
    <m/>
    <m/>
    <m/>
    <m/>
    <m/>
    <m/>
    <m/>
    <m/>
    <m/>
    <m/>
    <m/>
    <m/>
    <m/>
    <m/>
    <m/>
    <m/>
    <m/>
    <s v="prix_constants"/>
    <n v="1"/>
    <n v="0"/>
    <n v="0"/>
    <n v="0"/>
    <m/>
    <m/>
    <m/>
    <m/>
    <m/>
    <m/>
    <m/>
    <m/>
    <m/>
    <m/>
    <m/>
    <m/>
    <m/>
    <m/>
    <m/>
    <m/>
    <m/>
    <m/>
    <m/>
    <m/>
    <m/>
    <m/>
    <m/>
    <m/>
    <m/>
    <m/>
    <m/>
    <m/>
    <m/>
    <m/>
    <m/>
    <m/>
    <m/>
    <m/>
    <m/>
    <m/>
    <m/>
    <m/>
    <m/>
    <m/>
    <m/>
    <m/>
    <m/>
    <m/>
    <m/>
    <m/>
    <m/>
    <m/>
    <m/>
    <m/>
    <m/>
    <m/>
    <m/>
    <m/>
    <m/>
    <m/>
    <m/>
    <m/>
    <m/>
    <m/>
    <m/>
    <m/>
    <m/>
    <m/>
    <s v="mais sorgho_rouge sorgho_blanc mil riz_local riz_importe niebe sucre sel huile"/>
    <n v="1"/>
    <n v="1"/>
    <n v="1"/>
    <n v="1"/>
    <n v="1"/>
    <n v="1"/>
    <n v="0"/>
    <n v="0"/>
    <n v="0"/>
    <n v="0"/>
    <n v="0"/>
    <n v="0"/>
    <n v="0"/>
    <n v="0"/>
    <n v="0"/>
    <n v="0"/>
    <n v="1"/>
    <n v="0"/>
    <n v="0"/>
    <n v="0"/>
    <n v="0"/>
    <n v="0"/>
    <n v="0"/>
    <n v="1"/>
    <n v="0"/>
    <n v="1"/>
    <n v="1"/>
    <n v="0"/>
    <n v="10"/>
    <m/>
    <s v="disponible"/>
    <s v="yorouba tine"/>
    <n v="0"/>
    <n v="1"/>
    <n v="1"/>
    <m/>
    <n v="750"/>
    <n v="5250"/>
    <s v="meme_pays"/>
    <m/>
    <m/>
    <n v="25"/>
    <n v="3"/>
    <n v="0"/>
    <m/>
    <s v="disponible"/>
    <s v="yorouba tine"/>
    <n v="0"/>
    <n v="1"/>
    <n v="1"/>
    <m/>
    <n v="850"/>
    <n v="5950"/>
    <s v="meme_pays"/>
    <m/>
    <m/>
    <n v="25"/>
    <n v="3"/>
    <n v="0"/>
    <m/>
    <s v="disponible"/>
    <s v="yorouba tine"/>
    <n v="0"/>
    <n v="1"/>
    <n v="1"/>
    <m/>
    <n v="750"/>
    <n v="5250"/>
    <s v="meme_pays"/>
    <m/>
    <m/>
    <n v="35"/>
    <n v="3"/>
    <n v="0"/>
    <m/>
    <s v="disponible"/>
    <s v="yorouba tine"/>
    <n v="0"/>
    <n v="1"/>
    <n v="1"/>
    <m/>
    <n v="800"/>
    <n v="5600"/>
    <s v="meme_pays"/>
    <m/>
    <m/>
    <n v="35"/>
    <n v="3"/>
    <n v="0"/>
    <m/>
    <s v="disponible"/>
    <s v="kg tine yorouba"/>
    <n v="1"/>
    <n v="1"/>
    <n v="1"/>
    <n v="450"/>
    <n v="1400"/>
    <n v="4800"/>
    <s v="meme_pays"/>
    <m/>
    <m/>
    <n v="35"/>
    <n v="3"/>
    <n v="0"/>
    <m/>
    <s v="disponible"/>
    <s v="kg tine yorouba"/>
    <n v="1"/>
    <n v="1"/>
    <n v="1"/>
    <n v="550"/>
    <n v="1650"/>
    <n v="11550"/>
    <s v="meme_pays"/>
    <m/>
    <m/>
    <n v="25"/>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00"/>
    <s v="meme_province"/>
    <m/>
    <m/>
    <n v="17"/>
    <n v="2"/>
    <n v="0"/>
    <m/>
    <m/>
    <m/>
    <m/>
    <m/>
    <m/>
    <m/>
    <m/>
    <m/>
    <m/>
    <m/>
    <m/>
    <m/>
    <m/>
    <m/>
    <m/>
    <s v="disponible"/>
    <s v="poudre morceaux"/>
    <n v="1"/>
    <n v="1"/>
    <n v="650"/>
    <n v="850"/>
    <s v="meme_pays"/>
    <m/>
    <m/>
    <n v="20"/>
    <n v="2"/>
    <n v="0"/>
    <m/>
    <s v="disponible"/>
    <n v="950"/>
    <s v="meme_pays"/>
    <m/>
    <m/>
    <n v="35"/>
    <n v="2"/>
    <n v="0"/>
    <m/>
    <s v="oui"/>
    <m/>
    <s v="mais sorgho_rouge sorgho_blanc mil riz_local riz_importe sucre huile"/>
    <n v="1"/>
    <n v="1"/>
    <n v="1"/>
    <n v="1"/>
    <n v="1"/>
    <n v="1"/>
    <n v="0"/>
    <n v="0"/>
    <n v="0"/>
    <n v="0"/>
    <n v="0"/>
    <n v="0"/>
    <n v="0"/>
    <n v="0"/>
    <n v="0"/>
    <n v="0"/>
    <n v="0"/>
    <n v="0"/>
    <n v="0"/>
    <n v="0"/>
    <n v="0"/>
    <n v="0"/>
    <n v="0"/>
    <n v="1"/>
    <n v="0"/>
    <n v="1"/>
    <n v="0"/>
    <n v="0"/>
    <m/>
    <s v="prix_fournisseurs cout_transport"/>
    <n v="0"/>
    <n v="0"/>
    <n v="0"/>
    <n v="0"/>
    <n v="0"/>
    <n v="1"/>
    <n v="0"/>
    <n v="1"/>
    <n v="0"/>
    <n v="0"/>
    <n v="0"/>
    <n v="0"/>
    <m/>
    <m/>
    <s v="prix_hausse"/>
    <n v="0"/>
    <n v="1"/>
    <n v="0"/>
    <n v="0"/>
    <s v="mais sorgho_rouge sorgho_blanc mil huile riz_local riz_importe sel sucre"/>
    <n v="1"/>
    <n v="1"/>
    <n v="1"/>
    <n v="1"/>
    <n v="1"/>
    <n v="1"/>
    <n v="0"/>
    <n v="0"/>
    <n v="0"/>
    <n v="0"/>
    <n v="0"/>
    <n v="0"/>
    <n v="0"/>
    <n v="0"/>
    <n v="0"/>
    <n v="0"/>
    <n v="0"/>
    <n v="0"/>
    <n v="0"/>
    <n v="0"/>
    <n v="0"/>
    <n v="0"/>
    <n v="0"/>
    <n v="1"/>
    <n v="0"/>
    <n v="1"/>
    <n v="1"/>
    <n v="0"/>
    <s v="hausse_couts Hausse_prix_fournisseurs"/>
    <n v="1"/>
    <n v="0"/>
    <n v="0"/>
    <n v="0"/>
    <n v="0"/>
    <n v="1"/>
    <n v="0"/>
    <n v="0"/>
    <n v="0"/>
    <n v="0"/>
    <n v="0"/>
    <n v="0"/>
    <m/>
    <m/>
    <m/>
    <m/>
    <m/>
    <m/>
    <m/>
    <m/>
    <m/>
    <m/>
    <m/>
    <m/>
    <m/>
    <m/>
    <m/>
    <m/>
    <m/>
    <m/>
    <m/>
    <m/>
    <m/>
    <m/>
    <m/>
    <m/>
    <m/>
    <m/>
    <m/>
    <m/>
    <m/>
    <m/>
    <m/>
    <m/>
    <m/>
    <m/>
    <m/>
    <m/>
    <m/>
    <m/>
    <m/>
    <m/>
    <m/>
    <m/>
    <m/>
    <m/>
    <m/>
    <s v="espece"/>
    <n v="1"/>
    <n v="0"/>
    <n v="0"/>
    <n v="0"/>
    <n v="0"/>
    <n v="0"/>
    <m/>
    <s v="oui_hausse"/>
    <s v="non"/>
    <m/>
    <m/>
    <m/>
    <m/>
    <m/>
    <m/>
    <m/>
    <m/>
    <m/>
    <m/>
    <s v="personne"/>
    <n v="0"/>
    <n v="0"/>
    <n v="0"/>
    <n v="0"/>
    <n v="0"/>
    <n v="0"/>
    <n v="0"/>
    <n v="1"/>
    <n v="0"/>
    <m/>
    <m/>
    <m/>
    <m/>
    <n v="362922156"/>
    <n v="44882.699259259258"/>
    <m/>
    <m/>
    <s v="submitted_via_web"/>
  </r>
  <r>
    <n v="37"/>
    <s v="eb23cd6f-07ca-45db-b851-84530361d666"/>
    <d v="2022-11-17T00:00:00"/>
    <s v="boussouma"/>
    <s v="Sawadogo Mohamed"/>
    <x v="35"/>
    <n v="44882.503033842593"/>
    <s v="audit.csv"/>
    <m/>
    <m/>
    <s v="reach"/>
    <n v="44882"/>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riz_local riz_importe sel sucre huile"/>
    <n v="1"/>
    <n v="1"/>
    <n v="1"/>
    <n v="0"/>
    <n v="1"/>
    <n v="1"/>
    <n v="0"/>
    <n v="0"/>
    <n v="0"/>
    <n v="0"/>
    <n v="0"/>
    <n v="0"/>
    <n v="0"/>
    <n v="0"/>
    <n v="0"/>
    <n v="0"/>
    <n v="0"/>
    <n v="0"/>
    <n v="0"/>
    <n v="0"/>
    <n v="0"/>
    <n v="0"/>
    <n v="0"/>
    <n v="1"/>
    <n v="0"/>
    <n v="1"/>
    <n v="1"/>
    <n v="0"/>
    <n v="8"/>
    <m/>
    <s v="disponible"/>
    <s v="yorouba tine"/>
    <n v="0"/>
    <n v="1"/>
    <n v="1"/>
    <m/>
    <n v="700"/>
    <n v="5250"/>
    <s v="meme_pays"/>
    <m/>
    <m/>
    <n v="25"/>
    <n v="3"/>
    <n v="0"/>
    <m/>
    <s v="disponible"/>
    <s v="yorouba tine"/>
    <n v="0"/>
    <n v="1"/>
    <n v="1"/>
    <m/>
    <n v="850"/>
    <n v="5950"/>
    <s v="meme_pays"/>
    <m/>
    <m/>
    <n v="25"/>
    <n v="3"/>
    <n v="0"/>
    <m/>
    <s v="disponible"/>
    <s v="yorouba tine"/>
    <n v="0"/>
    <n v="1"/>
    <n v="1"/>
    <m/>
    <n v="750"/>
    <n v="5250"/>
    <s v="meme_pays"/>
    <m/>
    <m/>
    <n v="35"/>
    <n v="3"/>
    <n v="0"/>
    <m/>
    <m/>
    <m/>
    <m/>
    <m/>
    <m/>
    <m/>
    <m/>
    <m/>
    <m/>
    <m/>
    <m/>
    <m/>
    <m/>
    <m/>
    <m/>
    <s v="disponible"/>
    <s v="yorouba tine"/>
    <n v="0"/>
    <n v="1"/>
    <n v="1"/>
    <m/>
    <n v="1400"/>
    <n v="5600"/>
    <s v="meme_pays"/>
    <m/>
    <m/>
    <n v="35"/>
    <n v="3"/>
    <n v="0"/>
    <m/>
    <s v="disponible"/>
    <s v="yorouba tine"/>
    <n v="0"/>
    <n v="1"/>
    <n v="1"/>
    <m/>
    <n v="1550"/>
    <n v="1650"/>
    <s v="meme_pays"/>
    <m/>
    <m/>
    <n v="25"/>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00"/>
    <s v="meme_province"/>
    <m/>
    <m/>
    <n v="15"/>
    <n v="2"/>
    <n v="0"/>
    <m/>
    <m/>
    <m/>
    <m/>
    <m/>
    <m/>
    <m/>
    <m/>
    <m/>
    <m/>
    <m/>
    <m/>
    <m/>
    <m/>
    <m/>
    <m/>
    <s v="disponible"/>
    <s v="poudre morceaux"/>
    <n v="1"/>
    <n v="1"/>
    <n v="650"/>
    <n v="850"/>
    <s v="meme_region"/>
    <m/>
    <m/>
    <n v="20"/>
    <n v="2"/>
    <n v="0"/>
    <m/>
    <s v="disponible"/>
    <n v="950"/>
    <s v="meme_pays"/>
    <m/>
    <m/>
    <n v="22"/>
    <n v="2"/>
    <n v="0"/>
    <m/>
    <s v="oui"/>
    <m/>
    <s v="mais sorgho_rouge sorgho_blanc riz_local riz_importe huile sucre sel"/>
    <n v="1"/>
    <n v="1"/>
    <n v="1"/>
    <n v="0"/>
    <n v="1"/>
    <n v="1"/>
    <n v="0"/>
    <n v="0"/>
    <n v="0"/>
    <n v="0"/>
    <n v="0"/>
    <n v="0"/>
    <n v="0"/>
    <n v="0"/>
    <n v="0"/>
    <n v="0"/>
    <n v="0"/>
    <n v="0"/>
    <n v="0"/>
    <n v="0"/>
    <n v="0"/>
    <n v="0"/>
    <n v="0"/>
    <n v="1"/>
    <n v="0"/>
    <n v="1"/>
    <n v="1"/>
    <n v="0"/>
    <m/>
    <s v="prix_fournisseurs cout_transport"/>
    <n v="0"/>
    <n v="0"/>
    <n v="0"/>
    <n v="0"/>
    <n v="0"/>
    <n v="1"/>
    <n v="0"/>
    <n v="1"/>
    <n v="0"/>
    <n v="0"/>
    <n v="0"/>
    <n v="0"/>
    <m/>
    <m/>
    <s v="prix_hausse"/>
    <n v="0"/>
    <n v="1"/>
    <n v="0"/>
    <n v="0"/>
    <s v="riz_importe huile sel sucre"/>
    <n v="0"/>
    <n v="0"/>
    <n v="0"/>
    <n v="0"/>
    <n v="0"/>
    <n v="1"/>
    <n v="0"/>
    <n v="0"/>
    <n v="0"/>
    <n v="0"/>
    <n v="0"/>
    <n v="0"/>
    <n v="0"/>
    <n v="0"/>
    <n v="0"/>
    <n v="0"/>
    <n v="0"/>
    <n v="0"/>
    <n v="0"/>
    <n v="0"/>
    <n v="0"/>
    <n v="0"/>
    <n v="0"/>
    <n v="1"/>
    <n v="0"/>
    <n v="1"/>
    <n v="1"/>
    <n v="0"/>
    <s v="hausse_couts Hausse_prix_fournisseurs"/>
    <n v="1"/>
    <n v="0"/>
    <n v="0"/>
    <n v="0"/>
    <n v="0"/>
    <n v="1"/>
    <n v="0"/>
    <n v="0"/>
    <n v="0"/>
    <n v="0"/>
    <n v="0"/>
    <n v="0"/>
    <m/>
    <m/>
    <m/>
    <m/>
    <m/>
    <m/>
    <m/>
    <m/>
    <m/>
    <m/>
    <m/>
    <m/>
    <m/>
    <m/>
    <m/>
    <m/>
    <m/>
    <m/>
    <m/>
    <m/>
    <m/>
    <m/>
    <m/>
    <m/>
    <m/>
    <m/>
    <m/>
    <m/>
    <m/>
    <m/>
    <m/>
    <m/>
    <m/>
    <m/>
    <m/>
    <m/>
    <m/>
    <m/>
    <m/>
    <m/>
    <m/>
    <m/>
    <m/>
    <m/>
    <m/>
    <s v="espece"/>
    <n v="1"/>
    <n v="0"/>
    <n v="0"/>
    <n v="0"/>
    <n v="0"/>
    <n v="0"/>
    <m/>
    <s v="oui_hausse"/>
    <s v="non"/>
    <m/>
    <m/>
    <m/>
    <m/>
    <m/>
    <m/>
    <m/>
    <m/>
    <m/>
    <m/>
    <s v="personne"/>
    <n v="0"/>
    <n v="0"/>
    <n v="0"/>
    <n v="0"/>
    <n v="0"/>
    <n v="0"/>
    <n v="0"/>
    <n v="1"/>
    <n v="0"/>
    <m/>
    <m/>
    <m/>
    <m/>
    <n v="362922171"/>
    <n v="44882.699282407411"/>
    <m/>
    <m/>
    <s v="submitted_via_web"/>
  </r>
  <r>
    <n v="38"/>
    <s v="751eefae-14de-4dfc-840e-1b55d85e826e"/>
    <d v="2022-11-17T00:00:00"/>
    <s v="boussouma"/>
    <s v="Sawadogo Mohamed"/>
    <x v="36"/>
    <n v="44882.51058563657"/>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oisson"/>
    <n v="0"/>
    <n v="0"/>
    <n v="0"/>
    <n v="0"/>
    <n v="0"/>
    <n v="0"/>
    <n v="0"/>
    <n v="0"/>
    <n v="0"/>
    <n v="0"/>
    <n v="0"/>
    <n v="0"/>
    <n v="0"/>
    <n v="1"/>
    <n v="0"/>
    <n v="0"/>
    <n v="0"/>
    <n v="0"/>
    <n v="0"/>
    <n v="0"/>
    <n v="0"/>
    <n v="0"/>
    <n v="0"/>
    <n v="0"/>
    <n v="0"/>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province"/>
    <m/>
    <m/>
    <n v="8"/>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poisson"/>
    <n v="0"/>
    <n v="0"/>
    <n v="0"/>
    <n v="0"/>
    <n v="0"/>
    <n v="0"/>
    <n v="0"/>
    <n v="0"/>
    <n v="0"/>
    <n v="0"/>
    <n v="0"/>
    <n v="0"/>
    <n v="0"/>
    <n v="1"/>
    <n v="0"/>
    <n v="0"/>
    <n v="0"/>
    <n v="0"/>
    <n v="0"/>
    <n v="0"/>
    <n v="0"/>
    <n v="0"/>
    <n v="0"/>
    <n v="0"/>
    <n v="0"/>
    <n v="0"/>
    <n v="0"/>
    <n v="0"/>
    <m/>
    <s v="prix_fournisseurs cout_transport"/>
    <n v="0"/>
    <n v="0"/>
    <n v="0"/>
    <n v="0"/>
    <n v="0"/>
    <n v="1"/>
    <n v="0"/>
    <n v="1"/>
    <n v="0"/>
    <n v="0"/>
    <n v="0"/>
    <n v="0"/>
    <m/>
    <m/>
    <s v="prix_hausse"/>
    <n v="0"/>
    <n v="1"/>
    <n v="0"/>
    <n v="0"/>
    <s v="poisson"/>
    <n v="0"/>
    <n v="0"/>
    <n v="0"/>
    <n v="0"/>
    <n v="0"/>
    <n v="0"/>
    <n v="0"/>
    <n v="0"/>
    <n v="0"/>
    <n v="0"/>
    <n v="0"/>
    <n v="0"/>
    <n v="0"/>
    <n v="1"/>
    <n v="0"/>
    <n v="0"/>
    <n v="0"/>
    <n v="0"/>
    <n v="0"/>
    <n v="0"/>
    <n v="0"/>
    <n v="0"/>
    <n v="0"/>
    <n v="0"/>
    <n v="0"/>
    <n v="0"/>
    <n v="0"/>
    <n v="0"/>
    <s v="hausse_couts Hausse_prix_fournisseurs"/>
    <n v="1"/>
    <n v="0"/>
    <n v="0"/>
    <n v="0"/>
    <n v="0"/>
    <n v="1"/>
    <n v="0"/>
    <n v="0"/>
    <n v="0"/>
    <n v="0"/>
    <n v="0"/>
    <n v="0"/>
    <m/>
    <m/>
    <m/>
    <m/>
    <m/>
    <m/>
    <m/>
    <m/>
    <m/>
    <m/>
    <m/>
    <m/>
    <m/>
    <m/>
    <m/>
    <m/>
    <m/>
    <m/>
    <m/>
    <m/>
    <m/>
    <m/>
    <m/>
    <m/>
    <m/>
    <m/>
    <m/>
    <m/>
    <m/>
    <m/>
    <m/>
    <m/>
    <m/>
    <m/>
    <m/>
    <m/>
    <m/>
    <m/>
    <m/>
    <m/>
    <m/>
    <m/>
    <m/>
    <m/>
    <m/>
    <s v="espece"/>
    <n v="1"/>
    <n v="0"/>
    <n v="0"/>
    <n v="0"/>
    <n v="0"/>
    <n v="0"/>
    <m/>
    <s v="non_meme"/>
    <s v="non"/>
    <m/>
    <m/>
    <m/>
    <m/>
    <m/>
    <m/>
    <m/>
    <m/>
    <m/>
    <m/>
    <s v="personne"/>
    <n v="0"/>
    <n v="0"/>
    <n v="0"/>
    <n v="0"/>
    <n v="0"/>
    <n v="0"/>
    <n v="0"/>
    <n v="1"/>
    <n v="0"/>
    <m/>
    <m/>
    <m/>
    <m/>
    <n v="362922209"/>
    <n v="44882.699317129627"/>
    <m/>
    <m/>
    <s v="submitted_via_web"/>
  </r>
  <r>
    <n v="39"/>
    <s v="5ae51e21-df36-4004-8cb7-c76a193aeec0"/>
    <d v="2022-11-17T00:00:00"/>
    <s v="boussouma"/>
    <s v="Sawadogo Mohamed"/>
    <x v="37"/>
    <n v="44882.517535775463"/>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pagne"/>
    <n v="0"/>
    <n v="0"/>
    <n v="0"/>
    <n v="0"/>
    <n v="0"/>
    <n v="0"/>
    <n v="0"/>
    <n v="0"/>
    <n v="0"/>
    <n v="0"/>
    <n v="0"/>
    <n v="0"/>
    <n v="0"/>
    <n v="1"/>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oui"/>
    <m/>
    <n v="6000"/>
    <s v="meme_pays"/>
    <m/>
    <m/>
    <n v="70"/>
    <n v="1"/>
    <n v="0"/>
    <m/>
    <m/>
    <m/>
    <m/>
    <m/>
    <m/>
    <m/>
    <m/>
    <m/>
    <m/>
    <s v="oui"/>
    <m/>
    <s v="pagne"/>
    <n v="0"/>
    <n v="0"/>
    <n v="0"/>
    <n v="0"/>
    <n v="0"/>
    <n v="0"/>
    <n v="0"/>
    <n v="0"/>
    <n v="0"/>
    <n v="0"/>
    <n v="0"/>
    <n v="0"/>
    <n v="0"/>
    <n v="1"/>
    <n v="0"/>
    <n v="0"/>
    <m/>
    <s v="prix_fournisseurs cout_transport"/>
    <n v="0"/>
    <n v="0"/>
    <n v="0"/>
    <n v="0"/>
    <n v="0"/>
    <n v="1"/>
    <n v="0"/>
    <n v="1"/>
    <n v="0"/>
    <n v="0"/>
    <n v="0"/>
    <n v="0"/>
    <m/>
    <m/>
    <s v="prix_hausse"/>
    <n v="0"/>
    <n v="1"/>
    <n v="0"/>
    <n v="0"/>
    <s v="pagne"/>
    <n v="0"/>
    <n v="0"/>
    <n v="0"/>
    <n v="0"/>
    <n v="0"/>
    <n v="0"/>
    <n v="0"/>
    <n v="0"/>
    <n v="0"/>
    <n v="0"/>
    <n v="0"/>
    <n v="0"/>
    <n v="0"/>
    <n v="1"/>
    <n v="0"/>
    <n v="0"/>
    <s v="hausse_couts Hausse_prix_fournisseurs"/>
    <n v="1"/>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2922230"/>
    <n v="44882.699363425927"/>
    <m/>
    <m/>
    <s v="submitted_via_web"/>
  </r>
  <r>
    <n v="40"/>
    <s v="89b46b69-c065-4264-b9b9-f8ab0688bf6f"/>
    <d v="2022-11-17T00:00:00"/>
    <s v="boussouma"/>
    <s v="Sawadogo Mohamed"/>
    <x v="38"/>
    <n v="44882.542213321758"/>
    <s v="audit.csv"/>
    <m/>
    <m/>
    <s v="reach"/>
    <n v="44882"/>
    <s v="centre_nord"/>
    <s v="sanmatenga"/>
    <x v="3"/>
    <s v="central"/>
    <m/>
    <m/>
    <s v="REACH"/>
    <s v="Marché de Boussouma"/>
    <m/>
    <s v="oui"/>
    <m/>
    <s v="30a100"/>
    <m/>
    <m/>
    <s v="bidon savon400gr"/>
    <n v="0"/>
    <n v="1"/>
    <n v="1"/>
    <n v="0"/>
    <n v="2"/>
    <m/>
    <m/>
    <m/>
    <m/>
    <m/>
    <m/>
    <m/>
    <m/>
    <m/>
    <m/>
    <s v="disponible"/>
    <s v="20l"/>
    <n v="1"/>
    <n v="0"/>
    <n v="750"/>
    <m/>
    <s v="meme_pays"/>
    <m/>
    <m/>
    <n v="25"/>
    <n v="1"/>
    <n v="0"/>
    <m/>
    <s v="disponible"/>
    <s v="boule400g boule250g"/>
    <n v="1"/>
    <n v="1"/>
    <n v="300"/>
    <n v="250"/>
    <s v="meme_pays"/>
    <m/>
    <m/>
    <n v="15"/>
    <n v="1"/>
    <n v="0"/>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riz_importe sucre"/>
    <n v="0"/>
    <n v="0"/>
    <n v="0"/>
    <n v="0"/>
    <n v="0"/>
    <n v="1"/>
    <n v="0"/>
    <n v="0"/>
    <n v="0"/>
    <n v="0"/>
    <n v="0"/>
    <n v="0"/>
    <n v="0"/>
    <n v="0"/>
    <n v="0"/>
    <n v="0"/>
    <n v="0"/>
    <n v="0"/>
    <n v="0"/>
    <n v="0"/>
    <n v="0"/>
    <n v="0"/>
    <n v="0"/>
    <n v="0"/>
    <n v="0"/>
    <n v="1"/>
    <n v="0"/>
    <n v="0"/>
    <n v="2"/>
    <m/>
    <m/>
    <m/>
    <m/>
    <m/>
    <m/>
    <m/>
    <m/>
    <m/>
    <m/>
    <m/>
    <m/>
    <m/>
    <m/>
    <m/>
    <m/>
    <m/>
    <m/>
    <m/>
    <m/>
    <m/>
    <m/>
    <m/>
    <m/>
    <m/>
    <m/>
    <m/>
    <m/>
    <m/>
    <m/>
    <m/>
    <m/>
    <m/>
    <m/>
    <m/>
    <m/>
    <m/>
    <m/>
    <m/>
    <m/>
    <m/>
    <m/>
    <m/>
    <m/>
    <m/>
    <m/>
    <m/>
    <m/>
    <m/>
    <m/>
    <m/>
    <m/>
    <m/>
    <m/>
    <m/>
    <m/>
    <m/>
    <m/>
    <m/>
    <m/>
    <m/>
    <m/>
    <m/>
    <m/>
    <m/>
    <m/>
    <m/>
    <m/>
    <m/>
    <m/>
    <m/>
    <m/>
    <m/>
    <m/>
    <m/>
    <m/>
    <s v="disponible"/>
    <s v="kg"/>
    <n v="1"/>
    <n v="0"/>
    <n v="0"/>
    <n v="450"/>
    <m/>
    <m/>
    <s v="meme_pays"/>
    <m/>
    <m/>
    <n v="17"/>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25"/>
    <n v="1"/>
    <n v="0"/>
    <m/>
    <m/>
    <m/>
    <m/>
    <m/>
    <m/>
    <m/>
    <m/>
    <m/>
    <m/>
    <s v="oui"/>
    <m/>
    <s v="riz_importe sucre"/>
    <n v="0"/>
    <n v="0"/>
    <n v="0"/>
    <n v="0"/>
    <n v="0"/>
    <n v="1"/>
    <n v="0"/>
    <n v="0"/>
    <n v="0"/>
    <n v="0"/>
    <n v="0"/>
    <n v="0"/>
    <n v="0"/>
    <n v="0"/>
    <n v="0"/>
    <n v="0"/>
    <n v="0"/>
    <n v="0"/>
    <n v="0"/>
    <n v="0"/>
    <n v="0"/>
    <n v="0"/>
    <n v="0"/>
    <n v="0"/>
    <n v="0"/>
    <n v="1"/>
    <n v="0"/>
    <n v="0"/>
    <m/>
    <s v="cout_transport"/>
    <n v="0"/>
    <n v="0"/>
    <n v="0"/>
    <n v="0"/>
    <n v="0"/>
    <n v="0"/>
    <n v="0"/>
    <n v="1"/>
    <n v="0"/>
    <n v="0"/>
    <n v="0"/>
    <n v="0"/>
    <m/>
    <m/>
    <s v="prix_hausse"/>
    <n v="0"/>
    <n v="1"/>
    <n v="0"/>
    <n v="0"/>
    <s v="riz_importe sucre"/>
    <n v="0"/>
    <n v="0"/>
    <n v="0"/>
    <n v="0"/>
    <n v="0"/>
    <n v="1"/>
    <n v="0"/>
    <n v="0"/>
    <n v="0"/>
    <n v="0"/>
    <n v="0"/>
    <n v="0"/>
    <n v="0"/>
    <n v="0"/>
    <n v="0"/>
    <n v="0"/>
    <n v="0"/>
    <n v="0"/>
    <n v="0"/>
    <n v="0"/>
    <n v="0"/>
    <n v="0"/>
    <n v="0"/>
    <n v="0"/>
    <n v="0"/>
    <n v="1"/>
    <n v="0"/>
    <n v="0"/>
    <s v="hausse_couts Hausse_prix_fournisseurs"/>
    <n v="1"/>
    <n v="0"/>
    <n v="0"/>
    <n v="0"/>
    <n v="0"/>
    <n v="1"/>
    <n v="0"/>
    <n v="0"/>
    <n v="0"/>
    <n v="0"/>
    <n v="0"/>
    <n v="0"/>
    <m/>
    <m/>
    <m/>
    <m/>
    <m/>
    <m/>
    <m/>
    <m/>
    <m/>
    <m/>
    <m/>
    <m/>
    <m/>
    <m/>
    <m/>
    <m/>
    <m/>
    <m/>
    <m/>
    <m/>
    <m/>
    <m/>
    <m/>
    <m/>
    <m/>
    <m/>
    <m/>
    <m/>
    <m/>
    <m/>
    <m/>
    <m/>
    <m/>
    <m/>
    <m/>
    <m/>
    <m/>
    <m/>
    <m/>
    <m/>
    <m/>
    <m/>
    <m/>
    <m/>
    <m/>
    <s v="espece"/>
    <n v="1"/>
    <n v="0"/>
    <n v="0"/>
    <n v="0"/>
    <n v="0"/>
    <n v="0"/>
    <m/>
    <s v="non_meme"/>
    <s v="non"/>
    <m/>
    <m/>
    <m/>
    <m/>
    <m/>
    <m/>
    <m/>
    <m/>
    <m/>
    <m/>
    <s v="personne"/>
    <n v="0"/>
    <n v="0"/>
    <n v="0"/>
    <n v="0"/>
    <n v="0"/>
    <n v="0"/>
    <n v="0"/>
    <n v="1"/>
    <n v="0"/>
    <m/>
    <m/>
    <m/>
    <m/>
    <n v="362922255"/>
    <n v="44882.69939814815"/>
    <m/>
    <m/>
    <s v="submitted_via_web"/>
  </r>
  <r>
    <n v="41"/>
    <s v="1da66c19-0d44-4a7f-9843-b76a8703bfe1"/>
    <d v="2022-11-17T00:00:00"/>
    <s v="boussouma"/>
    <s v="Sawadogo Mohamed"/>
    <x v="39"/>
    <n v="44882.559012523147"/>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s v="disponible"/>
    <s v="6kg 12kg"/>
    <n v="0"/>
    <n v="1"/>
    <n v="1"/>
    <m/>
    <n v="27500"/>
    <n v="35000"/>
    <s v="meme_pays"/>
    <m/>
    <m/>
    <n v="60"/>
    <n v="3"/>
    <n v="0"/>
    <m/>
    <m/>
    <m/>
    <m/>
    <m/>
    <m/>
    <m/>
    <m/>
    <m/>
    <m/>
    <m/>
    <m/>
    <m/>
    <m/>
    <m/>
    <m/>
    <m/>
    <m/>
    <m/>
    <m/>
    <m/>
    <m/>
    <m/>
    <m/>
    <m/>
    <m/>
    <m/>
    <m/>
    <m/>
    <m/>
    <m/>
    <m/>
    <m/>
    <m/>
    <m/>
    <m/>
    <m/>
    <m/>
    <m/>
    <m/>
    <m/>
    <m/>
    <m/>
    <m/>
    <m/>
    <m/>
    <m/>
    <m/>
    <m/>
    <m/>
    <m/>
    <m/>
    <m/>
    <m/>
    <m/>
    <m/>
    <m/>
    <m/>
    <m/>
    <m/>
    <m/>
    <m/>
    <m/>
    <m/>
    <m/>
    <m/>
    <m/>
    <m/>
    <m/>
    <m/>
    <m/>
    <m/>
    <m/>
    <m/>
    <m/>
    <m/>
    <m/>
    <m/>
    <m/>
    <m/>
    <m/>
    <m/>
    <m/>
    <m/>
    <m/>
    <m/>
    <m/>
    <m/>
    <m/>
    <m/>
    <m/>
    <m/>
    <m/>
    <m/>
    <m/>
    <m/>
    <m/>
    <m/>
    <m/>
    <m/>
    <m/>
    <m/>
    <m/>
    <m/>
    <m/>
    <m/>
    <m/>
    <m/>
    <m/>
    <m/>
    <m/>
    <m/>
    <m/>
    <m/>
    <m/>
    <m/>
    <m/>
    <s v="oui"/>
    <m/>
    <s v="combustible_gaz"/>
    <n v="0"/>
    <n v="0"/>
    <n v="1"/>
    <n v="0"/>
    <n v="0"/>
    <n v="0"/>
    <n v="0"/>
    <n v="0"/>
    <n v="0"/>
    <n v="0"/>
    <n v="0"/>
    <n v="0"/>
    <n v="0"/>
    <n v="0"/>
    <n v="0"/>
    <n v="0"/>
    <m/>
    <s v="prix_fournisseurs cout_transport"/>
    <n v="0"/>
    <n v="0"/>
    <n v="0"/>
    <n v="0"/>
    <n v="0"/>
    <n v="1"/>
    <n v="0"/>
    <n v="1"/>
    <n v="0"/>
    <n v="0"/>
    <n v="0"/>
    <n v="0"/>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2922266"/>
    <n v="44882.699421296304"/>
    <m/>
    <m/>
    <s v="submitted_via_web"/>
  </r>
  <r>
    <n v="42"/>
    <s v="6802c07d-d1be-4a06-93f3-8c4223c65d06"/>
    <d v="2022-11-17T00:00:00"/>
    <s v="boussouma"/>
    <s v="Sawadogo Mohamed"/>
    <x v="40"/>
    <n v="44882.581279861122"/>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natte couverture pagne"/>
    <n v="0"/>
    <n v="0"/>
    <n v="0"/>
    <n v="0"/>
    <n v="0"/>
    <n v="0"/>
    <n v="0"/>
    <n v="0"/>
    <n v="0"/>
    <n v="1"/>
    <n v="1"/>
    <n v="0"/>
    <n v="0"/>
    <n v="1"/>
    <n v="0"/>
    <n v="0"/>
    <n v="3"/>
    <n v="5"/>
    <m/>
    <m/>
    <m/>
    <m/>
    <m/>
    <m/>
    <m/>
    <m/>
    <m/>
    <m/>
    <m/>
    <m/>
    <m/>
    <m/>
    <m/>
    <m/>
    <m/>
    <m/>
    <m/>
    <m/>
    <m/>
    <m/>
    <m/>
    <m/>
    <m/>
    <m/>
    <m/>
    <m/>
    <m/>
    <m/>
    <m/>
    <m/>
    <m/>
    <m/>
    <m/>
    <m/>
    <m/>
    <m/>
    <m/>
    <m/>
    <m/>
    <m/>
    <m/>
    <m/>
    <m/>
    <m/>
    <m/>
    <m/>
    <m/>
    <m/>
    <m/>
    <m/>
    <m/>
    <m/>
    <m/>
    <m/>
    <m/>
    <m/>
    <m/>
    <m/>
    <m/>
    <m/>
    <m/>
    <m/>
    <m/>
    <m/>
    <m/>
    <m/>
    <m/>
    <m/>
    <m/>
    <m/>
    <m/>
    <m/>
    <m/>
    <m/>
    <m/>
    <m/>
    <m/>
    <m/>
    <m/>
    <m/>
    <m/>
    <m/>
    <m/>
    <m/>
    <m/>
    <m/>
    <m/>
    <m/>
    <m/>
    <m/>
    <m/>
    <m/>
    <m/>
    <m/>
    <m/>
    <m/>
    <s v="disponible"/>
    <n v="3750"/>
    <s v="meme_pays"/>
    <m/>
    <m/>
    <n v="30"/>
    <n v="1"/>
    <n v="0"/>
    <m/>
    <s v="disponible"/>
    <n v="2500"/>
    <s v="meme_pays"/>
    <m/>
    <m/>
    <n v="25"/>
    <n v="1"/>
    <n v="0"/>
    <m/>
    <m/>
    <m/>
    <m/>
    <m/>
    <m/>
    <m/>
    <m/>
    <m/>
    <m/>
    <m/>
    <m/>
    <m/>
    <m/>
    <m/>
    <m/>
    <m/>
    <m/>
    <m/>
    <s v="disponible"/>
    <s v="oui"/>
    <m/>
    <n v="2000"/>
    <s v="meme_pays"/>
    <m/>
    <m/>
    <n v="28"/>
    <n v="1"/>
    <n v="0"/>
    <m/>
    <m/>
    <m/>
    <m/>
    <m/>
    <m/>
    <m/>
    <m/>
    <m/>
    <m/>
    <s v="non"/>
    <m/>
    <m/>
    <m/>
    <m/>
    <m/>
    <m/>
    <m/>
    <m/>
    <m/>
    <m/>
    <m/>
    <m/>
    <m/>
    <m/>
    <m/>
    <m/>
    <m/>
    <m/>
    <m/>
    <m/>
    <m/>
    <m/>
    <m/>
    <m/>
    <m/>
    <m/>
    <m/>
    <m/>
    <m/>
    <m/>
    <m/>
    <m/>
    <m/>
    <m/>
    <s v="prix_hausse"/>
    <n v="0"/>
    <n v="1"/>
    <n v="0"/>
    <n v="0"/>
    <s v="natte couverture pagne"/>
    <n v="0"/>
    <n v="0"/>
    <n v="0"/>
    <n v="0"/>
    <n v="0"/>
    <n v="0"/>
    <n v="0"/>
    <n v="0"/>
    <n v="0"/>
    <n v="1"/>
    <n v="1"/>
    <n v="0"/>
    <n v="0"/>
    <n v="1"/>
    <n v="0"/>
    <n v="0"/>
    <s v="hausse_couts Hausse_prix_fournisseurs"/>
    <n v="1"/>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credit"/>
    <n v="1"/>
    <n v="1"/>
    <n v="0"/>
    <n v="1"/>
    <n v="0"/>
    <n v="0"/>
    <m/>
    <s v="oui_baisse"/>
    <s v="non"/>
    <m/>
    <m/>
    <m/>
    <m/>
    <m/>
    <m/>
    <m/>
    <m/>
    <m/>
    <m/>
    <s v="personne"/>
    <n v="0"/>
    <n v="0"/>
    <n v="0"/>
    <n v="0"/>
    <n v="0"/>
    <n v="0"/>
    <n v="0"/>
    <n v="1"/>
    <n v="0"/>
    <m/>
    <m/>
    <m/>
    <m/>
    <n v="362922284"/>
    <n v="44882.699467592603"/>
    <m/>
    <m/>
    <s v="submitted_via_web"/>
  </r>
  <r>
    <n v="43"/>
    <s v="0143d7e7-e72a-4e71-94b1-e0abba8b0cce"/>
    <d v="2022-11-17T00:00:00"/>
    <s v="boussouma"/>
    <s v="OUEDRAOGO MAHAMADY"/>
    <x v="41"/>
    <n v="44882.476081956018"/>
    <s v="audit.csv"/>
    <m/>
    <m/>
    <s v="reach"/>
    <n v="44882"/>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mil voandzou niebe arachide_coque"/>
    <n v="1"/>
    <n v="1"/>
    <n v="1"/>
    <n v="1"/>
    <n v="0"/>
    <n v="0"/>
    <n v="0"/>
    <n v="0"/>
    <n v="0"/>
    <n v="0"/>
    <n v="0"/>
    <n v="0"/>
    <n v="0"/>
    <n v="0"/>
    <n v="0"/>
    <n v="0"/>
    <n v="1"/>
    <n v="1"/>
    <n v="0"/>
    <n v="1"/>
    <n v="0"/>
    <n v="0"/>
    <n v="0"/>
    <n v="0"/>
    <n v="0"/>
    <n v="0"/>
    <n v="0"/>
    <n v="0"/>
    <n v="7"/>
    <m/>
    <s v="peudisponible"/>
    <s v="yorouba"/>
    <n v="0"/>
    <n v="1"/>
    <n v="0"/>
    <m/>
    <n v="600"/>
    <m/>
    <s v="meme_pays"/>
    <m/>
    <m/>
    <n v="15"/>
    <n v="2"/>
    <n v="0"/>
    <m/>
    <s v="disponible"/>
    <s v="yorouba"/>
    <n v="0"/>
    <n v="1"/>
    <n v="0"/>
    <m/>
    <n v="650"/>
    <m/>
    <s v="meme_localite"/>
    <m/>
    <m/>
    <n v="30"/>
    <n v="2"/>
    <n v="0"/>
    <m/>
    <s v="disponible"/>
    <s v="yorouba"/>
    <n v="0"/>
    <n v="1"/>
    <n v="0"/>
    <m/>
    <n v="650"/>
    <m/>
    <s v="meme_localite"/>
    <m/>
    <m/>
    <n v="30"/>
    <n v="2"/>
    <n v="0"/>
    <m/>
    <s v="disponible"/>
    <s v="yorouba"/>
    <n v="0"/>
    <n v="1"/>
    <n v="0"/>
    <m/>
    <n v="650"/>
    <m/>
    <s v="meme_localite"/>
    <m/>
    <m/>
    <n v="3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yorouba"/>
    <n v="0"/>
    <n v="1"/>
    <n v="0"/>
    <m/>
    <n v="600"/>
    <m/>
    <s v="meme_localite"/>
    <m/>
    <m/>
    <n v="30"/>
    <n v="2"/>
    <n v="0"/>
    <m/>
    <m/>
    <m/>
    <m/>
    <m/>
    <m/>
    <m/>
    <m/>
    <m/>
    <m/>
    <m/>
    <m/>
    <m/>
    <m/>
    <m/>
    <m/>
    <s v="disponible"/>
    <s v="yorouba"/>
    <n v="0"/>
    <n v="1"/>
    <n v="0"/>
    <m/>
    <n v="1600"/>
    <m/>
    <s v="meme_commune"/>
    <m/>
    <m/>
    <n v="15"/>
    <n v="30"/>
    <n v="1"/>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mais sorgho_rouge sorgho_blanc mil niebe arachide_coque voandzou"/>
    <n v="1"/>
    <n v="1"/>
    <n v="1"/>
    <n v="1"/>
    <n v="0"/>
    <n v="0"/>
    <n v="0"/>
    <n v="0"/>
    <n v="0"/>
    <n v="0"/>
    <n v="0"/>
    <n v="0"/>
    <n v="0"/>
    <n v="0"/>
    <n v="0"/>
    <n v="0"/>
    <n v="1"/>
    <n v="1"/>
    <n v="0"/>
    <n v="1"/>
    <n v="0"/>
    <n v="0"/>
    <n v="0"/>
    <n v="0"/>
    <n v="0"/>
    <n v="0"/>
    <n v="0"/>
    <n v="0"/>
    <s v="hausse_offre_production_saison"/>
    <n v="0"/>
    <n v="0"/>
    <n v="0"/>
    <n v="0"/>
    <n v="0"/>
    <n v="0"/>
    <n v="0"/>
    <n v="0"/>
    <n v="0"/>
    <n v="1"/>
    <n v="0"/>
    <n v="0"/>
    <m/>
    <m/>
    <s v="espece"/>
    <n v="1"/>
    <n v="0"/>
    <n v="0"/>
    <n v="0"/>
    <n v="0"/>
    <n v="0"/>
    <m/>
    <s v="oui_hausse"/>
    <s v="non"/>
    <m/>
    <m/>
    <m/>
    <m/>
    <m/>
    <m/>
    <m/>
    <m/>
    <m/>
    <m/>
    <s v="personne"/>
    <n v="0"/>
    <n v="0"/>
    <n v="0"/>
    <n v="0"/>
    <n v="0"/>
    <n v="0"/>
    <n v="0"/>
    <n v="1"/>
    <n v="0"/>
    <m/>
    <s v="Vraiment nous avons besoin des aide pour fournir plus de produits et être prompte pour affronter le marché"/>
    <m/>
    <m/>
    <n v="362922412"/>
    <n v="44882.699699074074"/>
    <m/>
    <m/>
    <s v="submitted_via_web"/>
  </r>
  <r>
    <n v="44"/>
    <s v="0dd2c8e0-2c5e-45e0-a1a9-ca45a5406c87"/>
    <d v="2022-11-17T00:00:00"/>
    <s v="boussouma"/>
    <s v="OUEDRAOGO MAHAMADY"/>
    <x v="42"/>
    <n v="44882.502718645832"/>
    <s v="audit.csv"/>
    <m/>
    <m/>
    <s v="reach"/>
    <n v="44882"/>
    <s v="centre_nord"/>
    <s v="sanmatenga"/>
    <x v="3"/>
    <s v="central"/>
    <m/>
    <m/>
    <s v="REACH"/>
    <s v="Marché de Boussouma"/>
    <m/>
    <s v="oui"/>
    <m/>
    <s v="30a100"/>
    <m/>
    <m/>
    <s v="savon400gr"/>
    <n v="0"/>
    <n v="0"/>
    <n v="1"/>
    <n v="0"/>
    <n v="1"/>
    <m/>
    <m/>
    <m/>
    <m/>
    <m/>
    <m/>
    <m/>
    <m/>
    <m/>
    <m/>
    <m/>
    <m/>
    <m/>
    <m/>
    <m/>
    <m/>
    <m/>
    <m/>
    <m/>
    <m/>
    <m/>
    <m/>
    <m/>
    <s v="disponible"/>
    <s v="boule400g boule250g"/>
    <n v="1"/>
    <n v="1"/>
    <n v="425"/>
    <n v="250"/>
    <s v="meme_province"/>
    <m/>
    <m/>
    <n v="10"/>
    <n v="1"/>
    <n v="0"/>
    <m/>
    <s v="non"/>
    <m/>
    <m/>
    <m/>
    <m/>
    <m/>
    <m/>
    <m/>
    <m/>
    <m/>
    <m/>
    <m/>
    <m/>
    <m/>
    <m/>
    <m/>
    <m/>
    <m/>
    <m/>
    <m/>
    <m/>
    <m/>
    <m/>
    <s v="prix_hausse"/>
    <n v="0"/>
    <n v="1"/>
    <n v="0"/>
    <n v="0"/>
    <s v="savon400gr"/>
    <n v="0"/>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s v="disponible"/>
    <n v="750"/>
    <s v="meme_province"/>
    <m/>
    <m/>
    <n v="30"/>
    <n v="1"/>
    <n v="0"/>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s v="poisson sucre sel riz_importe"/>
    <n v="0"/>
    <n v="0"/>
    <n v="0"/>
    <n v="0"/>
    <n v="0"/>
    <n v="1"/>
    <n v="0"/>
    <n v="0"/>
    <n v="0"/>
    <n v="0"/>
    <n v="0"/>
    <n v="0"/>
    <n v="0"/>
    <n v="1"/>
    <n v="0"/>
    <n v="0"/>
    <n v="0"/>
    <n v="0"/>
    <n v="0"/>
    <n v="0"/>
    <n v="0"/>
    <n v="0"/>
    <n v="0"/>
    <n v="0"/>
    <n v="0"/>
    <n v="1"/>
    <n v="1"/>
    <n v="0"/>
    <n v="4"/>
    <m/>
    <m/>
    <m/>
    <m/>
    <m/>
    <m/>
    <m/>
    <m/>
    <m/>
    <m/>
    <m/>
    <m/>
    <m/>
    <m/>
    <m/>
    <m/>
    <m/>
    <m/>
    <m/>
    <m/>
    <m/>
    <m/>
    <m/>
    <m/>
    <m/>
    <m/>
    <m/>
    <m/>
    <m/>
    <m/>
    <m/>
    <m/>
    <m/>
    <m/>
    <m/>
    <m/>
    <m/>
    <m/>
    <m/>
    <m/>
    <m/>
    <m/>
    <m/>
    <m/>
    <m/>
    <m/>
    <m/>
    <m/>
    <m/>
    <m/>
    <m/>
    <m/>
    <m/>
    <m/>
    <m/>
    <m/>
    <m/>
    <m/>
    <m/>
    <m/>
    <m/>
    <m/>
    <m/>
    <m/>
    <m/>
    <m/>
    <m/>
    <m/>
    <m/>
    <m/>
    <m/>
    <m/>
    <m/>
    <m/>
    <m/>
    <m/>
    <s v="disponible"/>
    <s v="kg"/>
    <n v="1"/>
    <n v="0"/>
    <n v="0"/>
    <n v="550"/>
    <m/>
    <m/>
    <s v="meme_province"/>
    <m/>
    <m/>
    <n v="3"/>
    <n v="1"/>
    <n v="0"/>
    <m/>
    <m/>
    <m/>
    <m/>
    <m/>
    <m/>
    <m/>
    <m/>
    <m/>
    <m/>
    <m/>
    <m/>
    <m/>
    <m/>
    <m/>
    <m/>
    <m/>
    <m/>
    <m/>
    <m/>
    <m/>
    <m/>
    <m/>
    <m/>
    <m/>
    <m/>
    <m/>
    <m/>
    <m/>
    <m/>
    <m/>
    <m/>
    <m/>
    <m/>
    <m/>
    <m/>
    <m/>
    <m/>
    <m/>
    <m/>
    <m/>
    <m/>
    <m/>
    <m/>
    <m/>
    <m/>
    <m/>
    <m/>
    <m/>
    <m/>
    <m/>
    <m/>
    <m/>
    <m/>
    <m/>
    <m/>
    <m/>
    <m/>
    <m/>
    <m/>
    <m/>
    <m/>
    <m/>
    <m/>
    <m/>
    <m/>
    <m/>
    <m/>
    <m/>
    <m/>
    <s v="disponible"/>
    <n v="1300"/>
    <s v="meme_province"/>
    <m/>
    <m/>
    <n v="3"/>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rovince"/>
    <m/>
    <m/>
    <n v="10"/>
    <n v="1"/>
    <n v="0"/>
    <m/>
    <s v="disponible"/>
    <n v="200"/>
    <s v="meme_province"/>
    <m/>
    <m/>
    <n v="10"/>
    <n v="1"/>
    <n v="0"/>
    <m/>
    <s v="non"/>
    <m/>
    <m/>
    <m/>
    <m/>
    <m/>
    <m/>
    <m/>
    <m/>
    <m/>
    <m/>
    <m/>
    <m/>
    <m/>
    <m/>
    <m/>
    <m/>
    <m/>
    <m/>
    <m/>
    <m/>
    <m/>
    <m/>
    <m/>
    <m/>
    <m/>
    <m/>
    <m/>
    <m/>
    <m/>
    <m/>
    <m/>
    <m/>
    <m/>
    <m/>
    <m/>
    <m/>
    <m/>
    <m/>
    <m/>
    <m/>
    <m/>
    <m/>
    <m/>
    <m/>
    <m/>
    <m/>
    <s v="prix_hausse"/>
    <n v="0"/>
    <n v="1"/>
    <n v="0"/>
    <n v="0"/>
    <s v="poisson sucre"/>
    <n v="0"/>
    <n v="0"/>
    <n v="0"/>
    <n v="0"/>
    <n v="0"/>
    <n v="0"/>
    <n v="0"/>
    <n v="0"/>
    <n v="0"/>
    <n v="0"/>
    <n v="0"/>
    <n v="0"/>
    <n v="0"/>
    <n v="1"/>
    <n v="0"/>
    <n v="0"/>
    <n v="0"/>
    <n v="0"/>
    <n v="0"/>
    <n v="0"/>
    <n v="0"/>
    <n v="0"/>
    <n v="0"/>
    <n v="0"/>
    <n v="0"/>
    <n v="1"/>
    <n v="0"/>
    <n v="0"/>
    <s v="Hausse_prix_fournisseurs"/>
    <n v="0"/>
    <n v="0"/>
    <n v="0"/>
    <n v="0"/>
    <n v="0"/>
    <n v="1"/>
    <n v="0"/>
    <n v="0"/>
    <n v="0"/>
    <n v="0"/>
    <n v="0"/>
    <n v="0"/>
    <m/>
    <m/>
    <m/>
    <m/>
    <m/>
    <m/>
    <m/>
    <m/>
    <m/>
    <m/>
    <m/>
    <m/>
    <m/>
    <m/>
    <m/>
    <m/>
    <m/>
    <m/>
    <m/>
    <m/>
    <m/>
    <m/>
    <m/>
    <m/>
    <m/>
    <m/>
    <m/>
    <m/>
    <m/>
    <m/>
    <m/>
    <m/>
    <m/>
    <m/>
    <m/>
    <m/>
    <m/>
    <m/>
    <m/>
    <m/>
    <m/>
    <m/>
    <m/>
    <m/>
    <m/>
    <s v="espece"/>
    <n v="1"/>
    <n v="0"/>
    <n v="0"/>
    <n v="0"/>
    <n v="0"/>
    <n v="0"/>
    <m/>
    <s v="oui_hausse"/>
    <s v="non"/>
    <m/>
    <m/>
    <m/>
    <m/>
    <m/>
    <m/>
    <m/>
    <m/>
    <m/>
    <m/>
    <s v="personne"/>
    <n v="0"/>
    <n v="0"/>
    <n v="0"/>
    <n v="0"/>
    <n v="0"/>
    <n v="0"/>
    <n v="0"/>
    <n v="1"/>
    <n v="0"/>
    <m/>
    <m/>
    <m/>
    <m/>
    <n v="362922447"/>
    <n v="44882.699756944443"/>
    <m/>
    <m/>
    <s v="submitted_via_web"/>
  </r>
  <r>
    <n v="45"/>
    <s v="21024f03-9c56-4966-b55a-b1e683835fbb"/>
    <d v="2022-11-17T00:00:00"/>
    <s v="boussouma"/>
    <s v="BAMOGO Issa"/>
    <x v="43"/>
    <n v="44882.464676932868"/>
    <s v="audit.csv"/>
    <m/>
    <m/>
    <s v="reach"/>
    <n v="44882"/>
    <s v="centre_nord"/>
    <s v="sanmatenga"/>
    <x v="3"/>
    <s v="central"/>
    <m/>
    <m/>
    <s v="REACH"/>
    <s v="Marché de Boussouma"/>
    <m/>
    <s v="oui"/>
    <m/>
    <s v="30a100"/>
    <m/>
    <m/>
    <s v="savon400gr"/>
    <n v="0"/>
    <n v="0"/>
    <n v="1"/>
    <n v="0"/>
    <n v="1"/>
    <m/>
    <m/>
    <m/>
    <m/>
    <m/>
    <m/>
    <m/>
    <m/>
    <m/>
    <m/>
    <m/>
    <m/>
    <m/>
    <m/>
    <m/>
    <m/>
    <m/>
    <m/>
    <m/>
    <m/>
    <m/>
    <m/>
    <m/>
    <s v="disponible"/>
    <s v="boule250g boule400g"/>
    <n v="1"/>
    <n v="1"/>
    <n v="450"/>
    <n v="250"/>
    <s v="meme_pays"/>
    <m/>
    <m/>
    <n v="12"/>
    <n v="2"/>
    <n v="0"/>
    <m/>
    <s v="oui"/>
    <m/>
    <s v="savon400gr"/>
    <n v="0"/>
    <n v="0"/>
    <n v="1"/>
    <n v="0"/>
    <m/>
    <s v="taxes"/>
    <n v="0"/>
    <n v="0"/>
    <n v="0"/>
    <n v="0"/>
    <n v="0"/>
    <n v="0"/>
    <n v="0"/>
    <n v="0"/>
    <n v="1"/>
    <n v="0"/>
    <n v="0"/>
    <n v="0"/>
    <m/>
    <m/>
    <s v="prix_constants"/>
    <n v="1"/>
    <n v="0"/>
    <n v="0"/>
    <n v="0"/>
    <m/>
    <m/>
    <m/>
    <m/>
    <m/>
    <m/>
    <m/>
    <m/>
    <m/>
    <m/>
    <m/>
    <m/>
    <m/>
    <m/>
    <m/>
    <m/>
    <m/>
    <m/>
    <m/>
    <m/>
    <m/>
    <m/>
    <m/>
    <m/>
    <m/>
    <m/>
    <m/>
    <m/>
    <m/>
    <m/>
    <m/>
    <m/>
    <m/>
    <m/>
    <m/>
    <m/>
    <m/>
    <m/>
    <m/>
    <s v="pelle"/>
    <n v="0"/>
    <n v="0"/>
    <n v="0"/>
    <n v="1"/>
    <n v="0"/>
    <n v="1"/>
    <m/>
    <m/>
    <m/>
    <m/>
    <m/>
    <m/>
    <m/>
    <m/>
    <m/>
    <m/>
    <m/>
    <m/>
    <m/>
    <m/>
    <m/>
    <m/>
    <m/>
    <m/>
    <m/>
    <m/>
    <m/>
    <m/>
    <m/>
    <m/>
    <m/>
    <m/>
    <m/>
    <m/>
    <s v="disponible"/>
    <n v="1250"/>
    <s v="meme_pays"/>
    <m/>
    <m/>
    <n v="21"/>
    <n v="2"/>
    <n v="0"/>
    <m/>
    <s v="non"/>
    <m/>
    <m/>
    <m/>
    <m/>
    <m/>
    <m/>
    <m/>
    <m/>
    <m/>
    <m/>
    <m/>
    <m/>
    <m/>
    <m/>
    <m/>
    <m/>
    <m/>
    <m/>
    <m/>
    <m/>
    <m/>
    <m/>
    <m/>
    <s v="prix_constants"/>
    <n v="1"/>
    <n v="0"/>
    <n v="0"/>
    <n v="0"/>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s v="disponible"/>
    <n v="750"/>
    <s v="meme_pays"/>
    <m/>
    <m/>
    <n v="7"/>
    <n v="1"/>
    <n v="0"/>
    <m/>
    <m/>
    <m/>
    <m/>
    <m/>
    <m/>
    <m/>
    <m/>
    <m/>
    <m/>
    <m/>
    <m/>
    <m/>
    <m/>
    <m/>
    <m/>
    <m/>
    <m/>
    <m/>
    <m/>
    <m/>
    <s v="oui"/>
    <m/>
    <s v="lampe"/>
    <n v="0"/>
    <n v="0"/>
    <n v="0"/>
    <n v="0"/>
    <n v="0"/>
    <n v="0"/>
    <n v="0"/>
    <n v="0"/>
    <n v="0"/>
    <n v="0"/>
    <n v="0"/>
    <n v="0"/>
    <n v="1"/>
    <n v="0"/>
    <n v="0"/>
    <n v="0"/>
    <m/>
    <s v="taxes"/>
    <n v="0"/>
    <n v="0"/>
    <n v="0"/>
    <n v="0"/>
    <n v="0"/>
    <n v="0"/>
    <n v="0"/>
    <n v="0"/>
    <n v="1"/>
    <n v="0"/>
    <n v="0"/>
    <n v="0"/>
    <m/>
    <m/>
    <s v="prix_constants"/>
    <n v="1"/>
    <n v="0"/>
    <n v="0"/>
    <n v="0"/>
    <m/>
    <m/>
    <m/>
    <m/>
    <m/>
    <m/>
    <m/>
    <m/>
    <m/>
    <m/>
    <m/>
    <m/>
    <m/>
    <m/>
    <m/>
    <m/>
    <m/>
    <m/>
    <m/>
    <m/>
    <m/>
    <m/>
    <m/>
    <m/>
    <m/>
    <m/>
    <m/>
    <m/>
    <m/>
    <m/>
    <m/>
    <m/>
    <m/>
    <m/>
    <m/>
    <m/>
    <m/>
    <m/>
    <m/>
    <m/>
    <m/>
    <m/>
    <m/>
    <m/>
    <m/>
    <m/>
    <m/>
    <m/>
    <m/>
    <m/>
    <m/>
    <m/>
    <m/>
    <m/>
    <m/>
    <m/>
    <m/>
    <m/>
    <m/>
    <m/>
    <m/>
    <m/>
    <m/>
    <m/>
    <s v="riz_local riz_importe lait_frais sucre sel"/>
    <n v="0"/>
    <n v="0"/>
    <n v="0"/>
    <n v="0"/>
    <n v="1"/>
    <n v="1"/>
    <n v="0"/>
    <n v="0"/>
    <n v="0"/>
    <n v="0"/>
    <n v="0"/>
    <n v="0"/>
    <n v="0"/>
    <n v="0"/>
    <n v="0"/>
    <n v="1"/>
    <n v="0"/>
    <n v="0"/>
    <n v="0"/>
    <n v="0"/>
    <n v="0"/>
    <n v="0"/>
    <n v="0"/>
    <n v="0"/>
    <n v="0"/>
    <n v="1"/>
    <n v="1"/>
    <n v="0"/>
    <n v="5"/>
    <m/>
    <m/>
    <m/>
    <m/>
    <m/>
    <m/>
    <m/>
    <m/>
    <m/>
    <m/>
    <m/>
    <m/>
    <m/>
    <m/>
    <m/>
    <m/>
    <m/>
    <m/>
    <m/>
    <m/>
    <m/>
    <m/>
    <m/>
    <m/>
    <m/>
    <m/>
    <m/>
    <m/>
    <m/>
    <m/>
    <m/>
    <m/>
    <m/>
    <m/>
    <m/>
    <m/>
    <m/>
    <m/>
    <m/>
    <m/>
    <m/>
    <m/>
    <m/>
    <m/>
    <m/>
    <m/>
    <m/>
    <m/>
    <m/>
    <m/>
    <m/>
    <m/>
    <m/>
    <m/>
    <m/>
    <m/>
    <m/>
    <m/>
    <m/>
    <m/>
    <m/>
    <s v="disponible"/>
    <s v="kg"/>
    <n v="1"/>
    <n v="0"/>
    <n v="0"/>
    <n v="450"/>
    <m/>
    <m/>
    <s v="meme_pays"/>
    <m/>
    <m/>
    <n v="15"/>
    <n v="2"/>
    <n v="0"/>
    <m/>
    <s v="disponible"/>
    <s v="kg"/>
    <n v="1"/>
    <n v="0"/>
    <n v="0"/>
    <n v="400"/>
    <m/>
    <m/>
    <s v="meme_pays"/>
    <m/>
    <m/>
    <n v="14"/>
    <n v="1"/>
    <n v="0"/>
    <m/>
    <m/>
    <m/>
    <m/>
    <m/>
    <m/>
    <m/>
    <m/>
    <m/>
    <m/>
    <m/>
    <m/>
    <m/>
    <m/>
    <m/>
    <m/>
    <m/>
    <m/>
    <m/>
    <m/>
    <m/>
    <m/>
    <m/>
    <m/>
    <m/>
    <m/>
    <m/>
    <m/>
    <m/>
    <m/>
    <m/>
    <m/>
    <m/>
    <m/>
    <m/>
    <m/>
    <m/>
    <m/>
    <m/>
    <m/>
    <m/>
    <m/>
    <m/>
    <m/>
    <m/>
    <m/>
    <m/>
    <m/>
    <m/>
    <m/>
    <m/>
    <m/>
    <m/>
    <m/>
    <m/>
    <m/>
    <m/>
    <m/>
    <m/>
    <m/>
    <m/>
    <m/>
    <m/>
    <m/>
    <m/>
    <m/>
    <m/>
    <m/>
    <m/>
    <m/>
    <m/>
    <m/>
    <m/>
    <m/>
    <m/>
    <m/>
    <m/>
    <m/>
    <m/>
    <m/>
    <m/>
    <m/>
    <m/>
    <m/>
    <m/>
    <m/>
    <m/>
    <m/>
    <s v="disponible"/>
    <n v="1250"/>
    <s v="meme_pays"/>
    <m/>
    <m/>
    <n v="7"/>
    <n v="1"/>
    <n v="0"/>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7"/>
    <n v="1"/>
    <n v="0"/>
    <m/>
    <s v="disponible"/>
    <n v="400"/>
    <s v="meme_pays"/>
    <m/>
    <m/>
    <n v="14"/>
    <n v="1"/>
    <n v="0"/>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credit"/>
    <n v="1"/>
    <n v="1"/>
    <n v="0"/>
    <n v="0"/>
    <n v="0"/>
    <n v="0"/>
    <m/>
    <s v="oui_hausse"/>
    <s v="non"/>
    <m/>
    <m/>
    <m/>
    <m/>
    <m/>
    <m/>
    <m/>
    <m/>
    <m/>
    <m/>
    <s v="personne"/>
    <n v="0"/>
    <n v="0"/>
    <n v="0"/>
    <n v="0"/>
    <n v="0"/>
    <n v="0"/>
    <n v="0"/>
    <n v="1"/>
    <n v="0"/>
    <m/>
    <m/>
    <m/>
    <m/>
    <n v="362922460"/>
    <n v="44882.69976851852"/>
    <m/>
    <m/>
    <s v="submitted_via_web"/>
  </r>
  <r>
    <n v="46"/>
    <s v="6bfa6183-6a2f-4da8-8d9f-dd27cd2ee077"/>
    <d v="2022-11-17T00:00:00"/>
    <s v="boussouma"/>
    <s v="OUEDRAOGO MAHAMADY"/>
    <x v="44"/>
    <n v="44882.524282511571"/>
    <s v="audit.csv"/>
    <m/>
    <m/>
    <s v="reach"/>
    <n v="44882"/>
    <s v="centre_nord"/>
    <s v="sanmatenga"/>
    <x v="3"/>
    <s v="central"/>
    <m/>
    <m/>
    <s v="REACH"/>
    <s v="Marché de Boussouma"/>
    <m/>
    <s v="oui"/>
    <m/>
    <s v="30a100"/>
    <m/>
    <m/>
    <s v="savon400gr"/>
    <n v="0"/>
    <n v="0"/>
    <n v="1"/>
    <n v="0"/>
    <n v="1"/>
    <m/>
    <m/>
    <m/>
    <m/>
    <m/>
    <m/>
    <m/>
    <m/>
    <m/>
    <m/>
    <m/>
    <m/>
    <m/>
    <m/>
    <m/>
    <m/>
    <m/>
    <m/>
    <m/>
    <m/>
    <m/>
    <m/>
    <m/>
    <s v="disponible"/>
    <s v="boule400g boule250g"/>
    <n v="1"/>
    <n v="1"/>
    <n v="400"/>
    <n v="250"/>
    <s v="meme_pays"/>
    <m/>
    <m/>
    <n v="10"/>
    <n v="2"/>
    <n v="0"/>
    <m/>
    <s v="non"/>
    <m/>
    <m/>
    <m/>
    <m/>
    <m/>
    <m/>
    <m/>
    <m/>
    <m/>
    <m/>
    <m/>
    <m/>
    <m/>
    <m/>
    <m/>
    <m/>
    <m/>
    <m/>
    <m/>
    <m/>
    <m/>
    <m/>
    <s v="prix_hausse"/>
    <n v="0"/>
    <n v="1"/>
    <n v="0"/>
    <n v="0"/>
    <s v="savon400gr"/>
    <n v="0"/>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lampe pagne"/>
    <n v="0"/>
    <n v="0"/>
    <n v="0"/>
    <n v="0"/>
    <n v="0"/>
    <n v="0"/>
    <n v="0"/>
    <n v="0"/>
    <n v="0"/>
    <n v="0"/>
    <n v="0"/>
    <n v="0"/>
    <n v="1"/>
    <n v="1"/>
    <n v="0"/>
    <n v="0"/>
    <n v="2"/>
    <n v="4"/>
    <m/>
    <m/>
    <m/>
    <m/>
    <m/>
    <m/>
    <m/>
    <m/>
    <m/>
    <m/>
    <m/>
    <m/>
    <m/>
    <m/>
    <m/>
    <m/>
    <m/>
    <m/>
    <m/>
    <m/>
    <m/>
    <m/>
    <m/>
    <m/>
    <m/>
    <m/>
    <m/>
    <m/>
    <m/>
    <m/>
    <m/>
    <m/>
    <m/>
    <m/>
    <m/>
    <m/>
    <m/>
    <m/>
    <m/>
    <m/>
    <m/>
    <m/>
    <m/>
    <m/>
    <m/>
    <m/>
    <m/>
    <m/>
    <m/>
    <m/>
    <m/>
    <m/>
    <m/>
    <m/>
    <m/>
    <m/>
    <m/>
    <m/>
    <m/>
    <m/>
    <m/>
    <m/>
    <m/>
    <m/>
    <m/>
    <m/>
    <m/>
    <m/>
    <m/>
    <m/>
    <m/>
    <m/>
    <m/>
    <m/>
    <m/>
    <m/>
    <m/>
    <m/>
    <m/>
    <m/>
    <m/>
    <m/>
    <m/>
    <m/>
    <m/>
    <m/>
    <m/>
    <m/>
    <m/>
    <m/>
    <m/>
    <m/>
    <m/>
    <m/>
    <m/>
    <m/>
    <m/>
    <m/>
    <m/>
    <m/>
    <m/>
    <m/>
    <m/>
    <m/>
    <m/>
    <m/>
    <m/>
    <m/>
    <m/>
    <m/>
    <m/>
    <m/>
    <m/>
    <m/>
    <m/>
    <m/>
    <m/>
    <m/>
    <m/>
    <m/>
    <m/>
    <m/>
    <m/>
    <m/>
    <m/>
    <s v="disponible"/>
    <n v="400"/>
    <s v="meme_pays"/>
    <m/>
    <m/>
    <n v="10"/>
    <n v="1"/>
    <n v="0"/>
    <m/>
    <s v="disponible"/>
    <s v="oui"/>
    <m/>
    <n v="6000"/>
    <s v="meme_pays"/>
    <m/>
    <m/>
    <n v="60"/>
    <n v="1"/>
    <n v="0"/>
    <m/>
    <m/>
    <m/>
    <m/>
    <m/>
    <m/>
    <m/>
    <m/>
    <m/>
    <m/>
    <s v="non"/>
    <m/>
    <m/>
    <m/>
    <m/>
    <m/>
    <m/>
    <m/>
    <m/>
    <m/>
    <m/>
    <m/>
    <m/>
    <m/>
    <m/>
    <m/>
    <m/>
    <m/>
    <m/>
    <m/>
    <m/>
    <m/>
    <m/>
    <m/>
    <m/>
    <m/>
    <m/>
    <m/>
    <m/>
    <m/>
    <m/>
    <m/>
    <m/>
    <m/>
    <m/>
    <s v="prix_constants"/>
    <n v="1"/>
    <n v="0"/>
    <n v="0"/>
    <n v="0"/>
    <m/>
    <m/>
    <m/>
    <m/>
    <m/>
    <m/>
    <m/>
    <m/>
    <m/>
    <m/>
    <m/>
    <m/>
    <m/>
    <m/>
    <m/>
    <m/>
    <m/>
    <m/>
    <m/>
    <m/>
    <m/>
    <m/>
    <m/>
    <m/>
    <m/>
    <m/>
    <m/>
    <m/>
    <m/>
    <m/>
    <m/>
    <m/>
    <m/>
    <m/>
    <m/>
    <m/>
    <m/>
    <m/>
    <m/>
    <m/>
    <m/>
    <m/>
    <m/>
    <m/>
    <m/>
    <m/>
    <m/>
    <m/>
    <m/>
    <m/>
    <m/>
    <m/>
    <m/>
    <m/>
    <m/>
    <m/>
    <m/>
    <m/>
    <m/>
    <m/>
    <m/>
    <m/>
    <m/>
    <m/>
    <s v="riz_importe riz_local sucre sel"/>
    <n v="0"/>
    <n v="0"/>
    <n v="0"/>
    <n v="0"/>
    <n v="1"/>
    <n v="1"/>
    <n v="0"/>
    <n v="0"/>
    <n v="0"/>
    <n v="0"/>
    <n v="0"/>
    <n v="0"/>
    <n v="0"/>
    <n v="0"/>
    <n v="0"/>
    <n v="0"/>
    <n v="0"/>
    <n v="0"/>
    <n v="0"/>
    <n v="0"/>
    <n v="0"/>
    <n v="0"/>
    <n v="0"/>
    <n v="0"/>
    <n v="0"/>
    <n v="1"/>
    <n v="1"/>
    <n v="0"/>
    <n v="4"/>
    <m/>
    <m/>
    <m/>
    <m/>
    <m/>
    <m/>
    <m/>
    <m/>
    <m/>
    <m/>
    <m/>
    <m/>
    <m/>
    <m/>
    <m/>
    <m/>
    <m/>
    <m/>
    <m/>
    <m/>
    <m/>
    <m/>
    <m/>
    <m/>
    <m/>
    <m/>
    <m/>
    <m/>
    <m/>
    <m/>
    <m/>
    <m/>
    <m/>
    <m/>
    <m/>
    <m/>
    <m/>
    <m/>
    <m/>
    <m/>
    <m/>
    <m/>
    <m/>
    <m/>
    <m/>
    <m/>
    <m/>
    <m/>
    <m/>
    <m/>
    <m/>
    <m/>
    <m/>
    <m/>
    <m/>
    <m/>
    <m/>
    <m/>
    <m/>
    <m/>
    <m/>
    <s v="disponible"/>
    <s v="kg"/>
    <n v="1"/>
    <n v="0"/>
    <n v="0"/>
    <n v="425"/>
    <m/>
    <m/>
    <s v="meme_pays"/>
    <m/>
    <m/>
    <n v="5"/>
    <n v="1"/>
    <n v="0"/>
    <m/>
    <s v="disponible"/>
    <s v="kg"/>
    <n v="1"/>
    <n v="0"/>
    <n v="0"/>
    <n v="450"/>
    <m/>
    <m/>
    <s v="meme_pays"/>
    <m/>
    <m/>
    <n v="5"/>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00"/>
    <s v="meme_pays"/>
    <m/>
    <m/>
    <n v="15"/>
    <n v="1"/>
    <n v="0"/>
    <m/>
    <s v="disponible"/>
    <n v="200"/>
    <s v="meme_pays"/>
    <m/>
    <m/>
    <n v="15"/>
    <n v="1"/>
    <n v="0"/>
    <m/>
    <s v="non"/>
    <m/>
    <m/>
    <m/>
    <m/>
    <m/>
    <m/>
    <m/>
    <m/>
    <m/>
    <m/>
    <m/>
    <m/>
    <m/>
    <m/>
    <m/>
    <m/>
    <m/>
    <m/>
    <m/>
    <m/>
    <m/>
    <m/>
    <m/>
    <m/>
    <m/>
    <m/>
    <m/>
    <m/>
    <m/>
    <m/>
    <m/>
    <m/>
    <m/>
    <m/>
    <m/>
    <m/>
    <m/>
    <m/>
    <m/>
    <m/>
    <m/>
    <m/>
    <m/>
    <m/>
    <m/>
    <m/>
    <s v="prix_hausse"/>
    <n v="0"/>
    <n v="1"/>
    <n v="0"/>
    <n v="0"/>
    <s v="riz_importe sucre"/>
    <n v="0"/>
    <n v="0"/>
    <n v="0"/>
    <n v="0"/>
    <n v="0"/>
    <n v="1"/>
    <n v="0"/>
    <n v="0"/>
    <n v="0"/>
    <n v="0"/>
    <n v="0"/>
    <n v="0"/>
    <n v="0"/>
    <n v="0"/>
    <n v="0"/>
    <n v="0"/>
    <n v="0"/>
    <n v="0"/>
    <n v="0"/>
    <n v="0"/>
    <n v="0"/>
    <n v="0"/>
    <n v="0"/>
    <n v="0"/>
    <n v="0"/>
    <n v="1"/>
    <n v="0"/>
    <n v="0"/>
    <s v="Hausse_prix_fournisseurs"/>
    <n v="0"/>
    <n v="0"/>
    <n v="0"/>
    <n v="0"/>
    <n v="0"/>
    <n v="1"/>
    <n v="0"/>
    <n v="0"/>
    <n v="0"/>
    <n v="0"/>
    <n v="0"/>
    <n v="0"/>
    <m/>
    <m/>
    <m/>
    <m/>
    <m/>
    <m/>
    <m/>
    <m/>
    <m/>
    <m/>
    <m/>
    <m/>
    <m/>
    <m/>
    <m/>
    <m/>
    <m/>
    <m/>
    <m/>
    <m/>
    <m/>
    <m/>
    <m/>
    <m/>
    <m/>
    <m/>
    <m/>
    <m/>
    <m/>
    <m/>
    <m/>
    <m/>
    <m/>
    <m/>
    <m/>
    <m/>
    <m/>
    <m/>
    <m/>
    <m/>
    <m/>
    <m/>
    <m/>
    <m/>
    <m/>
    <s v="espece"/>
    <n v="1"/>
    <n v="0"/>
    <n v="0"/>
    <n v="0"/>
    <n v="0"/>
    <n v="0"/>
    <m/>
    <s v="non_meme"/>
    <s v="non"/>
    <m/>
    <m/>
    <m/>
    <m/>
    <m/>
    <m/>
    <m/>
    <m/>
    <m/>
    <m/>
    <s v="personne"/>
    <n v="0"/>
    <n v="0"/>
    <n v="0"/>
    <n v="0"/>
    <n v="0"/>
    <n v="0"/>
    <n v="0"/>
    <n v="1"/>
    <n v="0"/>
    <m/>
    <m/>
    <m/>
    <m/>
    <n v="362922479"/>
    <n v="44882.699791666673"/>
    <m/>
    <m/>
    <s v="submitted_via_web"/>
  </r>
  <r>
    <n v="47"/>
    <s v="603c4176-520c-474c-939e-7058253a3a9f"/>
    <d v="2022-11-17T00:00:00"/>
    <s v="boussouma"/>
    <s v="BAMOGO Issa"/>
    <x v="45"/>
    <n v="44882.485949525457"/>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blanc sorgho_rouge niebe fonio"/>
    <n v="1"/>
    <n v="1"/>
    <n v="1"/>
    <n v="0"/>
    <n v="0"/>
    <n v="0"/>
    <n v="1"/>
    <n v="0"/>
    <n v="0"/>
    <n v="0"/>
    <n v="0"/>
    <n v="0"/>
    <n v="0"/>
    <n v="0"/>
    <n v="0"/>
    <n v="0"/>
    <n v="1"/>
    <n v="0"/>
    <n v="0"/>
    <n v="0"/>
    <n v="0"/>
    <n v="0"/>
    <n v="0"/>
    <n v="0"/>
    <n v="0"/>
    <n v="0"/>
    <n v="0"/>
    <n v="0"/>
    <n v="5"/>
    <m/>
    <s v="disponible"/>
    <s v="yorouba tine"/>
    <n v="0"/>
    <n v="1"/>
    <n v="1"/>
    <m/>
    <n v="700"/>
    <n v="4900"/>
    <s v="meme_pays"/>
    <m/>
    <m/>
    <n v="7"/>
    <n v="2"/>
    <n v="0"/>
    <m/>
    <s v="peudisponible"/>
    <s v="yorouba"/>
    <n v="0"/>
    <n v="1"/>
    <n v="0"/>
    <m/>
    <n v="500"/>
    <m/>
    <s v="meme_pays"/>
    <m/>
    <m/>
    <n v="6"/>
    <n v="2"/>
    <n v="0"/>
    <m/>
    <s v="peudisponible"/>
    <s v="tine"/>
    <n v="0"/>
    <n v="0"/>
    <n v="1"/>
    <m/>
    <m/>
    <n v="3500"/>
    <s v="meme_pays"/>
    <m/>
    <m/>
    <n v="4"/>
    <n v="2"/>
    <n v="0"/>
    <m/>
    <m/>
    <m/>
    <m/>
    <m/>
    <m/>
    <m/>
    <m/>
    <m/>
    <m/>
    <m/>
    <m/>
    <m/>
    <m/>
    <m/>
    <m/>
    <m/>
    <m/>
    <m/>
    <m/>
    <m/>
    <m/>
    <m/>
    <m/>
    <m/>
    <m/>
    <m/>
    <m/>
    <m/>
    <m/>
    <m/>
    <m/>
    <m/>
    <m/>
    <m/>
    <m/>
    <m/>
    <m/>
    <m/>
    <m/>
    <m/>
    <m/>
    <m/>
    <m/>
    <m/>
    <m/>
    <s v="peudisponible"/>
    <s v="yorouba"/>
    <n v="0"/>
    <n v="1"/>
    <n v="0"/>
    <m/>
    <n v="1500"/>
    <m/>
    <s v="meme_pays"/>
    <m/>
    <m/>
    <n v="7"/>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mais niebe sorgho_blanc sorgho_rouge"/>
    <n v="1"/>
    <n v="1"/>
    <n v="1"/>
    <n v="0"/>
    <n v="0"/>
    <n v="0"/>
    <n v="0"/>
    <n v="0"/>
    <n v="0"/>
    <n v="0"/>
    <n v="0"/>
    <n v="0"/>
    <n v="0"/>
    <n v="0"/>
    <n v="0"/>
    <n v="0"/>
    <n v="1"/>
    <n v="0"/>
    <n v="0"/>
    <n v="0"/>
    <n v="0"/>
    <n v="0"/>
    <n v="0"/>
    <n v="0"/>
    <n v="0"/>
    <n v="0"/>
    <n v="0"/>
    <n v="0"/>
    <s v="hausse_offre_production_saison"/>
    <n v="0"/>
    <n v="0"/>
    <n v="0"/>
    <n v="0"/>
    <n v="0"/>
    <n v="0"/>
    <n v="0"/>
    <n v="0"/>
    <n v="0"/>
    <n v="1"/>
    <n v="0"/>
    <n v="0"/>
    <m/>
    <m/>
    <s v="espece credit"/>
    <n v="1"/>
    <n v="1"/>
    <n v="0"/>
    <n v="0"/>
    <n v="0"/>
    <n v="0"/>
    <m/>
    <s v="non_meme"/>
    <s v="non"/>
    <m/>
    <m/>
    <m/>
    <m/>
    <m/>
    <m/>
    <m/>
    <m/>
    <m/>
    <m/>
    <s v="personne"/>
    <n v="0"/>
    <n v="0"/>
    <n v="0"/>
    <n v="0"/>
    <n v="0"/>
    <n v="0"/>
    <n v="0"/>
    <n v="1"/>
    <n v="0"/>
    <m/>
    <m/>
    <m/>
    <m/>
    <n v="362922492"/>
    <n v="44882.699803240743"/>
    <m/>
    <m/>
    <s v="submitted_via_web"/>
  </r>
  <r>
    <n v="48"/>
    <s v="d60a9dae-8f0a-47d5-b6fe-01b2f471c9c4"/>
    <d v="2022-11-17T00:00:00"/>
    <s v="boussouma"/>
    <s v="OUEDRAOGO MAHAMADY"/>
    <x v="46"/>
    <n v="44882.548053356477"/>
    <s v="audit.csv"/>
    <m/>
    <m/>
    <s v="reach"/>
    <n v="44882"/>
    <s v="centre_nord"/>
    <s v="sanmatenga"/>
    <x v="3"/>
    <s v="central"/>
    <m/>
    <m/>
    <s v="REACH"/>
    <s v="Marché de Boussouma"/>
    <m/>
    <s v="oui"/>
    <m/>
    <s v="30a100"/>
    <m/>
    <m/>
    <s v="savon400gr bidon"/>
    <n v="0"/>
    <n v="1"/>
    <n v="1"/>
    <n v="0"/>
    <n v="2"/>
    <m/>
    <m/>
    <m/>
    <m/>
    <m/>
    <m/>
    <m/>
    <m/>
    <m/>
    <m/>
    <s v="disponible"/>
    <s v="20l"/>
    <n v="1"/>
    <n v="0"/>
    <n v="750"/>
    <m/>
    <s v="meme_pays"/>
    <m/>
    <m/>
    <n v="10"/>
    <n v="1"/>
    <n v="0"/>
    <m/>
    <s v="disponible"/>
    <s v="boule400g boule250g"/>
    <n v="1"/>
    <n v="1"/>
    <n v="300"/>
    <n v="250"/>
    <s v="meme_pays"/>
    <m/>
    <m/>
    <n v="5"/>
    <n v="1"/>
    <n v="0"/>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combustible_gaz"/>
    <n v="0"/>
    <n v="0"/>
    <n v="1"/>
    <n v="0"/>
    <n v="0"/>
    <n v="0"/>
    <n v="0"/>
    <n v="0"/>
    <n v="0"/>
    <n v="0"/>
    <n v="0"/>
    <n v="0"/>
    <n v="0"/>
    <n v="0"/>
    <n v="0"/>
    <n v="1"/>
    <n v="2"/>
    <n v="5"/>
    <m/>
    <m/>
    <m/>
    <m/>
    <m/>
    <m/>
    <m/>
    <m/>
    <m/>
    <m/>
    <m/>
    <m/>
    <m/>
    <m/>
    <m/>
    <m/>
    <m/>
    <m/>
    <m/>
    <m/>
    <m/>
    <m/>
    <m/>
    <s v="peudisponible"/>
    <s v="6kg 12kg"/>
    <n v="0"/>
    <n v="1"/>
    <n v="1"/>
    <m/>
    <n v="27500"/>
    <n v="35000"/>
    <s v="meme_pays"/>
    <m/>
    <m/>
    <n v="90"/>
    <n v="2"/>
    <n v="0"/>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s v="riz_importe sucre sel"/>
    <n v="0"/>
    <n v="0"/>
    <n v="0"/>
    <n v="0"/>
    <n v="0"/>
    <n v="1"/>
    <n v="0"/>
    <n v="0"/>
    <n v="0"/>
    <n v="0"/>
    <n v="0"/>
    <n v="0"/>
    <n v="0"/>
    <n v="0"/>
    <n v="0"/>
    <n v="0"/>
    <n v="0"/>
    <n v="0"/>
    <n v="0"/>
    <n v="0"/>
    <n v="0"/>
    <n v="0"/>
    <n v="0"/>
    <n v="0"/>
    <n v="0"/>
    <n v="1"/>
    <n v="1"/>
    <n v="0"/>
    <n v="3"/>
    <m/>
    <m/>
    <m/>
    <m/>
    <m/>
    <m/>
    <m/>
    <m/>
    <m/>
    <m/>
    <m/>
    <m/>
    <m/>
    <m/>
    <m/>
    <m/>
    <m/>
    <m/>
    <m/>
    <m/>
    <m/>
    <m/>
    <m/>
    <m/>
    <m/>
    <m/>
    <m/>
    <m/>
    <m/>
    <m/>
    <m/>
    <m/>
    <m/>
    <m/>
    <m/>
    <m/>
    <m/>
    <m/>
    <m/>
    <m/>
    <m/>
    <m/>
    <m/>
    <m/>
    <m/>
    <m/>
    <m/>
    <m/>
    <m/>
    <m/>
    <m/>
    <m/>
    <m/>
    <m/>
    <m/>
    <m/>
    <m/>
    <m/>
    <m/>
    <m/>
    <m/>
    <m/>
    <m/>
    <m/>
    <m/>
    <m/>
    <m/>
    <m/>
    <m/>
    <m/>
    <m/>
    <m/>
    <m/>
    <m/>
    <m/>
    <m/>
    <s v="disponible"/>
    <s v="kg"/>
    <n v="1"/>
    <n v="0"/>
    <n v="0"/>
    <n v="450"/>
    <m/>
    <m/>
    <s v="meme_pays"/>
    <m/>
    <m/>
    <n v="5"/>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10"/>
    <n v="1"/>
    <n v="0"/>
    <m/>
    <s v="disponible"/>
    <n v="200"/>
    <s v="meme_pays"/>
    <m/>
    <m/>
    <n v="10"/>
    <n v="1"/>
    <n v="0"/>
    <m/>
    <s v="non"/>
    <m/>
    <m/>
    <m/>
    <m/>
    <m/>
    <m/>
    <m/>
    <m/>
    <m/>
    <m/>
    <m/>
    <m/>
    <m/>
    <m/>
    <m/>
    <m/>
    <m/>
    <m/>
    <m/>
    <m/>
    <m/>
    <m/>
    <m/>
    <m/>
    <m/>
    <m/>
    <m/>
    <m/>
    <m/>
    <m/>
    <m/>
    <m/>
    <m/>
    <m/>
    <m/>
    <m/>
    <m/>
    <m/>
    <m/>
    <m/>
    <m/>
    <m/>
    <m/>
    <m/>
    <m/>
    <m/>
    <s v="prix_hausse"/>
    <n v="0"/>
    <n v="1"/>
    <n v="0"/>
    <n v="0"/>
    <s v="sucre"/>
    <n v="0"/>
    <n v="0"/>
    <n v="0"/>
    <n v="0"/>
    <n v="0"/>
    <n v="0"/>
    <n v="0"/>
    <n v="0"/>
    <n v="0"/>
    <n v="0"/>
    <n v="0"/>
    <n v="0"/>
    <n v="0"/>
    <n v="0"/>
    <n v="0"/>
    <n v="0"/>
    <n v="0"/>
    <n v="0"/>
    <n v="0"/>
    <n v="0"/>
    <n v="0"/>
    <n v="0"/>
    <n v="0"/>
    <n v="0"/>
    <n v="0"/>
    <n v="1"/>
    <n v="0"/>
    <n v="0"/>
    <s v="Hausse_prix_fournisseurs"/>
    <n v="0"/>
    <n v="0"/>
    <n v="0"/>
    <n v="0"/>
    <n v="0"/>
    <n v="1"/>
    <n v="0"/>
    <n v="0"/>
    <n v="0"/>
    <n v="0"/>
    <n v="0"/>
    <n v="0"/>
    <m/>
    <m/>
    <m/>
    <m/>
    <m/>
    <m/>
    <m/>
    <m/>
    <m/>
    <m/>
    <m/>
    <m/>
    <m/>
    <m/>
    <m/>
    <m/>
    <m/>
    <m/>
    <m/>
    <m/>
    <m/>
    <m/>
    <m/>
    <m/>
    <m/>
    <m/>
    <m/>
    <m/>
    <m/>
    <m/>
    <m/>
    <m/>
    <m/>
    <m/>
    <m/>
    <m/>
    <m/>
    <m/>
    <m/>
    <m/>
    <m/>
    <m/>
    <m/>
    <m/>
    <m/>
    <s v="espece"/>
    <n v="1"/>
    <n v="0"/>
    <n v="0"/>
    <n v="0"/>
    <n v="0"/>
    <n v="0"/>
    <m/>
    <s v="oui_hausse"/>
    <s v="non"/>
    <m/>
    <m/>
    <m/>
    <m/>
    <m/>
    <m/>
    <m/>
    <m/>
    <m/>
    <m/>
    <s v="personne"/>
    <n v="0"/>
    <n v="0"/>
    <n v="0"/>
    <n v="0"/>
    <n v="0"/>
    <n v="0"/>
    <n v="0"/>
    <n v="1"/>
    <n v="0"/>
    <m/>
    <m/>
    <m/>
    <m/>
    <n v="362922507"/>
    <n v="44882.699837962973"/>
    <m/>
    <m/>
    <s v="submitted_via_web"/>
  </r>
  <r>
    <n v="49"/>
    <s v="876bbb97-7699-41b2-84b0-65c8056fe946"/>
    <d v="2022-11-17T00:00:00"/>
    <s v="boussouma"/>
    <s v="BAMOGO Issa"/>
    <x v="47"/>
    <n v="44882.53686868056"/>
    <s v="audit.csv"/>
    <m/>
    <m/>
    <s v="reach"/>
    <n v="44882"/>
    <s v="centre_nord"/>
    <s v="sanmatenga"/>
    <x v="3"/>
    <s v="central"/>
    <m/>
    <m/>
    <s v="REACH"/>
    <s v="Marché de Boussouma"/>
    <m/>
    <s v="oui"/>
    <m/>
    <s v="plus100"/>
    <m/>
    <m/>
    <s v="savon400gr bidon"/>
    <n v="0"/>
    <n v="1"/>
    <n v="1"/>
    <n v="0"/>
    <n v="2"/>
    <m/>
    <m/>
    <m/>
    <m/>
    <m/>
    <m/>
    <m/>
    <m/>
    <m/>
    <m/>
    <s v="peudisponible"/>
    <s v="20l"/>
    <n v="1"/>
    <n v="0"/>
    <n v="1000"/>
    <m/>
    <s v="meme_commune"/>
    <m/>
    <m/>
    <n v="7"/>
    <n v="10"/>
    <n v="1"/>
    <m/>
    <s v="disponible"/>
    <s v="boule400g boule250g"/>
    <n v="1"/>
    <n v="1"/>
    <n v="400"/>
    <n v="250"/>
    <s v="meme_pays"/>
    <m/>
    <m/>
    <n v="7"/>
    <n v="1"/>
    <n v="0"/>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gaz lampe sac_boro"/>
    <n v="0"/>
    <n v="0"/>
    <n v="1"/>
    <n v="0"/>
    <n v="0"/>
    <n v="0"/>
    <n v="0"/>
    <n v="0"/>
    <n v="0"/>
    <n v="0"/>
    <n v="0"/>
    <n v="0"/>
    <n v="1"/>
    <n v="0"/>
    <n v="1"/>
    <n v="0"/>
    <n v="3"/>
    <n v="6"/>
    <m/>
    <m/>
    <m/>
    <m/>
    <m/>
    <m/>
    <m/>
    <m/>
    <m/>
    <m/>
    <m/>
    <m/>
    <m/>
    <m/>
    <m/>
    <m/>
    <m/>
    <m/>
    <m/>
    <m/>
    <m/>
    <m/>
    <m/>
    <s v="disponible"/>
    <s v="6kg 12kg"/>
    <n v="0"/>
    <n v="1"/>
    <n v="1"/>
    <m/>
    <n v="27500"/>
    <n v="35000"/>
    <s v="meme_pays"/>
    <m/>
    <m/>
    <n v="30"/>
    <n v="1"/>
    <n v="0"/>
    <m/>
    <m/>
    <m/>
    <m/>
    <m/>
    <m/>
    <m/>
    <m/>
    <m/>
    <m/>
    <m/>
    <m/>
    <m/>
    <m/>
    <m/>
    <m/>
    <m/>
    <m/>
    <m/>
    <m/>
    <m/>
    <m/>
    <m/>
    <m/>
    <m/>
    <m/>
    <m/>
    <m/>
    <m/>
    <m/>
    <m/>
    <m/>
    <m/>
    <m/>
    <m/>
    <m/>
    <m/>
    <m/>
    <m/>
    <m/>
    <m/>
    <m/>
    <m/>
    <m/>
    <m/>
    <m/>
    <m/>
    <m/>
    <m/>
    <m/>
    <m/>
    <m/>
    <m/>
    <m/>
    <m/>
    <m/>
    <m/>
    <m/>
    <m/>
    <m/>
    <m/>
    <m/>
    <m/>
    <m/>
    <m/>
    <m/>
    <m/>
    <m/>
    <m/>
    <m/>
    <m/>
    <m/>
    <m/>
    <m/>
    <m/>
    <m/>
    <m/>
    <m/>
    <m/>
    <m/>
    <m/>
    <m/>
    <m/>
    <m/>
    <m/>
    <m/>
    <m/>
    <m/>
    <s v="disponible"/>
    <n v="650"/>
    <s v="meme_pays"/>
    <m/>
    <m/>
    <n v="14"/>
    <n v="1"/>
    <n v="0"/>
    <m/>
    <m/>
    <m/>
    <m/>
    <m/>
    <m/>
    <m/>
    <m/>
    <m/>
    <m/>
    <m/>
    <m/>
    <s v="disponible"/>
    <n v="500"/>
    <s v="meme_pays"/>
    <m/>
    <m/>
    <n v="7"/>
    <n v="1"/>
    <n v="0"/>
    <m/>
    <s v="non"/>
    <m/>
    <m/>
    <m/>
    <m/>
    <m/>
    <m/>
    <m/>
    <m/>
    <m/>
    <m/>
    <m/>
    <m/>
    <m/>
    <m/>
    <m/>
    <m/>
    <m/>
    <m/>
    <m/>
    <m/>
    <m/>
    <m/>
    <m/>
    <m/>
    <m/>
    <m/>
    <m/>
    <m/>
    <m/>
    <m/>
    <m/>
    <m/>
    <m/>
    <m/>
    <s v="prix_constants"/>
    <n v="1"/>
    <n v="0"/>
    <n v="0"/>
    <n v="0"/>
    <m/>
    <m/>
    <m/>
    <m/>
    <m/>
    <m/>
    <m/>
    <m/>
    <m/>
    <m/>
    <m/>
    <m/>
    <m/>
    <m/>
    <m/>
    <m/>
    <m/>
    <m/>
    <m/>
    <m/>
    <m/>
    <m/>
    <m/>
    <m/>
    <m/>
    <m/>
    <m/>
    <m/>
    <m/>
    <m/>
    <m/>
    <m/>
    <m/>
    <m/>
    <m/>
    <m/>
    <m/>
    <m/>
    <m/>
    <m/>
    <m/>
    <m/>
    <m/>
    <m/>
    <m/>
    <m/>
    <m/>
    <m/>
    <m/>
    <m/>
    <m/>
    <m/>
    <m/>
    <m/>
    <m/>
    <m/>
    <m/>
    <m/>
    <m/>
    <m/>
    <m/>
    <m/>
    <m/>
    <m/>
    <s v="riz_importe sucre sel riz_local"/>
    <n v="0"/>
    <n v="0"/>
    <n v="0"/>
    <n v="0"/>
    <n v="1"/>
    <n v="1"/>
    <n v="0"/>
    <n v="0"/>
    <n v="0"/>
    <n v="0"/>
    <n v="0"/>
    <n v="0"/>
    <n v="0"/>
    <n v="0"/>
    <n v="0"/>
    <n v="0"/>
    <n v="0"/>
    <n v="0"/>
    <n v="0"/>
    <n v="0"/>
    <n v="0"/>
    <n v="0"/>
    <n v="0"/>
    <n v="0"/>
    <n v="0"/>
    <n v="1"/>
    <n v="1"/>
    <n v="0"/>
    <n v="4"/>
    <m/>
    <m/>
    <m/>
    <m/>
    <m/>
    <m/>
    <m/>
    <m/>
    <m/>
    <m/>
    <m/>
    <m/>
    <m/>
    <m/>
    <m/>
    <m/>
    <m/>
    <m/>
    <m/>
    <m/>
    <m/>
    <m/>
    <m/>
    <m/>
    <m/>
    <m/>
    <m/>
    <m/>
    <m/>
    <m/>
    <m/>
    <m/>
    <m/>
    <m/>
    <m/>
    <m/>
    <m/>
    <m/>
    <m/>
    <m/>
    <m/>
    <m/>
    <m/>
    <m/>
    <m/>
    <m/>
    <m/>
    <m/>
    <m/>
    <m/>
    <m/>
    <m/>
    <m/>
    <m/>
    <m/>
    <m/>
    <m/>
    <m/>
    <m/>
    <m/>
    <m/>
    <s v="disponible"/>
    <s v="kg"/>
    <n v="1"/>
    <n v="0"/>
    <n v="0"/>
    <n v="450"/>
    <m/>
    <m/>
    <s v="meme_pays"/>
    <m/>
    <m/>
    <n v="12"/>
    <n v="2"/>
    <n v="0"/>
    <m/>
    <s v="disponible"/>
    <s v="kg"/>
    <n v="1"/>
    <n v="0"/>
    <n v="0"/>
    <n v="400"/>
    <m/>
    <m/>
    <s v="meme_pays"/>
    <m/>
    <m/>
    <n v="10"/>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7"/>
    <n v="2"/>
    <n v="0"/>
    <m/>
    <s v="disponible"/>
    <n v="350"/>
    <s v="meme_pays"/>
    <m/>
    <m/>
    <n v="30"/>
    <n v="2"/>
    <n v="0"/>
    <m/>
    <s v="oui"/>
    <m/>
    <s v="sucre riz_local"/>
    <n v="0"/>
    <n v="0"/>
    <n v="0"/>
    <n v="0"/>
    <n v="1"/>
    <n v="0"/>
    <n v="0"/>
    <n v="0"/>
    <n v="0"/>
    <n v="0"/>
    <n v="0"/>
    <n v="0"/>
    <n v="0"/>
    <n v="0"/>
    <n v="0"/>
    <n v="0"/>
    <n v="0"/>
    <n v="0"/>
    <n v="0"/>
    <n v="0"/>
    <n v="0"/>
    <n v="0"/>
    <n v="0"/>
    <n v="0"/>
    <n v="0"/>
    <n v="1"/>
    <n v="0"/>
    <n v="0"/>
    <m/>
    <s v="tracasseries taxes article_indisponible_saison"/>
    <n v="0"/>
    <n v="0"/>
    <n v="0"/>
    <n v="0"/>
    <n v="1"/>
    <n v="0"/>
    <n v="0"/>
    <n v="0"/>
    <n v="1"/>
    <n v="1"/>
    <n v="0"/>
    <n v="0"/>
    <m/>
    <m/>
    <s v="prix_constants"/>
    <n v="1"/>
    <n v="0"/>
    <n v="0"/>
    <n v="0"/>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m/>
    <m/>
    <m/>
    <n v="362922516"/>
    <n v="44882.699849537043"/>
    <m/>
    <m/>
    <s v="submitted_via_web"/>
  </r>
  <r>
    <n v="50"/>
    <s v="678e3503-271a-44df-9a88-f04906c89590"/>
    <d v="2022-11-17T00:00:00"/>
    <s v="boussouma"/>
    <s v="OUEDRAOGO MAHAMADY"/>
    <x v="48"/>
    <n v="44882.582183796301"/>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pelle corde tenaille bache"/>
    <n v="1"/>
    <n v="1"/>
    <n v="1"/>
    <n v="1"/>
    <n v="0"/>
    <n v="4"/>
    <m/>
    <s v="peudisponible"/>
    <n v="8000"/>
    <s v="meme_pays"/>
    <m/>
    <m/>
    <n v="30"/>
    <n v="1"/>
    <n v="0"/>
    <m/>
    <s v="peudisponible"/>
    <n v="2000"/>
    <s v="meme_pays"/>
    <m/>
    <m/>
    <n v="60"/>
    <n v="1"/>
    <n v="0"/>
    <m/>
    <s v="disponible"/>
    <n v="750"/>
    <s v="meme_pays"/>
    <m/>
    <m/>
    <n v="25"/>
    <n v="1"/>
    <n v="0"/>
    <m/>
    <s v="disponible"/>
    <n v="1500"/>
    <s v="meme_pays"/>
    <m/>
    <m/>
    <n v="30"/>
    <n v="1"/>
    <n v="0"/>
    <m/>
    <s v="non"/>
    <m/>
    <m/>
    <m/>
    <m/>
    <m/>
    <m/>
    <m/>
    <m/>
    <m/>
    <m/>
    <m/>
    <m/>
    <m/>
    <m/>
    <m/>
    <m/>
    <m/>
    <m/>
    <m/>
    <m/>
    <m/>
    <m/>
    <m/>
    <s v="prix_constants"/>
    <n v="1"/>
    <n v="0"/>
    <n v="0"/>
    <n v="0"/>
    <m/>
    <m/>
    <m/>
    <m/>
    <m/>
    <m/>
    <m/>
    <m/>
    <m/>
    <m/>
    <m/>
    <m/>
    <m/>
    <m/>
    <m/>
    <m/>
    <m/>
    <m/>
    <m/>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2922531"/>
    <n v="44882.699872685189"/>
    <m/>
    <m/>
    <s v="submitted_via_web"/>
  </r>
  <r>
    <n v="51"/>
    <s v="2e96aba9-c2e3-4c50-8530-6c590996ea55"/>
    <d v="2022-11-17T00:00:00"/>
    <s v="boussouma"/>
    <s v="BAMOGO Issa"/>
    <x v="49"/>
    <n v="44882.582942534718"/>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natte couverture pagne"/>
    <n v="0"/>
    <n v="0"/>
    <n v="0"/>
    <n v="0"/>
    <n v="0"/>
    <n v="0"/>
    <n v="0"/>
    <n v="0"/>
    <n v="0"/>
    <n v="1"/>
    <n v="1"/>
    <n v="0"/>
    <n v="0"/>
    <n v="1"/>
    <n v="0"/>
    <n v="0"/>
    <n v="3"/>
    <n v="5"/>
    <m/>
    <m/>
    <m/>
    <m/>
    <m/>
    <m/>
    <m/>
    <m/>
    <m/>
    <m/>
    <m/>
    <m/>
    <m/>
    <m/>
    <m/>
    <m/>
    <m/>
    <m/>
    <m/>
    <m/>
    <m/>
    <m/>
    <m/>
    <m/>
    <m/>
    <m/>
    <m/>
    <m/>
    <m/>
    <m/>
    <m/>
    <m/>
    <m/>
    <m/>
    <m/>
    <m/>
    <m/>
    <m/>
    <m/>
    <m/>
    <m/>
    <m/>
    <m/>
    <m/>
    <m/>
    <m/>
    <m/>
    <m/>
    <m/>
    <m/>
    <m/>
    <m/>
    <m/>
    <m/>
    <m/>
    <m/>
    <m/>
    <m/>
    <m/>
    <m/>
    <m/>
    <m/>
    <m/>
    <m/>
    <m/>
    <m/>
    <m/>
    <m/>
    <m/>
    <m/>
    <m/>
    <m/>
    <m/>
    <m/>
    <m/>
    <m/>
    <m/>
    <m/>
    <m/>
    <m/>
    <m/>
    <m/>
    <m/>
    <m/>
    <m/>
    <m/>
    <m/>
    <m/>
    <m/>
    <m/>
    <m/>
    <m/>
    <m/>
    <m/>
    <m/>
    <m/>
    <m/>
    <m/>
    <s v="disponible"/>
    <n v="3500"/>
    <s v="meme_pays"/>
    <m/>
    <m/>
    <n v="32"/>
    <n v="1"/>
    <n v="0"/>
    <m/>
    <s v="disponible"/>
    <n v="2000"/>
    <s v="meme_pays"/>
    <m/>
    <m/>
    <n v="29"/>
    <n v="1"/>
    <n v="0"/>
    <m/>
    <m/>
    <m/>
    <m/>
    <m/>
    <m/>
    <m/>
    <m/>
    <m/>
    <m/>
    <m/>
    <m/>
    <m/>
    <m/>
    <m/>
    <m/>
    <m/>
    <m/>
    <m/>
    <s v="disponible"/>
    <s v="oui"/>
    <m/>
    <n v="2000"/>
    <s v="meme_pays"/>
    <m/>
    <m/>
    <n v="30"/>
    <n v="1"/>
    <n v="0"/>
    <m/>
    <m/>
    <m/>
    <m/>
    <m/>
    <m/>
    <m/>
    <m/>
    <m/>
    <m/>
    <s v="non"/>
    <m/>
    <m/>
    <m/>
    <m/>
    <m/>
    <m/>
    <m/>
    <m/>
    <m/>
    <m/>
    <m/>
    <m/>
    <m/>
    <m/>
    <m/>
    <m/>
    <m/>
    <m/>
    <m/>
    <m/>
    <m/>
    <m/>
    <m/>
    <m/>
    <m/>
    <m/>
    <m/>
    <m/>
    <m/>
    <m/>
    <m/>
    <m/>
    <m/>
    <m/>
    <s v="prix_hausse"/>
    <n v="0"/>
    <n v="1"/>
    <n v="0"/>
    <n v="0"/>
    <s v="natte couverture pagne"/>
    <n v="0"/>
    <n v="0"/>
    <n v="0"/>
    <n v="0"/>
    <n v="0"/>
    <n v="0"/>
    <n v="0"/>
    <n v="0"/>
    <n v="0"/>
    <n v="1"/>
    <n v="1"/>
    <n v="0"/>
    <n v="0"/>
    <n v="1"/>
    <n v="0"/>
    <n v="0"/>
    <s v="Hausse_prix_fournisseurs"/>
    <n v="0"/>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coupons"/>
    <n v="1"/>
    <n v="0"/>
    <n v="1"/>
    <n v="1"/>
    <n v="0"/>
    <n v="0"/>
    <m/>
    <s v="oui_baisse"/>
    <s v="non"/>
    <m/>
    <m/>
    <m/>
    <m/>
    <m/>
    <m/>
    <m/>
    <m/>
    <m/>
    <m/>
    <s v="personne"/>
    <n v="0"/>
    <n v="0"/>
    <n v="0"/>
    <n v="0"/>
    <n v="0"/>
    <n v="0"/>
    <n v="0"/>
    <n v="1"/>
    <n v="0"/>
    <m/>
    <m/>
    <m/>
    <m/>
    <n v="362922533"/>
    <n v="44882.699872685189"/>
    <m/>
    <m/>
    <s v="submitted_via_web"/>
  </r>
  <r>
    <n v="52"/>
    <s v="26dd2851-6dbe-4799-99bc-1fbf3163987f"/>
    <d v="2022-11-17T00:00:00"/>
    <s v="boussouma"/>
    <s v="OUEDRAOGO MAHAMADY"/>
    <x v="50"/>
    <n v="44882.611384074073"/>
    <s v="audit.csv"/>
    <m/>
    <m/>
    <s v="reach"/>
    <n v="44882"/>
    <s v="centre_nord"/>
    <s v="sanmatenga"/>
    <x v="3"/>
    <s v="central"/>
    <m/>
    <m/>
    <s v="REACH"/>
    <s v="Marché de Boussouma"/>
    <m/>
    <s v="oui"/>
    <m/>
    <s v="30a100"/>
    <m/>
    <m/>
    <s v="seau"/>
    <n v="1"/>
    <n v="0"/>
    <n v="0"/>
    <n v="0"/>
    <n v="1"/>
    <m/>
    <s v="disponible"/>
    <n v="1100"/>
    <s v="meme_pays"/>
    <m/>
    <m/>
    <n v="2"/>
    <n v="1"/>
    <n v="0"/>
    <m/>
    <m/>
    <m/>
    <m/>
    <m/>
    <m/>
    <m/>
    <m/>
    <m/>
    <m/>
    <m/>
    <m/>
    <m/>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bassine natte marmite7 marmite5"/>
    <n v="0"/>
    <n v="0"/>
    <n v="0"/>
    <n v="1"/>
    <n v="1"/>
    <n v="0"/>
    <n v="1"/>
    <n v="0"/>
    <n v="1"/>
    <n v="1"/>
    <n v="0"/>
    <n v="0"/>
    <n v="0"/>
    <n v="0"/>
    <n v="0"/>
    <n v="0"/>
    <n v="5"/>
    <n v="7"/>
    <m/>
    <m/>
    <m/>
    <m/>
    <m/>
    <m/>
    <m/>
    <m/>
    <m/>
    <m/>
    <m/>
    <m/>
    <m/>
    <m/>
    <m/>
    <m/>
    <m/>
    <m/>
    <m/>
    <m/>
    <m/>
    <m/>
    <m/>
    <m/>
    <m/>
    <m/>
    <m/>
    <m/>
    <m/>
    <m/>
    <m/>
    <m/>
    <m/>
    <m/>
    <m/>
    <m/>
    <m/>
    <m/>
    <s v="disponible"/>
    <n v="12500"/>
    <s v="meme_pays"/>
    <m/>
    <m/>
    <n v="30"/>
    <n v="1"/>
    <n v="0"/>
    <m/>
    <s v="disponible"/>
    <n v="7500"/>
    <s v="meme_pays"/>
    <m/>
    <m/>
    <n v="30"/>
    <n v="1"/>
    <n v="0"/>
    <m/>
    <m/>
    <m/>
    <m/>
    <m/>
    <m/>
    <m/>
    <m/>
    <m/>
    <m/>
    <s v="disponible"/>
    <n v="125"/>
    <s v="meme_pays"/>
    <m/>
    <m/>
    <n v="10"/>
    <n v="1"/>
    <n v="0"/>
    <m/>
    <m/>
    <m/>
    <m/>
    <m/>
    <m/>
    <m/>
    <m/>
    <m/>
    <m/>
    <m/>
    <m/>
    <m/>
    <m/>
    <m/>
    <m/>
    <s v="disponible"/>
    <n v="3500"/>
    <s v="meme_pays"/>
    <m/>
    <m/>
    <n v="10"/>
    <n v="1"/>
    <n v="0"/>
    <m/>
    <s v="disponible"/>
    <n v="3000"/>
    <s v="meme_pays"/>
    <m/>
    <m/>
    <n v="10"/>
    <n v="1"/>
    <n v="0"/>
    <m/>
    <m/>
    <m/>
    <m/>
    <m/>
    <m/>
    <m/>
    <m/>
    <m/>
    <m/>
    <m/>
    <m/>
    <m/>
    <m/>
    <m/>
    <m/>
    <m/>
    <m/>
    <m/>
    <m/>
    <m/>
    <m/>
    <m/>
    <m/>
    <m/>
    <m/>
    <m/>
    <m/>
    <m/>
    <m/>
    <m/>
    <m/>
    <m/>
    <m/>
    <m/>
    <m/>
    <m/>
    <m/>
    <m/>
    <m/>
    <m/>
    <m/>
    <m/>
    <m/>
    <m/>
    <m/>
    <m/>
    <m/>
    <s v="non"/>
    <m/>
    <m/>
    <m/>
    <m/>
    <m/>
    <m/>
    <m/>
    <m/>
    <m/>
    <m/>
    <m/>
    <m/>
    <m/>
    <m/>
    <m/>
    <m/>
    <m/>
    <m/>
    <m/>
    <m/>
    <m/>
    <m/>
    <m/>
    <m/>
    <m/>
    <m/>
    <m/>
    <m/>
    <m/>
    <m/>
    <m/>
    <m/>
    <m/>
    <m/>
    <s v="prix_hausse"/>
    <n v="0"/>
    <n v="1"/>
    <n v="0"/>
    <n v="0"/>
    <s v="marmite5 marmite7 bassine natte gobelet_plastique"/>
    <n v="0"/>
    <n v="0"/>
    <n v="0"/>
    <n v="1"/>
    <n v="1"/>
    <n v="0"/>
    <n v="1"/>
    <n v="0"/>
    <n v="1"/>
    <n v="1"/>
    <n v="0"/>
    <n v="0"/>
    <n v="0"/>
    <n v="0"/>
    <n v="0"/>
    <n v="0"/>
    <s v="hausse_couts Hausse_prix_fournisseurs"/>
    <n v="1"/>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2922559"/>
    <n v="44882.699895833328"/>
    <m/>
    <m/>
    <s v="submitted_via_web"/>
  </r>
  <r>
    <n v="53"/>
    <s v="1a934908-bea0-4946-8a58-fe85a01f5034"/>
    <d v="2022-11-17T00:00:00"/>
    <s v="boussouma"/>
    <s v="BAMOGO Issa"/>
    <x v="51"/>
    <n v="44882.608079895828"/>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tenaille pelle"/>
    <n v="1"/>
    <n v="1"/>
    <n v="1"/>
    <n v="1"/>
    <n v="0"/>
    <n v="4"/>
    <m/>
    <s v="disponible"/>
    <n v="4500"/>
    <s v="meme_pays"/>
    <m/>
    <m/>
    <n v="20"/>
    <n v="1"/>
    <n v="0"/>
    <m/>
    <s v="peudisponible"/>
    <n v="6000"/>
    <s v="meme_pays"/>
    <m/>
    <m/>
    <n v="30"/>
    <n v="1"/>
    <n v="0"/>
    <m/>
    <s v="peudisponible"/>
    <n v="1500"/>
    <s v="meme_pays"/>
    <m/>
    <m/>
    <n v="32"/>
    <n v="1"/>
    <n v="0"/>
    <m/>
    <s v="disponible"/>
    <n v="1500"/>
    <s v="meme_pays"/>
    <m/>
    <m/>
    <n v="60"/>
    <n v="1"/>
    <n v="0"/>
    <m/>
    <s v="non"/>
    <m/>
    <m/>
    <m/>
    <m/>
    <m/>
    <m/>
    <m/>
    <m/>
    <m/>
    <m/>
    <m/>
    <m/>
    <m/>
    <m/>
    <m/>
    <m/>
    <m/>
    <m/>
    <m/>
    <m/>
    <m/>
    <m/>
    <m/>
    <s v="prix_hausse"/>
    <n v="0"/>
    <n v="1"/>
    <n v="0"/>
    <n v="0"/>
    <s v="bache corde tenaille pelle"/>
    <n v="1"/>
    <n v="1"/>
    <n v="1"/>
    <n v="1"/>
    <n v="0"/>
    <s v="Hausse_prix_fournisseurs hausse_couts"/>
    <n v="1"/>
    <n v="0"/>
    <n v="0"/>
    <n v="0"/>
    <n v="0"/>
    <n v="1"/>
    <n v="0"/>
    <n v="0"/>
    <n v="0"/>
    <n v="0"/>
    <n v="0"/>
    <n v="0"/>
    <m/>
    <m/>
    <m/>
    <m/>
    <m/>
    <m/>
    <m/>
    <m/>
    <m/>
    <m/>
    <m/>
    <m/>
    <m/>
    <m/>
    <m/>
    <m/>
    <m/>
    <m/>
    <m/>
    <m/>
    <m/>
    <m/>
    <s v="sac_boro lampe"/>
    <n v="0"/>
    <n v="0"/>
    <n v="0"/>
    <n v="0"/>
    <n v="0"/>
    <n v="0"/>
    <n v="0"/>
    <n v="0"/>
    <n v="0"/>
    <n v="0"/>
    <n v="0"/>
    <n v="0"/>
    <n v="1"/>
    <n v="0"/>
    <n v="1"/>
    <n v="0"/>
    <n v="2"/>
    <n v="7"/>
    <m/>
    <m/>
    <m/>
    <m/>
    <m/>
    <m/>
    <m/>
    <m/>
    <m/>
    <m/>
    <m/>
    <m/>
    <m/>
    <m/>
    <m/>
    <m/>
    <m/>
    <m/>
    <m/>
    <m/>
    <m/>
    <m/>
    <m/>
    <m/>
    <m/>
    <m/>
    <m/>
    <m/>
    <m/>
    <m/>
    <m/>
    <m/>
    <m/>
    <m/>
    <m/>
    <m/>
    <m/>
    <m/>
    <m/>
    <m/>
    <m/>
    <m/>
    <m/>
    <m/>
    <m/>
    <m/>
    <m/>
    <m/>
    <m/>
    <m/>
    <m/>
    <m/>
    <m/>
    <m/>
    <m/>
    <m/>
    <m/>
    <m/>
    <m/>
    <m/>
    <m/>
    <m/>
    <m/>
    <m/>
    <m/>
    <m/>
    <m/>
    <m/>
    <m/>
    <m/>
    <m/>
    <m/>
    <m/>
    <m/>
    <m/>
    <m/>
    <m/>
    <m/>
    <m/>
    <m/>
    <m/>
    <m/>
    <m/>
    <m/>
    <m/>
    <m/>
    <m/>
    <m/>
    <m/>
    <m/>
    <m/>
    <m/>
    <m/>
    <m/>
    <m/>
    <m/>
    <m/>
    <m/>
    <m/>
    <m/>
    <m/>
    <m/>
    <m/>
    <m/>
    <m/>
    <m/>
    <m/>
    <m/>
    <m/>
    <m/>
    <m/>
    <m/>
    <m/>
    <m/>
    <m/>
    <m/>
    <m/>
    <m/>
    <m/>
    <m/>
    <m/>
    <m/>
    <m/>
    <m/>
    <m/>
    <s v="disponible"/>
    <n v="650"/>
    <s v="meme_pays"/>
    <m/>
    <m/>
    <n v="20"/>
    <n v="1"/>
    <n v="0"/>
    <m/>
    <m/>
    <m/>
    <m/>
    <m/>
    <m/>
    <m/>
    <m/>
    <m/>
    <m/>
    <m/>
    <m/>
    <s v="disponible"/>
    <n v="500"/>
    <s v="meme_pays"/>
    <m/>
    <m/>
    <n v="14"/>
    <n v="1"/>
    <n v="0"/>
    <m/>
    <s v="non"/>
    <m/>
    <m/>
    <m/>
    <m/>
    <m/>
    <m/>
    <m/>
    <m/>
    <m/>
    <m/>
    <m/>
    <m/>
    <m/>
    <m/>
    <m/>
    <m/>
    <m/>
    <m/>
    <m/>
    <m/>
    <m/>
    <m/>
    <m/>
    <m/>
    <m/>
    <m/>
    <m/>
    <m/>
    <m/>
    <m/>
    <m/>
    <m/>
    <m/>
    <m/>
    <s v="prix_hausse"/>
    <n v="0"/>
    <n v="1"/>
    <n v="0"/>
    <n v="0"/>
    <s v="lampe sac_boro"/>
    <n v="0"/>
    <n v="0"/>
    <n v="0"/>
    <n v="0"/>
    <n v="0"/>
    <n v="0"/>
    <n v="0"/>
    <n v="0"/>
    <n v="0"/>
    <n v="0"/>
    <n v="0"/>
    <n v="0"/>
    <n v="1"/>
    <n v="0"/>
    <n v="1"/>
    <n v="0"/>
    <s v="hausse_couts"/>
    <n v="1"/>
    <n v="0"/>
    <n v="0"/>
    <n v="0"/>
    <n v="0"/>
    <n v="0"/>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m/>
    <m/>
    <m/>
    <n v="362922560"/>
    <n v="44882.699907407412"/>
    <m/>
    <m/>
    <s v="submitted_via_web"/>
  </r>
  <r>
    <n v="54"/>
    <s v="d0f5af57-208f-4409-860c-22d19c9dae00"/>
    <d v="2022-11-18T00:00:00"/>
    <s v="ouahigouya"/>
    <s v="TOE HASSANE"/>
    <x v="52"/>
    <n v="44883.401889016197"/>
    <s v="audit.csv"/>
    <m/>
    <m/>
    <s v="acted"/>
    <n v="44883"/>
    <s v="nord"/>
    <s v="yatenga"/>
    <x v="0"/>
    <s v="central"/>
    <m/>
    <m/>
    <s v="ACTED"/>
    <s v="Marché de Ouahigouya"/>
    <m/>
    <s v="oui"/>
    <m/>
    <s v="moins30"/>
    <m/>
    <m/>
    <s v="seau"/>
    <n v="1"/>
    <n v="0"/>
    <n v="0"/>
    <n v="0"/>
    <n v="1"/>
    <m/>
    <s v="disponible"/>
    <n v="1100"/>
    <s v="meme_localite"/>
    <m/>
    <m/>
    <n v="30"/>
    <n v="1"/>
    <n v="0"/>
    <m/>
    <m/>
    <m/>
    <m/>
    <m/>
    <m/>
    <m/>
    <m/>
    <m/>
    <m/>
    <m/>
    <m/>
    <m/>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gobelet_plastique gobelet_acier"/>
    <n v="0"/>
    <n v="0"/>
    <n v="0"/>
    <n v="1"/>
    <n v="1"/>
    <n v="0"/>
    <n v="1"/>
    <n v="1"/>
    <n v="0"/>
    <n v="0"/>
    <n v="0"/>
    <n v="0"/>
    <n v="0"/>
    <n v="0"/>
    <n v="0"/>
    <n v="0"/>
    <n v="4"/>
    <n v="6"/>
    <m/>
    <m/>
    <m/>
    <m/>
    <m/>
    <m/>
    <m/>
    <m/>
    <m/>
    <m/>
    <m/>
    <m/>
    <m/>
    <m/>
    <m/>
    <m/>
    <m/>
    <m/>
    <m/>
    <m/>
    <m/>
    <m/>
    <m/>
    <m/>
    <m/>
    <m/>
    <m/>
    <m/>
    <m/>
    <m/>
    <m/>
    <m/>
    <m/>
    <m/>
    <m/>
    <m/>
    <m/>
    <m/>
    <s v="disponible"/>
    <n v="6000"/>
    <s v="meme_localite"/>
    <m/>
    <m/>
    <n v="30"/>
    <n v="1"/>
    <n v="0"/>
    <m/>
    <s v="disponible"/>
    <n v="4500"/>
    <s v="meme_localite"/>
    <m/>
    <m/>
    <n v="30"/>
    <n v="1"/>
    <n v="0"/>
    <m/>
    <m/>
    <m/>
    <m/>
    <m/>
    <m/>
    <m/>
    <m/>
    <m/>
    <m/>
    <s v="disponible"/>
    <n v="125"/>
    <s v="meme_localite"/>
    <m/>
    <m/>
    <n v="30"/>
    <n v="2"/>
    <n v="0"/>
    <m/>
    <s v="disponible"/>
    <s v="1l 0_5l 0_25l"/>
    <n v="1"/>
    <n v="1"/>
    <n v="1"/>
    <n v="1000"/>
    <n v="1250"/>
    <n v="1500"/>
    <s v="meme_localite"/>
    <m/>
    <m/>
    <n v="2"/>
    <n v="2"/>
    <n v="1"/>
    <m/>
    <m/>
    <m/>
    <m/>
    <m/>
    <m/>
    <m/>
    <m/>
    <m/>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paiementmob troc"/>
    <n v="1"/>
    <n v="1"/>
    <n v="0"/>
    <n v="1"/>
    <n v="1"/>
    <n v="0"/>
    <m/>
    <s v="oui_baisse"/>
    <s v="non"/>
    <m/>
    <m/>
    <m/>
    <m/>
    <m/>
    <m/>
    <m/>
    <m/>
    <m/>
    <m/>
    <s v="personne"/>
    <n v="0"/>
    <n v="0"/>
    <n v="0"/>
    <n v="0"/>
    <n v="0"/>
    <n v="0"/>
    <n v="0"/>
    <n v="1"/>
    <n v="0"/>
    <m/>
    <m/>
    <m/>
    <m/>
    <n v="363224579"/>
    <n v="44883.584733796291"/>
    <m/>
    <m/>
    <s v="submitted_via_web"/>
  </r>
  <r>
    <n v="55"/>
    <s v="bccb4507-90e9-4263-98f6-8946fbb314c0"/>
    <d v="2022-11-18T00:00:00"/>
    <s v="ouahigouya"/>
    <s v="TOE HASSANE"/>
    <x v="53"/>
    <n v="44883.455262210649"/>
    <s v="audit.csv"/>
    <m/>
    <m/>
    <s v="acted"/>
    <n v="44883"/>
    <s v="nord"/>
    <s v="yatenga"/>
    <x v="0"/>
    <s v="central"/>
    <m/>
    <m/>
    <s v="ACTED"/>
    <s v="Marché de Ouahigouya"/>
    <m/>
    <s v="oui"/>
    <m/>
    <s v="30a100"/>
    <m/>
    <m/>
    <s v="aucun"/>
    <n v="0"/>
    <n v="0"/>
    <n v="0"/>
    <n v="1"/>
    <n v="1"/>
    <m/>
    <m/>
    <m/>
    <m/>
    <m/>
    <m/>
    <m/>
    <m/>
    <m/>
    <m/>
    <m/>
    <m/>
    <m/>
    <m/>
    <m/>
    <m/>
    <m/>
    <m/>
    <m/>
    <m/>
    <m/>
    <m/>
    <m/>
    <m/>
    <m/>
    <m/>
    <m/>
    <m/>
    <m/>
    <m/>
    <m/>
    <m/>
    <m/>
    <m/>
    <m/>
    <m/>
    <m/>
    <m/>
    <m/>
    <m/>
    <m/>
    <m/>
    <m/>
    <m/>
    <m/>
    <m/>
    <m/>
    <m/>
    <m/>
    <m/>
    <m/>
    <m/>
    <m/>
    <m/>
    <m/>
    <m/>
    <m/>
    <m/>
    <m/>
    <m/>
    <m/>
    <m/>
    <m/>
    <m/>
    <m/>
    <m/>
    <m/>
    <m/>
    <m/>
    <m/>
    <m/>
    <m/>
    <m/>
    <m/>
    <m/>
    <m/>
    <m/>
    <m/>
    <m/>
    <m/>
    <m/>
    <m/>
    <m/>
    <m/>
    <m/>
    <m/>
    <m/>
    <m/>
    <m/>
    <m/>
    <m/>
    <m/>
    <m/>
    <m/>
    <m/>
    <m/>
    <m/>
    <m/>
    <m/>
    <m/>
    <m/>
    <m/>
    <m/>
    <s v="tenaille pelle"/>
    <n v="0"/>
    <n v="0"/>
    <n v="1"/>
    <n v="1"/>
    <n v="0"/>
    <n v="2"/>
    <m/>
    <m/>
    <m/>
    <m/>
    <m/>
    <m/>
    <m/>
    <m/>
    <m/>
    <m/>
    <m/>
    <m/>
    <m/>
    <m/>
    <m/>
    <m/>
    <m/>
    <m/>
    <m/>
    <s v="disponible"/>
    <n v="1250"/>
    <s v="meme_pays"/>
    <m/>
    <m/>
    <n v="30"/>
    <n v="2"/>
    <n v="0"/>
    <m/>
    <s v="disponible"/>
    <n v="3500"/>
    <s v="meme_pays"/>
    <m/>
    <m/>
    <n v="30"/>
    <n v="2"/>
    <n v="0"/>
    <m/>
    <s v="oui"/>
    <m/>
    <s v="tenaille pelle"/>
    <n v="0"/>
    <n v="0"/>
    <n v="1"/>
    <n v="1"/>
    <n v="0"/>
    <m/>
    <s v="prix_fournisseurs"/>
    <n v="0"/>
    <n v="0"/>
    <n v="0"/>
    <n v="0"/>
    <n v="0"/>
    <n v="1"/>
    <n v="0"/>
    <n v="0"/>
    <n v="0"/>
    <n v="0"/>
    <n v="0"/>
    <n v="0"/>
    <m/>
    <m/>
    <s v="prix_hausse"/>
    <n v="0"/>
    <n v="1"/>
    <n v="0"/>
    <n v="0"/>
    <s v="tenaille pelle"/>
    <n v="0"/>
    <n v="0"/>
    <n v="1"/>
    <n v="1"/>
    <n v="0"/>
    <s v="Hausse_prix_fournisseurs"/>
    <n v="0"/>
    <n v="0"/>
    <n v="0"/>
    <n v="0"/>
    <n v="0"/>
    <n v="1"/>
    <n v="0"/>
    <n v="0"/>
    <n v="0"/>
    <n v="0"/>
    <n v="0"/>
    <n v="0"/>
    <m/>
    <m/>
    <m/>
    <m/>
    <m/>
    <m/>
    <m/>
    <m/>
    <m/>
    <m/>
    <m/>
    <m/>
    <m/>
    <m/>
    <m/>
    <m/>
    <m/>
    <m/>
    <m/>
    <m/>
    <m/>
    <m/>
    <s v="lampe"/>
    <n v="0"/>
    <n v="0"/>
    <n v="0"/>
    <n v="0"/>
    <n v="0"/>
    <n v="0"/>
    <n v="0"/>
    <n v="0"/>
    <n v="0"/>
    <n v="0"/>
    <n v="0"/>
    <n v="0"/>
    <n v="1"/>
    <n v="0"/>
    <n v="0"/>
    <n v="0"/>
    <n v="1"/>
    <n v="4"/>
    <m/>
    <m/>
    <m/>
    <m/>
    <m/>
    <m/>
    <m/>
    <m/>
    <m/>
    <m/>
    <m/>
    <m/>
    <m/>
    <m/>
    <m/>
    <m/>
    <m/>
    <m/>
    <m/>
    <m/>
    <m/>
    <m/>
    <m/>
    <m/>
    <m/>
    <m/>
    <m/>
    <m/>
    <m/>
    <m/>
    <m/>
    <m/>
    <m/>
    <m/>
    <m/>
    <m/>
    <m/>
    <m/>
    <m/>
    <m/>
    <m/>
    <m/>
    <m/>
    <m/>
    <m/>
    <m/>
    <m/>
    <m/>
    <m/>
    <m/>
    <m/>
    <m/>
    <m/>
    <m/>
    <m/>
    <m/>
    <m/>
    <m/>
    <m/>
    <m/>
    <m/>
    <m/>
    <m/>
    <m/>
    <m/>
    <m/>
    <m/>
    <m/>
    <m/>
    <m/>
    <m/>
    <m/>
    <m/>
    <m/>
    <m/>
    <m/>
    <m/>
    <m/>
    <m/>
    <m/>
    <m/>
    <m/>
    <m/>
    <m/>
    <m/>
    <m/>
    <m/>
    <m/>
    <m/>
    <m/>
    <m/>
    <m/>
    <m/>
    <m/>
    <m/>
    <m/>
    <m/>
    <m/>
    <m/>
    <m/>
    <m/>
    <m/>
    <m/>
    <m/>
    <m/>
    <m/>
    <m/>
    <m/>
    <m/>
    <m/>
    <m/>
    <m/>
    <m/>
    <m/>
    <m/>
    <m/>
    <m/>
    <m/>
    <m/>
    <m/>
    <m/>
    <m/>
    <m/>
    <m/>
    <m/>
    <s v="disponible"/>
    <n v="1000"/>
    <s v="meme_pays"/>
    <m/>
    <m/>
    <n v="7"/>
    <n v="2"/>
    <n v="0"/>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credit troc"/>
    <n v="1"/>
    <n v="1"/>
    <n v="0"/>
    <n v="1"/>
    <n v="1"/>
    <n v="0"/>
    <m/>
    <s v="oui_baisse"/>
    <s v="non"/>
    <m/>
    <m/>
    <m/>
    <m/>
    <m/>
    <m/>
    <m/>
    <m/>
    <m/>
    <m/>
    <s v="personne"/>
    <n v="0"/>
    <n v="0"/>
    <n v="0"/>
    <n v="0"/>
    <n v="0"/>
    <n v="0"/>
    <n v="0"/>
    <n v="1"/>
    <n v="0"/>
    <m/>
    <m/>
    <m/>
    <m/>
    <n v="363224673"/>
    <n v="44883.584861111107"/>
    <m/>
    <m/>
    <s v="submitted_via_web"/>
  </r>
  <r>
    <n v="56"/>
    <s v="4bba5545-9976-4de6-ad21-b526f018568e"/>
    <d v="2022-11-18T00:00:00"/>
    <s v="ouahigouya"/>
    <s v="DIALLO Fatoumata"/>
    <x v="54"/>
    <n v="44883.420362256948"/>
    <s v="audit.csv"/>
    <m/>
    <m/>
    <s v="acted"/>
    <n v="44883"/>
    <s v="nord"/>
    <s v="yatenga"/>
    <x v="0"/>
    <s v="central"/>
    <m/>
    <m/>
    <s v="ACTED"/>
    <s v="Marché de Ouahigouya"/>
    <m/>
    <s v="oui"/>
    <m/>
    <s v="moins30"/>
    <m/>
    <m/>
    <s v="seau"/>
    <n v="1"/>
    <n v="0"/>
    <n v="0"/>
    <n v="0"/>
    <n v="1"/>
    <m/>
    <s v="disponible"/>
    <n v="1250"/>
    <s v="meme_pays"/>
    <m/>
    <m/>
    <n v="60"/>
    <n v="3"/>
    <n v="0"/>
    <m/>
    <m/>
    <m/>
    <m/>
    <m/>
    <m/>
    <m/>
    <m/>
    <m/>
    <m/>
    <m/>
    <m/>
    <m/>
    <m/>
    <m/>
    <m/>
    <m/>
    <m/>
    <m/>
    <m/>
    <m/>
    <m/>
    <m/>
    <m/>
    <m/>
    <m/>
    <m/>
    <s v="non"/>
    <m/>
    <m/>
    <m/>
    <m/>
    <m/>
    <m/>
    <m/>
    <m/>
    <m/>
    <m/>
    <m/>
    <m/>
    <m/>
    <m/>
    <m/>
    <m/>
    <m/>
    <m/>
    <m/>
    <m/>
    <m/>
    <m/>
    <s v="prix_hausse"/>
    <n v="0"/>
    <n v="1"/>
    <n v="0"/>
    <n v="0"/>
    <s v="seau"/>
    <n v="1"/>
    <n v="0"/>
    <n v="0"/>
    <n v="0"/>
    <s v="hausse_couts hausse_change"/>
    <n v="1"/>
    <n v="0"/>
    <n v="1"/>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gobelet_acier natte"/>
    <n v="0"/>
    <n v="0"/>
    <n v="0"/>
    <n v="0"/>
    <n v="0"/>
    <n v="0"/>
    <n v="1"/>
    <n v="1"/>
    <n v="0"/>
    <n v="1"/>
    <n v="0"/>
    <n v="0"/>
    <n v="0"/>
    <n v="0"/>
    <n v="0"/>
    <n v="0"/>
    <n v="3"/>
    <n v="5"/>
    <m/>
    <m/>
    <m/>
    <m/>
    <m/>
    <m/>
    <m/>
    <m/>
    <m/>
    <m/>
    <m/>
    <m/>
    <m/>
    <m/>
    <m/>
    <m/>
    <m/>
    <m/>
    <m/>
    <m/>
    <m/>
    <m/>
    <m/>
    <m/>
    <m/>
    <m/>
    <m/>
    <m/>
    <m/>
    <m/>
    <m/>
    <m/>
    <m/>
    <m/>
    <m/>
    <m/>
    <m/>
    <m/>
    <m/>
    <m/>
    <m/>
    <m/>
    <m/>
    <m/>
    <m/>
    <m/>
    <m/>
    <m/>
    <m/>
    <m/>
    <m/>
    <m/>
    <m/>
    <m/>
    <m/>
    <m/>
    <m/>
    <m/>
    <m/>
    <m/>
    <m/>
    <m/>
    <m/>
    <m/>
    <m/>
    <s v="disponible"/>
    <n v="150"/>
    <s v="meme_pays"/>
    <m/>
    <m/>
    <n v="90"/>
    <n v="5"/>
    <n v="0"/>
    <m/>
    <s v="peudisponible"/>
    <s v="1l"/>
    <n v="0"/>
    <n v="0"/>
    <n v="1"/>
    <m/>
    <m/>
    <n v="1500"/>
    <s v="meme_pays"/>
    <m/>
    <m/>
    <n v="90"/>
    <n v="5"/>
    <n v="0"/>
    <m/>
    <m/>
    <m/>
    <m/>
    <m/>
    <m/>
    <m/>
    <m/>
    <m/>
    <m/>
    <s v="disponible"/>
    <n v="3750"/>
    <s v="meme_pays"/>
    <m/>
    <m/>
    <n v="30"/>
    <n v="5"/>
    <n v="0"/>
    <m/>
    <m/>
    <m/>
    <m/>
    <m/>
    <m/>
    <m/>
    <m/>
    <m/>
    <m/>
    <m/>
    <m/>
    <m/>
    <m/>
    <m/>
    <m/>
    <m/>
    <m/>
    <m/>
    <m/>
    <m/>
    <m/>
    <m/>
    <m/>
    <m/>
    <m/>
    <m/>
    <m/>
    <m/>
    <m/>
    <m/>
    <m/>
    <m/>
    <m/>
    <m/>
    <m/>
    <m/>
    <m/>
    <m/>
    <m/>
    <m/>
    <m/>
    <m/>
    <m/>
    <m/>
    <m/>
    <m/>
    <m/>
    <s v="non"/>
    <m/>
    <m/>
    <m/>
    <m/>
    <m/>
    <m/>
    <m/>
    <m/>
    <m/>
    <m/>
    <m/>
    <m/>
    <m/>
    <m/>
    <m/>
    <m/>
    <m/>
    <m/>
    <m/>
    <m/>
    <m/>
    <m/>
    <m/>
    <m/>
    <m/>
    <m/>
    <m/>
    <m/>
    <m/>
    <m/>
    <m/>
    <m/>
    <m/>
    <m/>
    <s v="prix_hausse"/>
    <n v="0"/>
    <n v="1"/>
    <n v="0"/>
    <n v="0"/>
    <s v="gobelet_plastique gobelet_acier natte"/>
    <n v="0"/>
    <n v="0"/>
    <n v="0"/>
    <n v="0"/>
    <n v="0"/>
    <n v="0"/>
    <n v="1"/>
    <n v="1"/>
    <n v="0"/>
    <n v="1"/>
    <n v="0"/>
    <n v="0"/>
    <n v="0"/>
    <n v="0"/>
    <n v="0"/>
    <n v="0"/>
    <s v="hausse_couts hausse_change"/>
    <n v="1"/>
    <n v="0"/>
    <n v="1"/>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lus60 handicap maladies"/>
    <n v="0"/>
    <n v="0"/>
    <n v="0"/>
    <n v="1"/>
    <n v="1"/>
    <n v="1"/>
    <n v="0"/>
    <n v="0"/>
    <n v="0"/>
    <m/>
    <s v="Merci pour tout,"/>
    <m/>
    <m/>
    <n v="363224706"/>
    <n v="44883.584918981483"/>
    <m/>
    <m/>
    <s v="submitted_via_web"/>
  </r>
  <r>
    <n v="57"/>
    <s v="2ca95501-ba93-453b-8532-f3edac4d62ec"/>
    <d v="2022-11-18T00:00:00"/>
    <s v="ouahigouya"/>
    <s v="TOE HASSANE"/>
    <x v="55"/>
    <n v="44883.478166412038"/>
    <s v="audit.csv"/>
    <m/>
    <m/>
    <s v="acted"/>
    <n v="44883"/>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natte moustiquaire couverture"/>
    <n v="0"/>
    <n v="0"/>
    <n v="0"/>
    <n v="0"/>
    <n v="0"/>
    <n v="0"/>
    <n v="0"/>
    <n v="0"/>
    <n v="0"/>
    <n v="1"/>
    <n v="1"/>
    <n v="1"/>
    <n v="0"/>
    <n v="0"/>
    <n v="0"/>
    <n v="0"/>
    <n v="3"/>
    <n v="5"/>
    <m/>
    <m/>
    <m/>
    <m/>
    <m/>
    <m/>
    <m/>
    <m/>
    <m/>
    <m/>
    <m/>
    <m/>
    <m/>
    <m/>
    <m/>
    <m/>
    <m/>
    <m/>
    <m/>
    <m/>
    <m/>
    <m/>
    <m/>
    <m/>
    <m/>
    <m/>
    <m/>
    <m/>
    <m/>
    <m/>
    <m/>
    <m/>
    <m/>
    <m/>
    <m/>
    <m/>
    <m/>
    <m/>
    <m/>
    <m/>
    <m/>
    <m/>
    <m/>
    <m/>
    <m/>
    <m/>
    <m/>
    <m/>
    <m/>
    <m/>
    <m/>
    <m/>
    <m/>
    <m/>
    <m/>
    <m/>
    <m/>
    <m/>
    <m/>
    <m/>
    <m/>
    <m/>
    <m/>
    <m/>
    <m/>
    <m/>
    <m/>
    <m/>
    <m/>
    <m/>
    <m/>
    <m/>
    <m/>
    <m/>
    <m/>
    <m/>
    <m/>
    <m/>
    <m/>
    <m/>
    <m/>
    <m/>
    <m/>
    <m/>
    <m/>
    <m/>
    <m/>
    <m/>
    <m/>
    <m/>
    <m/>
    <m/>
    <m/>
    <m/>
    <m/>
    <m/>
    <m/>
    <m/>
    <s v="disponible"/>
    <n v="3000"/>
    <s v="meme_localite"/>
    <m/>
    <m/>
    <n v="30"/>
    <n v="1"/>
    <n v="0"/>
    <m/>
    <s v="disponible"/>
    <n v="1750"/>
    <s v="meme_localite"/>
    <m/>
    <m/>
    <n v="30"/>
    <n v="1"/>
    <n v="0"/>
    <m/>
    <s v="peudisponible"/>
    <n v="1750"/>
    <s v="meme_localite"/>
    <m/>
    <m/>
    <n v="30"/>
    <n v="1"/>
    <n v="0"/>
    <m/>
    <m/>
    <m/>
    <m/>
    <m/>
    <m/>
    <m/>
    <m/>
    <m/>
    <m/>
    <m/>
    <m/>
    <m/>
    <m/>
    <m/>
    <m/>
    <m/>
    <m/>
    <m/>
    <m/>
    <m/>
    <m/>
    <m/>
    <m/>
    <m/>
    <m/>
    <m/>
    <m/>
    <m/>
    <m/>
    <s v="oui"/>
    <m/>
    <s v="natte couverture moustiquaire"/>
    <n v="0"/>
    <n v="0"/>
    <n v="0"/>
    <n v="0"/>
    <n v="0"/>
    <n v="0"/>
    <n v="0"/>
    <n v="0"/>
    <n v="0"/>
    <n v="1"/>
    <n v="1"/>
    <n v="1"/>
    <n v="0"/>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m/>
    <m/>
    <m/>
    <n v="363224713"/>
    <n v="44883.58494212963"/>
    <m/>
    <m/>
    <s v="submitted_via_web"/>
  </r>
  <r>
    <n v="58"/>
    <s v="bfaa2476-183d-4169-9ae0-2b17c2458842"/>
    <d v="2022-11-18T00:00:00"/>
    <s v="ouahigouya"/>
    <s v="DIALLO Fatoumata"/>
    <x v="56"/>
    <n v="44883.461011446758"/>
    <s v="audit.csv"/>
    <m/>
    <m/>
    <s v="acted"/>
    <n v="44883"/>
    <s v="nord"/>
    <s v="yatenga"/>
    <x v="0"/>
    <s v="central"/>
    <m/>
    <m/>
    <s v="ACTED"/>
    <s v="Marché de Ouahigouya"/>
    <m/>
    <s v="oui"/>
    <m/>
    <s v="moins30"/>
    <m/>
    <m/>
    <s v="seau"/>
    <n v="1"/>
    <n v="0"/>
    <n v="0"/>
    <n v="0"/>
    <n v="1"/>
    <m/>
    <s v="disponible"/>
    <n v="1000"/>
    <s v="meme_pays"/>
    <m/>
    <m/>
    <n v="10"/>
    <n v="4"/>
    <n v="0"/>
    <m/>
    <m/>
    <m/>
    <m/>
    <m/>
    <m/>
    <m/>
    <m/>
    <m/>
    <m/>
    <m/>
    <m/>
    <m/>
    <m/>
    <m/>
    <m/>
    <m/>
    <m/>
    <m/>
    <m/>
    <m/>
    <m/>
    <m/>
    <m/>
    <m/>
    <m/>
    <m/>
    <s v="non"/>
    <m/>
    <m/>
    <m/>
    <m/>
    <m/>
    <m/>
    <m/>
    <m/>
    <m/>
    <m/>
    <m/>
    <m/>
    <m/>
    <m/>
    <m/>
    <m/>
    <m/>
    <m/>
    <m/>
    <m/>
    <m/>
    <m/>
    <s v="prix_hausse"/>
    <n v="0"/>
    <n v="1"/>
    <n v="0"/>
    <n v="0"/>
    <s v="seau"/>
    <n v="1"/>
    <n v="0"/>
    <n v="0"/>
    <n v="0"/>
    <s v="Hausse_prix_fournisseurs hausse_change"/>
    <n v="0"/>
    <n v="0"/>
    <n v="1"/>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gobelet_acier"/>
    <n v="0"/>
    <n v="0"/>
    <n v="0"/>
    <n v="1"/>
    <n v="1"/>
    <n v="0"/>
    <n v="0"/>
    <n v="1"/>
    <n v="0"/>
    <n v="0"/>
    <n v="0"/>
    <n v="0"/>
    <n v="0"/>
    <n v="0"/>
    <n v="0"/>
    <n v="0"/>
    <n v="3"/>
    <n v="5"/>
    <m/>
    <m/>
    <m/>
    <m/>
    <m/>
    <m/>
    <m/>
    <m/>
    <m/>
    <m/>
    <m/>
    <m/>
    <m/>
    <m/>
    <m/>
    <m/>
    <m/>
    <m/>
    <m/>
    <m/>
    <m/>
    <m/>
    <m/>
    <m/>
    <m/>
    <m/>
    <m/>
    <m/>
    <m/>
    <m/>
    <m/>
    <m/>
    <m/>
    <m/>
    <m/>
    <m/>
    <m/>
    <m/>
    <s v="disponible"/>
    <n v="6000"/>
    <s v="meme_localite"/>
    <m/>
    <m/>
    <n v="10"/>
    <n v="10"/>
    <n v="1"/>
    <m/>
    <s v="disponible"/>
    <n v="4500"/>
    <s v="meme_localite"/>
    <m/>
    <m/>
    <n v="15"/>
    <n v="5"/>
    <n v="0"/>
    <m/>
    <m/>
    <m/>
    <m/>
    <m/>
    <m/>
    <m/>
    <m/>
    <m/>
    <m/>
    <m/>
    <m/>
    <m/>
    <m/>
    <m/>
    <m/>
    <m/>
    <m/>
    <m/>
    <s v="peudisponible"/>
    <s v="1l 0_5l 0_25l"/>
    <n v="1"/>
    <n v="1"/>
    <n v="1"/>
    <n v="500"/>
    <n v="750"/>
    <n v="1000"/>
    <s v="meme_pays"/>
    <m/>
    <m/>
    <n v="30"/>
    <n v="4"/>
    <n v="0"/>
    <m/>
    <m/>
    <m/>
    <m/>
    <m/>
    <m/>
    <m/>
    <m/>
    <m/>
    <m/>
    <m/>
    <m/>
    <m/>
    <m/>
    <m/>
    <m/>
    <m/>
    <m/>
    <m/>
    <m/>
    <m/>
    <m/>
    <m/>
    <m/>
    <m/>
    <m/>
    <m/>
    <m/>
    <m/>
    <m/>
    <m/>
    <m/>
    <m/>
    <m/>
    <m/>
    <m/>
    <m/>
    <m/>
    <m/>
    <m/>
    <m/>
    <m/>
    <m/>
    <m/>
    <m/>
    <m/>
    <m/>
    <m/>
    <m/>
    <m/>
    <m/>
    <m/>
    <m/>
    <m/>
    <m/>
    <m/>
    <m/>
    <m/>
    <m/>
    <m/>
    <m/>
    <m/>
    <m/>
    <m/>
    <m/>
    <m/>
    <s v="non"/>
    <m/>
    <m/>
    <m/>
    <m/>
    <m/>
    <m/>
    <m/>
    <m/>
    <m/>
    <m/>
    <m/>
    <m/>
    <m/>
    <m/>
    <m/>
    <m/>
    <m/>
    <m/>
    <m/>
    <m/>
    <m/>
    <m/>
    <m/>
    <m/>
    <m/>
    <m/>
    <m/>
    <m/>
    <m/>
    <m/>
    <m/>
    <m/>
    <m/>
    <m/>
    <s v="prix_hausse"/>
    <n v="0"/>
    <n v="1"/>
    <n v="0"/>
    <n v="0"/>
    <s v="marmite7 marmite5"/>
    <n v="0"/>
    <n v="0"/>
    <n v="0"/>
    <n v="1"/>
    <n v="1"/>
    <n v="0"/>
    <n v="0"/>
    <n v="0"/>
    <n v="0"/>
    <n v="0"/>
    <n v="0"/>
    <n v="0"/>
    <n v="0"/>
    <n v="0"/>
    <n v="0"/>
    <n v="0"/>
    <s v="autre"/>
    <n v="0"/>
    <n v="0"/>
    <n v="0"/>
    <n v="0"/>
    <n v="0"/>
    <n v="0"/>
    <n v="0"/>
    <n v="0"/>
    <n v="0"/>
    <n v="0"/>
    <n v="1"/>
    <n v="0"/>
    <s v="La matière première n'est pas disponible dû à l'insécurité"/>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handicap maladies"/>
    <n v="0"/>
    <n v="0"/>
    <n v="0"/>
    <n v="0"/>
    <n v="1"/>
    <n v="1"/>
    <n v="0"/>
    <n v="0"/>
    <n v="0"/>
    <m/>
    <s v="Merci pour tout"/>
    <m/>
    <m/>
    <n v="363224720"/>
    <n v="44883.58494212963"/>
    <m/>
    <m/>
    <s v="submitted_via_web"/>
  </r>
  <r>
    <n v="59"/>
    <s v="8b204d85-dfe0-4b73-b105-3852ea257d47"/>
    <d v="2022-11-18T00:00:00"/>
    <s v="ouahigouya"/>
    <s v="TOE HASSANE"/>
    <x v="57"/>
    <n v="44883.504933703713"/>
    <s v="audit.csv"/>
    <m/>
    <m/>
    <s v="acted"/>
    <n v="44883"/>
    <s v="nord"/>
    <s v="yatenga"/>
    <x v="0"/>
    <s v="central"/>
    <m/>
    <m/>
    <s v="ACTED"/>
    <s v="Marché de Ouahigouya"/>
    <m/>
    <s v="oui"/>
    <m/>
    <s v="30a100"/>
    <m/>
    <m/>
    <s v="savon400gr"/>
    <n v="0"/>
    <n v="0"/>
    <n v="1"/>
    <n v="0"/>
    <n v="1"/>
    <m/>
    <m/>
    <m/>
    <m/>
    <m/>
    <m/>
    <m/>
    <m/>
    <m/>
    <m/>
    <m/>
    <m/>
    <m/>
    <m/>
    <m/>
    <m/>
    <m/>
    <m/>
    <m/>
    <m/>
    <m/>
    <m/>
    <m/>
    <s v="disponible"/>
    <s v="boule400g boule250g"/>
    <n v="1"/>
    <n v="1"/>
    <n v="400"/>
    <n v="200"/>
    <s v="meme_localite"/>
    <m/>
    <m/>
    <n v="30"/>
    <n v="1"/>
    <n v="0"/>
    <m/>
    <s v="oui"/>
    <m/>
    <s v="savon400gr"/>
    <n v="0"/>
    <n v="0"/>
    <n v="1"/>
    <n v="0"/>
    <m/>
    <s v="prix_fournisseurs"/>
    <n v="0"/>
    <n v="0"/>
    <n v="0"/>
    <n v="0"/>
    <n v="0"/>
    <n v="1"/>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5 marmite7"/>
    <n v="0"/>
    <n v="0"/>
    <n v="0"/>
    <n v="1"/>
    <n v="1"/>
    <n v="0"/>
    <n v="0"/>
    <n v="0"/>
    <n v="0"/>
    <n v="0"/>
    <n v="0"/>
    <n v="0"/>
    <n v="0"/>
    <n v="0"/>
    <n v="0"/>
    <n v="0"/>
    <n v="2"/>
    <n v="4"/>
    <m/>
    <m/>
    <m/>
    <m/>
    <m/>
    <m/>
    <m/>
    <m/>
    <m/>
    <m/>
    <m/>
    <m/>
    <m/>
    <m/>
    <m/>
    <m/>
    <m/>
    <m/>
    <m/>
    <m/>
    <m/>
    <m/>
    <m/>
    <m/>
    <m/>
    <m/>
    <m/>
    <m/>
    <m/>
    <m/>
    <m/>
    <m/>
    <m/>
    <m/>
    <m/>
    <m/>
    <m/>
    <m/>
    <s v="disponible"/>
    <n v="5000"/>
    <s v="meme_localite"/>
    <m/>
    <m/>
    <n v="30"/>
    <n v="3"/>
    <n v="0"/>
    <m/>
    <s v="disponible"/>
    <n v="4250"/>
    <s v="meme_localite"/>
    <m/>
    <m/>
    <n v="90"/>
    <n v="3"/>
    <n v="0"/>
    <m/>
    <m/>
    <m/>
    <m/>
    <m/>
    <m/>
    <m/>
    <m/>
    <m/>
    <m/>
    <m/>
    <m/>
    <m/>
    <m/>
    <m/>
    <m/>
    <m/>
    <m/>
    <m/>
    <m/>
    <m/>
    <m/>
    <m/>
    <m/>
    <m/>
    <m/>
    <m/>
    <m/>
    <m/>
    <m/>
    <m/>
    <m/>
    <m/>
    <m/>
    <m/>
    <m/>
    <m/>
    <m/>
    <m/>
    <m/>
    <m/>
    <m/>
    <m/>
    <m/>
    <m/>
    <m/>
    <m/>
    <m/>
    <m/>
    <m/>
    <m/>
    <m/>
    <m/>
    <m/>
    <m/>
    <m/>
    <m/>
    <m/>
    <m/>
    <m/>
    <m/>
    <m/>
    <m/>
    <m/>
    <m/>
    <m/>
    <m/>
    <m/>
    <m/>
    <m/>
    <m/>
    <m/>
    <m/>
    <m/>
    <m/>
    <m/>
    <m/>
    <m/>
    <m/>
    <m/>
    <m/>
    <m/>
    <m/>
    <m/>
    <m/>
    <m/>
    <m/>
    <m/>
    <m/>
    <m/>
    <m/>
    <m/>
    <m/>
    <m/>
    <m/>
    <m/>
    <m/>
    <m/>
    <m/>
    <s v="oui"/>
    <m/>
    <s v="marmite7 marmite5"/>
    <n v="0"/>
    <n v="0"/>
    <n v="0"/>
    <n v="1"/>
    <n v="1"/>
    <n v="0"/>
    <n v="0"/>
    <n v="0"/>
    <n v="0"/>
    <n v="0"/>
    <n v="0"/>
    <n v="0"/>
    <n v="0"/>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troc"/>
    <n v="1"/>
    <n v="0"/>
    <n v="0"/>
    <n v="1"/>
    <n v="1"/>
    <n v="0"/>
    <m/>
    <s v="oui_baisse"/>
    <s v="non"/>
    <m/>
    <m/>
    <m/>
    <m/>
    <m/>
    <m/>
    <m/>
    <m/>
    <m/>
    <m/>
    <s v="personne"/>
    <n v="0"/>
    <n v="0"/>
    <n v="0"/>
    <n v="0"/>
    <n v="0"/>
    <n v="0"/>
    <n v="0"/>
    <n v="1"/>
    <n v="0"/>
    <m/>
    <m/>
    <m/>
    <m/>
    <n v="363224734"/>
    <n v="44883.584965277783"/>
    <m/>
    <m/>
    <s v="submitted_via_web"/>
  </r>
  <r>
    <n v="60"/>
    <s v="1c51f3e8-9bee-4523-a16b-9c801cc6d9c8"/>
    <d v="2022-11-18T00:00:00"/>
    <s v="ouahigouya"/>
    <s v="TOE HASSANE"/>
    <x v="58"/>
    <n v="44883.540709895839"/>
    <s v="audit.csv"/>
    <m/>
    <m/>
    <s v="acted"/>
    <n v="44883"/>
    <s v="nord"/>
    <s v="yatenga"/>
    <x v="0"/>
    <s v="central"/>
    <m/>
    <m/>
    <s v="ACTED"/>
    <s v="Marché de Ouahigouya"/>
    <m/>
    <s v="oui"/>
    <m/>
    <s v="30a100"/>
    <m/>
    <m/>
    <s v="savon400gr"/>
    <n v="0"/>
    <n v="0"/>
    <n v="1"/>
    <n v="0"/>
    <n v="1"/>
    <m/>
    <m/>
    <m/>
    <m/>
    <m/>
    <m/>
    <m/>
    <m/>
    <m/>
    <m/>
    <m/>
    <m/>
    <m/>
    <m/>
    <m/>
    <m/>
    <m/>
    <m/>
    <m/>
    <m/>
    <m/>
    <m/>
    <m/>
    <s v="disponible"/>
    <s v="boule400g boule250g"/>
    <n v="1"/>
    <n v="1"/>
    <n v="400"/>
    <n v="250"/>
    <s v="meme_localite"/>
    <m/>
    <m/>
    <n v="25"/>
    <n v="1"/>
    <n v="0"/>
    <m/>
    <s v="oui"/>
    <m/>
    <s v="savon400gr"/>
    <n v="0"/>
    <n v="0"/>
    <n v="1"/>
    <n v="0"/>
    <m/>
    <s v="prix_fournisseurs"/>
    <n v="0"/>
    <n v="0"/>
    <n v="0"/>
    <n v="0"/>
    <n v="0"/>
    <n v="1"/>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gobelet_acier"/>
    <n v="0"/>
    <n v="0"/>
    <n v="0"/>
    <n v="0"/>
    <n v="0"/>
    <n v="0"/>
    <n v="1"/>
    <n v="1"/>
    <n v="0"/>
    <n v="0"/>
    <n v="0"/>
    <n v="0"/>
    <n v="0"/>
    <n v="0"/>
    <n v="0"/>
    <n v="0"/>
    <n v="2"/>
    <n v="4"/>
    <m/>
    <m/>
    <m/>
    <m/>
    <m/>
    <m/>
    <m/>
    <m/>
    <m/>
    <m/>
    <m/>
    <m/>
    <m/>
    <m/>
    <m/>
    <m/>
    <m/>
    <m/>
    <m/>
    <m/>
    <m/>
    <m/>
    <m/>
    <m/>
    <m/>
    <m/>
    <m/>
    <m/>
    <m/>
    <m/>
    <m/>
    <m/>
    <m/>
    <m/>
    <m/>
    <m/>
    <m/>
    <m/>
    <m/>
    <m/>
    <m/>
    <m/>
    <m/>
    <m/>
    <m/>
    <m/>
    <m/>
    <m/>
    <m/>
    <m/>
    <m/>
    <m/>
    <m/>
    <m/>
    <m/>
    <m/>
    <m/>
    <m/>
    <m/>
    <m/>
    <m/>
    <m/>
    <m/>
    <m/>
    <m/>
    <s v="disponible"/>
    <n v="350"/>
    <s v="meme_localite"/>
    <m/>
    <m/>
    <n v="50"/>
    <n v="1"/>
    <n v="0"/>
    <m/>
    <s v="disponible"/>
    <s v="0_25l 0_5l 1l"/>
    <n v="1"/>
    <n v="1"/>
    <n v="1"/>
    <n v="1000"/>
    <n v="1250"/>
    <n v="1500"/>
    <s v="meme_localite"/>
    <m/>
    <m/>
    <n v="30"/>
    <n v="1"/>
    <n v="0"/>
    <m/>
    <m/>
    <m/>
    <m/>
    <m/>
    <m/>
    <m/>
    <m/>
    <m/>
    <m/>
    <m/>
    <m/>
    <m/>
    <m/>
    <m/>
    <m/>
    <m/>
    <m/>
    <m/>
    <m/>
    <m/>
    <m/>
    <m/>
    <m/>
    <m/>
    <m/>
    <m/>
    <m/>
    <m/>
    <m/>
    <m/>
    <m/>
    <m/>
    <m/>
    <m/>
    <m/>
    <m/>
    <m/>
    <m/>
    <m/>
    <m/>
    <m/>
    <m/>
    <m/>
    <m/>
    <m/>
    <m/>
    <m/>
    <m/>
    <m/>
    <m/>
    <m/>
    <m/>
    <m/>
    <m/>
    <m/>
    <m/>
    <m/>
    <m/>
    <m/>
    <m/>
    <m/>
    <m/>
    <m/>
    <m/>
    <m/>
    <s v="oui"/>
    <m/>
    <s v="gobelet_acier gobelet_plastique"/>
    <n v="0"/>
    <n v="0"/>
    <n v="0"/>
    <n v="0"/>
    <n v="0"/>
    <n v="0"/>
    <n v="1"/>
    <n v="1"/>
    <n v="0"/>
    <n v="0"/>
    <n v="0"/>
    <n v="0"/>
    <n v="0"/>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m/>
    <m/>
    <m/>
    <n v="363224761"/>
    <n v="44883.585023148153"/>
    <m/>
    <m/>
    <s v="submitted_via_web"/>
  </r>
  <r>
    <n v="61"/>
    <s v="86207a20-ca5b-43a6-b819-03514c0ffef7"/>
    <d v="2022-11-18T00:00:00"/>
    <s v="ouahigouya"/>
    <s v="DIALLO Fatoumata"/>
    <x v="59"/>
    <n v="44883.470049780088"/>
    <s v="audit.csv"/>
    <m/>
    <m/>
    <s v="acted"/>
    <n v="44883"/>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s v="peudisponible"/>
    <s v="3kg 6kg 12kg"/>
    <n v="1"/>
    <n v="1"/>
    <n v="1"/>
    <n v="17500"/>
    <n v="25000"/>
    <n v="30000"/>
    <s v="meme_pays"/>
    <m/>
    <m/>
    <n v="5"/>
    <n v="10"/>
    <n v="1"/>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handicap plus60 maladies"/>
    <n v="0"/>
    <n v="0"/>
    <n v="0"/>
    <n v="1"/>
    <n v="1"/>
    <n v="1"/>
    <n v="0"/>
    <n v="0"/>
    <n v="0"/>
    <m/>
    <s v="Ras"/>
    <m/>
    <m/>
    <n v="363224763"/>
    <n v="44883.585023148153"/>
    <m/>
    <m/>
    <s v="submitted_via_web"/>
  </r>
  <r>
    <n v="62"/>
    <s v="427fa61f-885d-461d-bed6-68e5059df4e4"/>
    <d v="2022-11-18T00:00:00"/>
    <s v="ouahigouya"/>
    <s v="DIALLO Fatoumata"/>
    <x v="60"/>
    <n v="44883.490197638886"/>
    <s v="audit.csv"/>
    <m/>
    <m/>
    <s v="acted"/>
    <n v="44883"/>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bache"/>
    <n v="1"/>
    <n v="0"/>
    <n v="0"/>
    <n v="0"/>
    <n v="0"/>
    <n v="1"/>
    <m/>
    <s v="disponible"/>
    <n v="10000"/>
    <s v="meme_pays"/>
    <m/>
    <m/>
    <n v="10"/>
    <n v="3"/>
    <n v="0"/>
    <m/>
    <m/>
    <m/>
    <m/>
    <m/>
    <m/>
    <m/>
    <m/>
    <m/>
    <m/>
    <m/>
    <m/>
    <m/>
    <m/>
    <m/>
    <m/>
    <m/>
    <m/>
    <m/>
    <m/>
    <m/>
    <m/>
    <m/>
    <m/>
    <m/>
    <m/>
    <m/>
    <m/>
    <s v="non"/>
    <m/>
    <m/>
    <m/>
    <m/>
    <m/>
    <m/>
    <m/>
    <m/>
    <m/>
    <m/>
    <m/>
    <m/>
    <m/>
    <m/>
    <m/>
    <m/>
    <m/>
    <m/>
    <m/>
    <m/>
    <m/>
    <m/>
    <m/>
    <s v="prix_constants"/>
    <n v="1"/>
    <n v="0"/>
    <n v="0"/>
    <n v="0"/>
    <m/>
    <m/>
    <m/>
    <m/>
    <m/>
    <m/>
    <m/>
    <m/>
    <m/>
    <m/>
    <m/>
    <m/>
    <m/>
    <m/>
    <m/>
    <m/>
    <m/>
    <m/>
    <m/>
    <m/>
    <m/>
    <m/>
    <m/>
    <m/>
    <m/>
    <m/>
    <m/>
    <m/>
    <m/>
    <m/>
    <m/>
    <m/>
    <m/>
    <m/>
    <m/>
    <m/>
    <m/>
    <m/>
    <m/>
    <m/>
    <m/>
    <s v="sac_boro"/>
    <n v="0"/>
    <n v="0"/>
    <n v="0"/>
    <n v="0"/>
    <n v="0"/>
    <n v="0"/>
    <n v="0"/>
    <n v="0"/>
    <n v="0"/>
    <n v="0"/>
    <n v="0"/>
    <n v="0"/>
    <n v="0"/>
    <n v="0"/>
    <n v="1"/>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
    <s v="meme_pays"/>
    <m/>
    <m/>
    <n v="20"/>
    <n v="4"/>
    <n v="0"/>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maladies handicap"/>
    <n v="0"/>
    <n v="0"/>
    <n v="0"/>
    <n v="0"/>
    <n v="1"/>
    <n v="1"/>
    <n v="0"/>
    <n v="0"/>
    <n v="0"/>
    <m/>
    <s v="Merci pour tout"/>
    <m/>
    <m/>
    <n v="363224776"/>
    <n v="44883.585046296299"/>
    <m/>
    <m/>
    <s v="submitted_via_web"/>
  </r>
  <r>
    <n v="63"/>
    <s v="cf378eef-9c00-4428-94ca-4accfe339bb1"/>
    <d v="2022-11-18T00:00:00"/>
    <s v="ouahigouya"/>
    <s v="Assita Contogni GANAME"/>
    <x v="61"/>
    <n v="44883.428795798609"/>
    <s v="audit.csv"/>
    <m/>
    <m/>
    <s v="acted"/>
    <n v="44883"/>
    <s v="nord"/>
    <s v="yatenga"/>
    <x v="0"/>
    <s v="central"/>
    <m/>
    <m/>
    <s v="ACTED"/>
    <s v="Marché de Ouahigouya"/>
    <m/>
    <s v="oui"/>
    <m/>
    <s v="30a100"/>
    <m/>
    <m/>
    <s v="seau"/>
    <n v="1"/>
    <n v="0"/>
    <n v="0"/>
    <n v="0"/>
    <n v="1"/>
    <m/>
    <s v="disponible"/>
    <n v="2000"/>
    <s v="meme_localite"/>
    <m/>
    <m/>
    <n v="90"/>
    <n v="1"/>
    <n v="0"/>
    <m/>
    <m/>
    <m/>
    <m/>
    <m/>
    <m/>
    <m/>
    <m/>
    <m/>
    <m/>
    <m/>
    <m/>
    <m/>
    <m/>
    <m/>
    <m/>
    <m/>
    <m/>
    <m/>
    <m/>
    <m/>
    <m/>
    <m/>
    <m/>
    <m/>
    <m/>
    <m/>
    <s v="non"/>
    <m/>
    <m/>
    <m/>
    <m/>
    <m/>
    <m/>
    <m/>
    <m/>
    <m/>
    <m/>
    <m/>
    <m/>
    <m/>
    <m/>
    <m/>
    <m/>
    <m/>
    <m/>
    <m/>
    <m/>
    <m/>
    <m/>
    <s v="prix_constants"/>
    <n v="1"/>
    <n v="0"/>
    <n v="0"/>
    <n v="0"/>
    <m/>
    <m/>
    <m/>
    <m/>
    <m/>
    <m/>
    <m/>
    <m/>
    <m/>
    <m/>
    <m/>
    <m/>
    <m/>
    <m/>
    <m/>
    <m/>
    <m/>
    <m/>
    <m/>
    <m/>
    <m/>
    <m/>
    <m/>
    <m/>
    <m/>
    <m/>
    <m/>
    <m/>
    <m/>
    <m/>
    <m/>
    <m/>
    <m/>
    <m/>
    <m/>
    <m/>
    <m/>
    <m/>
    <m/>
    <s v="bache corde tenaille pelle"/>
    <n v="1"/>
    <n v="1"/>
    <n v="1"/>
    <n v="1"/>
    <n v="0"/>
    <n v="4"/>
    <m/>
    <s v="disponible"/>
    <n v="6000"/>
    <s v="meme_pays"/>
    <m/>
    <m/>
    <n v="90"/>
    <n v="2"/>
    <n v="0"/>
    <m/>
    <s v="disponible"/>
    <n v="13750"/>
    <s v="meme_pays"/>
    <m/>
    <m/>
    <n v="90"/>
    <n v="2"/>
    <n v="0"/>
    <m/>
    <s v="disponible"/>
    <n v="1500"/>
    <s v="meme_pays"/>
    <m/>
    <m/>
    <n v="90"/>
    <n v="2"/>
    <n v="0"/>
    <m/>
    <s v="disponible"/>
    <n v="4000"/>
    <s v="meme_pays"/>
    <m/>
    <m/>
    <n v="90"/>
    <n v="2"/>
    <n v="0"/>
    <m/>
    <s v="non"/>
    <m/>
    <m/>
    <m/>
    <m/>
    <m/>
    <m/>
    <m/>
    <m/>
    <m/>
    <m/>
    <m/>
    <m/>
    <m/>
    <m/>
    <m/>
    <m/>
    <m/>
    <m/>
    <m/>
    <m/>
    <m/>
    <m/>
    <m/>
    <s v="prix_constants"/>
    <n v="1"/>
    <n v="0"/>
    <n v="0"/>
    <n v="0"/>
    <m/>
    <m/>
    <m/>
    <m/>
    <m/>
    <m/>
    <m/>
    <m/>
    <m/>
    <m/>
    <m/>
    <m/>
    <m/>
    <m/>
    <m/>
    <m/>
    <m/>
    <m/>
    <m/>
    <m/>
    <m/>
    <m/>
    <m/>
    <m/>
    <m/>
    <m/>
    <m/>
    <m/>
    <m/>
    <m/>
    <m/>
    <m/>
    <m/>
    <m/>
    <m/>
    <m/>
    <m/>
    <m/>
    <m/>
    <m/>
    <m/>
    <s v="combustible_gaz natte sac_boro"/>
    <n v="0"/>
    <n v="0"/>
    <n v="1"/>
    <n v="0"/>
    <n v="0"/>
    <n v="0"/>
    <n v="0"/>
    <n v="0"/>
    <n v="0"/>
    <n v="1"/>
    <n v="0"/>
    <n v="0"/>
    <n v="0"/>
    <n v="0"/>
    <n v="1"/>
    <n v="0"/>
    <n v="3"/>
    <n v="8"/>
    <m/>
    <m/>
    <m/>
    <m/>
    <m/>
    <m/>
    <m/>
    <m/>
    <m/>
    <m/>
    <m/>
    <m/>
    <m/>
    <m/>
    <m/>
    <m/>
    <m/>
    <m/>
    <m/>
    <m/>
    <m/>
    <m/>
    <m/>
    <s v="disponible"/>
    <s v="6kg 12kg"/>
    <n v="0"/>
    <n v="1"/>
    <n v="1"/>
    <m/>
    <n v="25000"/>
    <n v="30000"/>
    <s v="meme_pays"/>
    <m/>
    <m/>
    <n v="60"/>
    <n v="2"/>
    <n v="0"/>
    <m/>
    <m/>
    <m/>
    <m/>
    <m/>
    <m/>
    <m/>
    <m/>
    <m/>
    <m/>
    <m/>
    <m/>
    <m/>
    <m/>
    <m/>
    <m/>
    <m/>
    <m/>
    <m/>
    <m/>
    <m/>
    <m/>
    <m/>
    <m/>
    <m/>
    <m/>
    <m/>
    <m/>
    <m/>
    <m/>
    <m/>
    <m/>
    <m/>
    <m/>
    <m/>
    <m/>
    <m/>
    <m/>
    <m/>
    <m/>
    <m/>
    <m/>
    <m/>
    <m/>
    <m/>
    <m/>
    <m/>
    <m/>
    <m/>
    <m/>
    <m/>
    <m/>
    <m/>
    <m/>
    <m/>
    <m/>
    <m/>
    <m/>
    <m/>
    <m/>
    <m/>
    <s v="disponible"/>
    <n v="3500"/>
    <s v="meme_pays"/>
    <m/>
    <m/>
    <n v="90"/>
    <n v="2"/>
    <n v="0"/>
    <m/>
    <m/>
    <m/>
    <m/>
    <m/>
    <m/>
    <m/>
    <m/>
    <m/>
    <m/>
    <m/>
    <m/>
    <m/>
    <m/>
    <m/>
    <m/>
    <m/>
    <m/>
    <m/>
    <m/>
    <m/>
    <m/>
    <m/>
    <m/>
    <m/>
    <m/>
    <m/>
    <m/>
    <m/>
    <m/>
    <m/>
    <m/>
    <m/>
    <m/>
    <m/>
    <m/>
    <m/>
    <m/>
    <m/>
    <s v="disponible"/>
    <n v="200"/>
    <s v="meme_localite"/>
    <m/>
    <m/>
    <n v="90"/>
    <n v="1"/>
    <n v="0"/>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Il faut payer nos marchandises pour rétablir la confiance entre commerçant et ONG sinon nous ne supportons pas de donner les prix et vous voir vous ravitailler ailleurs. Le commerçant accueillait ces clients ce qui a fait duré l'entretien."/>
    <m/>
    <m/>
    <n v="363225392"/>
    <n v="44883.586469907408"/>
    <m/>
    <m/>
    <s v="submitted_via_web"/>
  </r>
  <r>
    <n v="64"/>
    <s v="1ba21410-b259-410c-9b38-4f10604990aa"/>
    <d v="2022-11-18T00:00:00"/>
    <s v="ouahigouya"/>
    <s v="Assita Contogni GANAME"/>
    <x v="62"/>
    <n v="44883.460986817117"/>
    <s v="audit.csv"/>
    <m/>
    <m/>
    <s v="acted"/>
    <n v="44883"/>
    <s v="nord"/>
    <s v="yatenga"/>
    <x v="0"/>
    <s v="central"/>
    <m/>
    <m/>
    <s v="ACTED"/>
    <s v="Marché de Ouahigouya"/>
    <m/>
    <s v="oui"/>
    <m/>
    <s v="moins30"/>
    <m/>
    <m/>
    <s v="seau"/>
    <n v="1"/>
    <n v="0"/>
    <n v="0"/>
    <n v="0"/>
    <n v="1"/>
    <m/>
    <s v="disponible"/>
    <n v="1000"/>
    <s v="meme_localite"/>
    <m/>
    <m/>
    <n v="30"/>
    <n v="1"/>
    <n v="0"/>
    <m/>
    <m/>
    <m/>
    <m/>
    <m/>
    <m/>
    <m/>
    <m/>
    <m/>
    <m/>
    <m/>
    <m/>
    <m/>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gaz assiette couverture lampe gobelet_plastique bassine"/>
    <n v="0"/>
    <n v="0"/>
    <n v="1"/>
    <n v="0"/>
    <n v="0"/>
    <n v="1"/>
    <n v="1"/>
    <n v="0"/>
    <n v="1"/>
    <n v="0"/>
    <n v="1"/>
    <n v="0"/>
    <n v="1"/>
    <n v="0"/>
    <n v="0"/>
    <n v="0"/>
    <n v="6"/>
    <n v="8"/>
    <m/>
    <m/>
    <m/>
    <m/>
    <m/>
    <m/>
    <m/>
    <m/>
    <m/>
    <m/>
    <m/>
    <m/>
    <m/>
    <m/>
    <m/>
    <m/>
    <m/>
    <m/>
    <m/>
    <m/>
    <m/>
    <m/>
    <m/>
    <s v="disponible"/>
    <s v="6kg 12kg"/>
    <n v="0"/>
    <n v="1"/>
    <n v="1"/>
    <m/>
    <n v="23500"/>
    <n v="30000"/>
    <s v="meme_localite"/>
    <m/>
    <m/>
    <n v="30"/>
    <n v="1"/>
    <n v="0"/>
    <m/>
    <m/>
    <m/>
    <m/>
    <m/>
    <m/>
    <m/>
    <m/>
    <m/>
    <m/>
    <m/>
    <m/>
    <m/>
    <m/>
    <m/>
    <m/>
    <m/>
    <m/>
    <m/>
    <s v="disponible"/>
    <n v="500"/>
    <s v="meme_localite"/>
    <m/>
    <m/>
    <n v="90"/>
    <n v="1"/>
    <n v="0"/>
    <m/>
    <s v="disponible"/>
    <n v="250"/>
    <s v="meme_localite"/>
    <m/>
    <m/>
    <n v="30"/>
    <n v="1"/>
    <n v="0"/>
    <m/>
    <m/>
    <m/>
    <m/>
    <m/>
    <m/>
    <m/>
    <m/>
    <m/>
    <m/>
    <m/>
    <m/>
    <m/>
    <m/>
    <m/>
    <m/>
    <s v="disponible"/>
    <n v="1000"/>
    <s v="meme_localite"/>
    <m/>
    <m/>
    <n v="30"/>
    <n v="1"/>
    <n v="0"/>
    <m/>
    <m/>
    <m/>
    <m/>
    <m/>
    <m/>
    <m/>
    <m/>
    <m/>
    <m/>
    <s v="disponible"/>
    <n v="2000"/>
    <s v="meme_localite"/>
    <m/>
    <m/>
    <n v="120"/>
    <n v="1"/>
    <n v="0"/>
    <m/>
    <m/>
    <m/>
    <m/>
    <m/>
    <m/>
    <m/>
    <m/>
    <m/>
    <m/>
    <s v="disponible"/>
    <n v="1250"/>
    <s v="meme_localite"/>
    <m/>
    <m/>
    <n v="30"/>
    <n v="1"/>
    <n v="0"/>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m/>
    <m/>
    <m/>
    <n v="363225428"/>
    <n v="44883.58662037037"/>
    <m/>
    <m/>
    <s v="submitted_via_web"/>
  </r>
  <r>
    <n v="65"/>
    <s v="8897f679-afba-425d-a953-dffcc3ef6a32"/>
    <d v="2022-11-18T00:00:00"/>
    <s v="ouahigouya"/>
    <s v="Assita Contogni GANAME"/>
    <x v="63"/>
    <n v="44883.479025300927"/>
    <s v="audit.csv"/>
    <m/>
    <m/>
    <s v="acted"/>
    <n v="44883"/>
    <s v="nord"/>
    <s v="yatenga"/>
    <x v="0"/>
    <s v="central"/>
    <m/>
    <m/>
    <s v="ACTED"/>
    <s v="Marché de Ouahigouy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oustiquaire pagne couverture"/>
    <n v="0"/>
    <n v="0"/>
    <n v="0"/>
    <n v="0"/>
    <n v="0"/>
    <n v="0"/>
    <n v="0"/>
    <n v="0"/>
    <n v="0"/>
    <n v="0"/>
    <n v="1"/>
    <n v="1"/>
    <n v="0"/>
    <n v="1"/>
    <n v="0"/>
    <n v="0"/>
    <n v="3"/>
    <n v="5"/>
    <m/>
    <m/>
    <m/>
    <m/>
    <m/>
    <m/>
    <m/>
    <m/>
    <m/>
    <m/>
    <m/>
    <m/>
    <m/>
    <m/>
    <m/>
    <m/>
    <m/>
    <m/>
    <m/>
    <m/>
    <m/>
    <m/>
    <m/>
    <m/>
    <m/>
    <m/>
    <m/>
    <m/>
    <m/>
    <m/>
    <m/>
    <m/>
    <m/>
    <m/>
    <m/>
    <m/>
    <m/>
    <m/>
    <m/>
    <m/>
    <m/>
    <m/>
    <m/>
    <m/>
    <m/>
    <m/>
    <m/>
    <m/>
    <m/>
    <m/>
    <m/>
    <m/>
    <m/>
    <m/>
    <m/>
    <m/>
    <m/>
    <m/>
    <m/>
    <m/>
    <m/>
    <m/>
    <m/>
    <m/>
    <m/>
    <m/>
    <m/>
    <m/>
    <m/>
    <m/>
    <m/>
    <m/>
    <m/>
    <m/>
    <m/>
    <m/>
    <m/>
    <m/>
    <m/>
    <m/>
    <m/>
    <m/>
    <m/>
    <m/>
    <m/>
    <m/>
    <m/>
    <m/>
    <m/>
    <m/>
    <m/>
    <m/>
    <m/>
    <m/>
    <m/>
    <m/>
    <m/>
    <m/>
    <m/>
    <m/>
    <m/>
    <m/>
    <m/>
    <m/>
    <m/>
    <m/>
    <m/>
    <s v="disponible"/>
    <n v="2000"/>
    <s v="meme_pays"/>
    <m/>
    <m/>
    <n v="20"/>
    <n v="3"/>
    <n v="0"/>
    <m/>
    <s v="disponible"/>
    <n v="2000"/>
    <s v="meme_pays"/>
    <m/>
    <m/>
    <n v="150"/>
    <n v="3"/>
    <n v="0"/>
    <m/>
    <m/>
    <m/>
    <m/>
    <m/>
    <m/>
    <m/>
    <m/>
    <m/>
    <m/>
    <s v="disponible"/>
    <s v="oui"/>
    <m/>
    <n v="3000"/>
    <s v="meme_pays"/>
    <m/>
    <m/>
    <n v="60"/>
    <n v="3"/>
    <n v="0"/>
    <m/>
    <m/>
    <m/>
    <m/>
    <m/>
    <m/>
    <m/>
    <m/>
    <m/>
    <m/>
    <s v="non"/>
    <m/>
    <m/>
    <m/>
    <m/>
    <m/>
    <m/>
    <m/>
    <m/>
    <m/>
    <m/>
    <m/>
    <m/>
    <m/>
    <m/>
    <m/>
    <m/>
    <m/>
    <m/>
    <m/>
    <m/>
    <m/>
    <m/>
    <m/>
    <m/>
    <m/>
    <m/>
    <m/>
    <m/>
    <m/>
    <m/>
    <m/>
    <m/>
    <m/>
    <m/>
    <s v="prix_hausse"/>
    <n v="0"/>
    <n v="1"/>
    <n v="0"/>
    <n v="0"/>
    <s v="couverture moustiquaire pagne"/>
    <n v="0"/>
    <n v="0"/>
    <n v="0"/>
    <n v="0"/>
    <n v="0"/>
    <n v="0"/>
    <n v="0"/>
    <n v="0"/>
    <n v="0"/>
    <n v="0"/>
    <n v="1"/>
    <n v="1"/>
    <n v="0"/>
    <n v="1"/>
    <n v="0"/>
    <n v="0"/>
    <s v="hausse_couts hausse_change Hausse_prix_fournisseurs"/>
    <n v="1"/>
    <n v="0"/>
    <n v="1"/>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credit"/>
    <n v="1"/>
    <n v="1"/>
    <n v="0"/>
    <n v="1"/>
    <n v="0"/>
    <n v="0"/>
    <m/>
    <s v="oui_hausse"/>
    <s v="non"/>
    <m/>
    <m/>
    <m/>
    <m/>
    <m/>
    <m/>
    <m/>
    <m/>
    <m/>
    <m/>
    <s v="personne"/>
    <n v="0"/>
    <n v="0"/>
    <n v="0"/>
    <n v="0"/>
    <n v="0"/>
    <n v="0"/>
    <n v="0"/>
    <n v="1"/>
    <n v="0"/>
    <m/>
    <s v="Les prix varient selon les fournisseurs. Merci beaucoup pour la visite"/>
    <m/>
    <m/>
    <n v="363225510"/>
    <n v="44883.586840277778"/>
    <m/>
    <m/>
    <s v="submitted_via_web"/>
  </r>
  <r>
    <n v="66"/>
    <s v="8b9fd330-2118-4f86-94ff-de9fe4cac5a3"/>
    <d v="2022-11-18T00:00:00"/>
    <s v="ouahigouya"/>
    <s v="Bagaya abdoulaye"/>
    <x v="64"/>
    <n v="44883.560597233787"/>
    <s v="audit.csv"/>
    <m/>
    <m/>
    <s v="acted"/>
    <n v="44883"/>
    <s v="nord"/>
    <s v="yatenga"/>
    <x v="0"/>
    <s v="central"/>
    <m/>
    <m/>
    <s v="ACTED"/>
    <s v="Marché de Ouahigouya"/>
    <m/>
    <s v="oui"/>
    <m/>
    <s v="30a100"/>
    <m/>
    <m/>
    <s v="seau bidon savon400gr"/>
    <n v="1"/>
    <n v="1"/>
    <n v="1"/>
    <n v="0"/>
    <n v="3"/>
    <m/>
    <s v="disponible"/>
    <n v="1250"/>
    <s v="meme_pays"/>
    <m/>
    <m/>
    <n v="24"/>
    <n v="2"/>
    <n v="0"/>
    <m/>
    <s v="nondisponible"/>
    <m/>
    <m/>
    <m/>
    <m/>
    <m/>
    <m/>
    <m/>
    <m/>
    <m/>
    <m/>
    <m/>
    <m/>
    <s v="disponible"/>
    <s v="boule400g boule250g"/>
    <n v="1"/>
    <n v="1"/>
    <n v="450"/>
    <n v="250"/>
    <s v="meme_pays"/>
    <m/>
    <m/>
    <n v="24"/>
    <n v="1"/>
    <n v="0"/>
    <m/>
    <s v="oui"/>
    <m/>
    <s v="bidon"/>
    <n v="0"/>
    <n v="1"/>
    <n v="0"/>
    <n v="0"/>
    <m/>
    <s v="article_indisponible_saison tracasseries"/>
    <n v="0"/>
    <n v="0"/>
    <n v="0"/>
    <n v="0"/>
    <n v="1"/>
    <n v="0"/>
    <n v="0"/>
    <n v="0"/>
    <n v="0"/>
    <n v="1"/>
    <n v="0"/>
    <n v="0"/>
    <m/>
    <m/>
    <s v="prix_hausse"/>
    <n v="0"/>
    <n v="1"/>
    <n v="0"/>
    <n v="0"/>
    <s v="bidon"/>
    <n v="0"/>
    <n v="1"/>
    <n v="0"/>
    <n v="0"/>
    <s v="hausse_couts Hausse_prix_fournisseurs baisse_offre_production_saison"/>
    <n v="1"/>
    <n v="0"/>
    <n v="0"/>
    <n v="0"/>
    <n v="0"/>
    <n v="1"/>
    <n v="0"/>
    <n v="0"/>
    <n v="0"/>
    <n v="1"/>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uverture moustiquaire lampe"/>
    <n v="0"/>
    <n v="0"/>
    <n v="0"/>
    <n v="0"/>
    <n v="0"/>
    <n v="0"/>
    <n v="0"/>
    <n v="0"/>
    <n v="0"/>
    <n v="0"/>
    <n v="1"/>
    <n v="1"/>
    <n v="1"/>
    <n v="0"/>
    <n v="0"/>
    <n v="0"/>
    <n v="3"/>
    <n v="7"/>
    <m/>
    <m/>
    <m/>
    <m/>
    <m/>
    <m/>
    <m/>
    <m/>
    <m/>
    <m/>
    <m/>
    <m/>
    <m/>
    <m/>
    <m/>
    <m/>
    <m/>
    <m/>
    <m/>
    <m/>
    <m/>
    <m/>
    <m/>
    <m/>
    <m/>
    <m/>
    <m/>
    <m/>
    <m/>
    <m/>
    <m/>
    <m/>
    <m/>
    <m/>
    <m/>
    <m/>
    <m/>
    <m/>
    <m/>
    <m/>
    <m/>
    <m/>
    <m/>
    <m/>
    <m/>
    <m/>
    <m/>
    <m/>
    <m/>
    <m/>
    <m/>
    <m/>
    <m/>
    <m/>
    <m/>
    <m/>
    <m/>
    <m/>
    <m/>
    <m/>
    <m/>
    <m/>
    <m/>
    <m/>
    <m/>
    <m/>
    <m/>
    <m/>
    <m/>
    <m/>
    <m/>
    <m/>
    <m/>
    <m/>
    <m/>
    <m/>
    <m/>
    <m/>
    <m/>
    <m/>
    <m/>
    <m/>
    <m/>
    <m/>
    <m/>
    <m/>
    <m/>
    <m/>
    <m/>
    <m/>
    <m/>
    <m/>
    <m/>
    <m/>
    <m/>
    <m/>
    <m/>
    <m/>
    <m/>
    <m/>
    <m/>
    <m/>
    <m/>
    <m/>
    <m/>
    <m/>
    <m/>
    <s v="disponible"/>
    <n v="3500"/>
    <s v="meme_pays"/>
    <m/>
    <m/>
    <n v="14"/>
    <n v="2"/>
    <n v="0"/>
    <m/>
    <s v="peudisponible"/>
    <n v="2000"/>
    <s v="meme_pays"/>
    <m/>
    <m/>
    <n v="15"/>
    <n v="2"/>
    <n v="0"/>
    <m/>
    <s v="disponible"/>
    <n v="2000"/>
    <s v="meme_pays"/>
    <m/>
    <m/>
    <n v="12"/>
    <n v="10"/>
    <n v="0"/>
    <m/>
    <m/>
    <m/>
    <m/>
    <m/>
    <m/>
    <m/>
    <m/>
    <m/>
    <m/>
    <m/>
    <m/>
    <m/>
    <m/>
    <m/>
    <m/>
    <m/>
    <m/>
    <m/>
    <m/>
    <m/>
    <s v="non"/>
    <m/>
    <m/>
    <m/>
    <m/>
    <m/>
    <m/>
    <m/>
    <m/>
    <m/>
    <m/>
    <m/>
    <m/>
    <m/>
    <m/>
    <m/>
    <m/>
    <m/>
    <m/>
    <m/>
    <m/>
    <m/>
    <m/>
    <m/>
    <m/>
    <m/>
    <m/>
    <m/>
    <m/>
    <m/>
    <m/>
    <m/>
    <m/>
    <m/>
    <m/>
    <s v="prix_hausse"/>
    <n v="0"/>
    <n v="1"/>
    <n v="0"/>
    <n v="0"/>
    <s v="couverture lampe"/>
    <n v="0"/>
    <n v="0"/>
    <n v="0"/>
    <n v="0"/>
    <n v="0"/>
    <n v="0"/>
    <n v="0"/>
    <n v="0"/>
    <n v="0"/>
    <n v="0"/>
    <n v="1"/>
    <n v="0"/>
    <n v="1"/>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lus60"/>
    <n v="0"/>
    <n v="0"/>
    <n v="0"/>
    <n v="1"/>
    <n v="0"/>
    <n v="0"/>
    <n v="0"/>
    <n v="0"/>
    <n v="0"/>
    <m/>
    <s v="Les entretiens sont generalement sans suite. Ce qui fait que certains enquêtés sont reticents"/>
    <m/>
    <m/>
    <n v="363226849"/>
    <n v="44883.588877314818"/>
    <m/>
    <m/>
    <s v="submitted_via_web"/>
  </r>
  <r>
    <n v="67"/>
    <s v="435fdc57-2f2b-4485-8541-e0829beefce5"/>
    <d v="2022-11-18T00:00:00"/>
    <s v="ouahigouya"/>
    <s v="Bagaya abdoulaye"/>
    <x v="65"/>
    <n v="44883.507403240743"/>
    <s v="audit.csv"/>
    <m/>
    <m/>
    <s v="acted"/>
    <n v="44883"/>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n v="1"/>
    <n v="1"/>
    <n v="0"/>
    <n v="0"/>
    <n v="0"/>
    <n v="2"/>
    <m/>
    <s v="disponible"/>
    <n v="12500"/>
    <s v="meme_pays"/>
    <m/>
    <m/>
    <n v="60"/>
    <n v="7"/>
    <n v="0"/>
    <m/>
    <s v="disponible"/>
    <n v="15000"/>
    <s v="meme_pays"/>
    <m/>
    <m/>
    <n v="40"/>
    <n v="7"/>
    <n v="0"/>
    <m/>
    <m/>
    <m/>
    <m/>
    <m/>
    <m/>
    <m/>
    <m/>
    <m/>
    <m/>
    <m/>
    <m/>
    <m/>
    <m/>
    <m/>
    <m/>
    <m/>
    <m/>
    <m/>
    <s v="non"/>
    <m/>
    <m/>
    <m/>
    <m/>
    <m/>
    <m/>
    <m/>
    <m/>
    <m/>
    <m/>
    <m/>
    <m/>
    <m/>
    <m/>
    <m/>
    <m/>
    <m/>
    <m/>
    <m/>
    <m/>
    <m/>
    <m/>
    <m/>
    <s v="prix_hausse"/>
    <n v="0"/>
    <n v="1"/>
    <n v="0"/>
    <n v="0"/>
    <s v="bache corde"/>
    <n v="1"/>
    <n v="1"/>
    <n v="0"/>
    <n v="0"/>
    <n v="0"/>
    <s v="Hausse_prix_fournisseurs hausse_couts"/>
    <n v="1"/>
    <n v="0"/>
    <n v="0"/>
    <n v="0"/>
    <n v="0"/>
    <n v="1"/>
    <n v="0"/>
    <n v="0"/>
    <n v="0"/>
    <n v="0"/>
    <n v="0"/>
    <n v="0"/>
    <m/>
    <m/>
    <m/>
    <m/>
    <m/>
    <m/>
    <m/>
    <m/>
    <m/>
    <m/>
    <m/>
    <m/>
    <m/>
    <m/>
    <m/>
    <m/>
    <m/>
    <m/>
    <m/>
    <m/>
    <m/>
    <m/>
    <s v="couverture natte sac_boro"/>
    <n v="0"/>
    <n v="0"/>
    <n v="0"/>
    <n v="0"/>
    <n v="0"/>
    <n v="0"/>
    <n v="0"/>
    <n v="0"/>
    <n v="0"/>
    <n v="1"/>
    <n v="1"/>
    <n v="0"/>
    <n v="0"/>
    <n v="0"/>
    <n v="1"/>
    <n v="0"/>
    <n v="3"/>
    <n v="6"/>
    <m/>
    <m/>
    <m/>
    <m/>
    <m/>
    <m/>
    <m/>
    <m/>
    <m/>
    <m/>
    <m/>
    <m/>
    <m/>
    <m/>
    <m/>
    <m/>
    <m/>
    <m/>
    <m/>
    <m/>
    <m/>
    <m/>
    <m/>
    <m/>
    <m/>
    <m/>
    <m/>
    <m/>
    <m/>
    <m/>
    <m/>
    <m/>
    <m/>
    <m/>
    <m/>
    <m/>
    <m/>
    <m/>
    <m/>
    <m/>
    <m/>
    <m/>
    <m/>
    <m/>
    <m/>
    <m/>
    <m/>
    <m/>
    <m/>
    <m/>
    <m/>
    <m/>
    <m/>
    <m/>
    <m/>
    <m/>
    <m/>
    <m/>
    <m/>
    <m/>
    <m/>
    <m/>
    <m/>
    <m/>
    <m/>
    <m/>
    <m/>
    <m/>
    <m/>
    <m/>
    <m/>
    <m/>
    <m/>
    <m/>
    <m/>
    <m/>
    <m/>
    <m/>
    <m/>
    <m/>
    <m/>
    <m/>
    <m/>
    <m/>
    <m/>
    <m/>
    <m/>
    <m/>
    <m/>
    <m/>
    <m/>
    <m/>
    <m/>
    <m/>
    <m/>
    <m/>
    <m/>
    <m/>
    <s v="disponible"/>
    <n v="3000"/>
    <s v="meme_pays"/>
    <m/>
    <m/>
    <n v="28"/>
    <n v="7"/>
    <n v="0"/>
    <m/>
    <s v="disponible"/>
    <n v="3000"/>
    <s v="meme_pays"/>
    <m/>
    <m/>
    <n v="21"/>
    <n v="7"/>
    <n v="0"/>
    <m/>
    <m/>
    <m/>
    <m/>
    <m/>
    <m/>
    <m/>
    <m/>
    <m/>
    <m/>
    <m/>
    <m/>
    <m/>
    <m/>
    <m/>
    <m/>
    <m/>
    <m/>
    <m/>
    <m/>
    <m/>
    <m/>
    <m/>
    <m/>
    <m/>
    <m/>
    <m/>
    <m/>
    <m/>
    <m/>
    <s v="disponible"/>
    <n v="700"/>
    <s v="meme_pays"/>
    <m/>
    <m/>
    <n v="21"/>
    <n v="7"/>
    <n v="0"/>
    <m/>
    <s v="non"/>
    <m/>
    <m/>
    <m/>
    <m/>
    <m/>
    <m/>
    <m/>
    <m/>
    <m/>
    <m/>
    <m/>
    <m/>
    <m/>
    <m/>
    <m/>
    <m/>
    <m/>
    <m/>
    <m/>
    <m/>
    <m/>
    <m/>
    <m/>
    <m/>
    <m/>
    <m/>
    <m/>
    <m/>
    <m/>
    <m/>
    <m/>
    <m/>
    <m/>
    <m/>
    <s v="prix_hausse"/>
    <n v="0"/>
    <n v="1"/>
    <n v="0"/>
    <n v="0"/>
    <s v="natte couverture sac_boro"/>
    <n v="0"/>
    <n v="0"/>
    <n v="0"/>
    <n v="0"/>
    <n v="0"/>
    <n v="0"/>
    <n v="0"/>
    <n v="0"/>
    <n v="0"/>
    <n v="1"/>
    <n v="1"/>
    <n v="0"/>
    <n v="0"/>
    <n v="0"/>
    <n v="1"/>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m/>
    <m/>
    <m/>
    <n v="364040843"/>
    <n v="44886.323738425926"/>
    <m/>
    <m/>
    <s v="submitted_via_web"/>
  </r>
  <r>
    <n v="68"/>
    <s v="cece3fad-5250-4e1c-b979-b572a33c83dc"/>
    <d v="2022-11-21T00:00:00"/>
    <s v="ouahigouya"/>
    <s v="TOE HASSANE"/>
    <x v="66"/>
    <n v="44886.446728877323"/>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charbon combustible_bois"/>
    <n v="1"/>
    <n v="1"/>
    <n v="0"/>
    <n v="0"/>
    <n v="0"/>
    <n v="0"/>
    <n v="0"/>
    <n v="0"/>
    <n v="0"/>
    <n v="0"/>
    <n v="0"/>
    <n v="0"/>
    <n v="0"/>
    <n v="0"/>
    <n v="0"/>
    <n v="0"/>
    <n v="2"/>
    <n v="4"/>
    <m/>
    <s v="peudisponible"/>
    <n v="200"/>
    <s v="meme_localite"/>
    <m/>
    <m/>
    <n v="30"/>
    <n v="20"/>
    <n v="0"/>
    <m/>
    <s v="disponible"/>
    <s v="sachet"/>
    <n v="0"/>
    <n v="1"/>
    <m/>
    <n v="100"/>
    <s v="meme_localite"/>
    <m/>
    <m/>
    <n v="10"/>
    <n v="2"/>
    <n v="0"/>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prix_fournisseurs"/>
    <n v="0"/>
    <n v="0"/>
    <n v="0"/>
    <n v="0"/>
    <n v="0"/>
    <n v="1"/>
    <n v="0"/>
    <n v="0"/>
    <n v="0"/>
    <n v="0"/>
    <n v="0"/>
    <n v="0"/>
    <m/>
    <m/>
    <s v="prix_hausse"/>
    <n v="0"/>
    <n v="1"/>
    <n v="0"/>
    <n v="0"/>
    <s v="combustible_bois combustible_charbon"/>
    <n v="1"/>
    <n v="1"/>
    <n v="0"/>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m/>
    <m/>
    <m/>
    <n v="364288501"/>
    <n v="44886.664479166662"/>
    <m/>
    <m/>
    <s v="submitted_via_web"/>
  </r>
  <r>
    <n v="69"/>
    <s v="0be743b8-dd6f-4145-8ae1-59bf57d48605"/>
    <d v="2022-11-21T00:00:00"/>
    <s v="ouahigouya"/>
    <s v="TOE HASSANE"/>
    <x v="67"/>
    <n v="44886.460808923614"/>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peudisponible"/>
    <n v="250"/>
    <s v="meme_region"/>
    <m/>
    <m/>
    <n v="1"/>
    <n v="5"/>
    <n v="1"/>
    <m/>
    <s v="disponible"/>
    <s v="sachet sac"/>
    <n v="1"/>
    <n v="1"/>
    <n v="7000"/>
    <n v="100"/>
    <s v="meme_localit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prix_fournisseurs cout_transport taxes"/>
    <n v="0"/>
    <n v="0"/>
    <n v="0"/>
    <n v="0"/>
    <n v="0"/>
    <n v="1"/>
    <n v="0"/>
    <n v="1"/>
    <n v="1"/>
    <n v="0"/>
    <n v="0"/>
    <n v="0"/>
    <m/>
    <m/>
    <s v="prix_hausse"/>
    <n v="0"/>
    <n v="1"/>
    <n v="0"/>
    <n v="0"/>
    <s v="combustible_bois combustible_charbon"/>
    <n v="1"/>
    <n v="1"/>
    <n v="0"/>
    <n v="0"/>
    <n v="0"/>
    <n v="0"/>
    <n v="0"/>
    <n v="0"/>
    <n v="0"/>
    <n v="0"/>
    <n v="0"/>
    <n v="0"/>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m/>
    <m/>
    <m/>
    <n v="364288536"/>
    <n v="44886.664525462962"/>
    <m/>
    <m/>
    <s v="submitted_via_web"/>
  </r>
  <r>
    <n v="70"/>
    <s v="e657f4eb-5598-48de-8771-fde2b1e60165"/>
    <d v="2022-11-21T00:00:00"/>
    <s v="ouahigouya"/>
    <s v="TOE HASSANE"/>
    <x v="68"/>
    <n v="44886.582633518519"/>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bache"/>
    <n v="1"/>
    <n v="0"/>
    <n v="0"/>
    <n v="0"/>
    <n v="0"/>
    <n v="1"/>
    <m/>
    <s v="disponible"/>
    <n v="6000"/>
    <s v="meme_localite"/>
    <m/>
    <m/>
    <n v="20"/>
    <n v="1"/>
    <n v="0"/>
    <m/>
    <m/>
    <m/>
    <m/>
    <m/>
    <m/>
    <m/>
    <m/>
    <m/>
    <m/>
    <m/>
    <m/>
    <m/>
    <m/>
    <m/>
    <m/>
    <m/>
    <m/>
    <m/>
    <m/>
    <m/>
    <m/>
    <m/>
    <m/>
    <m/>
    <m/>
    <m/>
    <m/>
    <s v="oui"/>
    <m/>
    <s v="bache"/>
    <n v="1"/>
    <n v="0"/>
    <n v="0"/>
    <n v="0"/>
    <n v="0"/>
    <m/>
    <s v="prix_fournisseurs"/>
    <n v="0"/>
    <n v="0"/>
    <n v="0"/>
    <n v="0"/>
    <n v="0"/>
    <n v="1"/>
    <n v="0"/>
    <n v="0"/>
    <n v="0"/>
    <n v="0"/>
    <n v="0"/>
    <n v="0"/>
    <m/>
    <m/>
    <s v="prix_hausse"/>
    <n v="0"/>
    <n v="1"/>
    <n v="0"/>
    <n v="0"/>
    <s v="bache"/>
    <n v="1"/>
    <n v="0"/>
    <n v="0"/>
    <n v="0"/>
    <n v="0"/>
    <s v="Hausse_prix_fournisseurs"/>
    <n v="0"/>
    <n v="0"/>
    <n v="0"/>
    <n v="0"/>
    <n v="0"/>
    <n v="1"/>
    <n v="0"/>
    <n v="0"/>
    <n v="0"/>
    <n v="0"/>
    <n v="0"/>
    <n v="0"/>
    <m/>
    <m/>
    <m/>
    <m/>
    <m/>
    <m/>
    <m/>
    <m/>
    <m/>
    <m/>
    <m/>
    <m/>
    <m/>
    <m/>
    <m/>
    <m/>
    <m/>
    <m/>
    <m/>
    <m/>
    <m/>
    <m/>
    <s v="sac_boro"/>
    <n v="0"/>
    <n v="0"/>
    <n v="0"/>
    <n v="0"/>
    <n v="0"/>
    <n v="0"/>
    <n v="0"/>
    <n v="0"/>
    <n v="0"/>
    <n v="0"/>
    <n v="0"/>
    <n v="0"/>
    <n v="0"/>
    <n v="0"/>
    <n v="1"/>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50"/>
    <s v="meme_localite"/>
    <m/>
    <m/>
    <n v="20"/>
    <n v="1"/>
    <n v="0"/>
    <m/>
    <s v="oui"/>
    <m/>
    <s v="sac_boro"/>
    <n v="0"/>
    <n v="0"/>
    <n v="0"/>
    <n v="0"/>
    <n v="0"/>
    <n v="0"/>
    <n v="0"/>
    <n v="0"/>
    <n v="0"/>
    <n v="0"/>
    <n v="0"/>
    <n v="0"/>
    <n v="0"/>
    <n v="0"/>
    <n v="1"/>
    <n v="0"/>
    <m/>
    <s v="prix_fournisseurs"/>
    <n v="0"/>
    <n v="0"/>
    <n v="0"/>
    <n v="0"/>
    <n v="0"/>
    <n v="1"/>
    <n v="0"/>
    <n v="0"/>
    <n v="0"/>
    <n v="0"/>
    <n v="0"/>
    <n v="0"/>
    <m/>
    <m/>
    <s v="prix_hausse"/>
    <n v="0"/>
    <n v="1"/>
    <n v="0"/>
    <n v="0"/>
    <s v="sac_boro"/>
    <n v="0"/>
    <n v="0"/>
    <n v="0"/>
    <n v="0"/>
    <n v="0"/>
    <n v="0"/>
    <n v="0"/>
    <n v="0"/>
    <n v="0"/>
    <n v="0"/>
    <n v="0"/>
    <n v="0"/>
    <n v="0"/>
    <n v="0"/>
    <n v="1"/>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m/>
    <m/>
    <m/>
    <n v="364288603"/>
    <n v="44886.664594907408"/>
    <m/>
    <m/>
    <s v="submitted_via_web"/>
  </r>
  <r>
    <n v="71"/>
    <s v="0441e12a-582e-4cdf-9048-6cc01e3eaf3c"/>
    <d v="2022-11-21T00:00:00"/>
    <s v="ouahigouya"/>
    <s v="TOE HASSANE"/>
    <x v="69"/>
    <n v="44886.59863158565"/>
    <s v="audit.csv"/>
    <m/>
    <m/>
    <s v="acted"/>
    <n v="44886"/>
    <s v="nord"/>
    <s v="yatenga"/>
    <x v="0"/>
    <s v="central"/>
    <m/>
    <m/>
    <s v="ACTED"/>
    <s v="Marché de Ouahigouya"/>
    <m/>
    <s v="oui"/>
    <m/>
    <s v="30a100"/>
    <m/>
    <m/>
    <s v="aucun"/>
    <n v="0"/>
    <n v="0"/>
    <n v="0"/>
    <n v="1"/>
    <n v="1"/>
    <m/>
    <m/>
    <m/>
    <m/>
    <m/>
    <m/>
    <m/>
    <m/>
    <m/>
    <m/>
    <m/>
    <m/>
    <m/>
    <m/>
    <m/>
    <m/>
    <m/>
    <m/>
    <m/>
    <m/>
    <m/>
    <m/>
    <m/>
    <m/>
    <m/>
    <m/>
    <m/>
    <m/>
    <m/>
    <m/>
    <m/>
    <m/>
    <m/>
    <m/>
    <m/>
    <m/>
    <m/>
    <m/>
    <m/>
    <m/>
    <m/>
    <m/>
    <m/>
    <m/>
    <m/>
    <m/>
    <m/>
    <m/>
    <m/>
    <m/>
    <m/>
    <m/>
    <m/>
    <m/>
    <m/>
    <m/>
    <m/>
    <m/>
    <m/>
    <m/>
    <m/>
    <m/>
    <m/>
    <m/>
    <m/>
    <m/>
    <m/>
    <m/>
    <m/>
    <m/>
    <m/>
    <m/>
    <m/>
    <m/>
    <m/>
    <m/>
    <m/>
    <m/>
    <m/>
    <m/>
    <m/>
    <m/>
    <m/>
    <m/>
    <m/>
    <m/>
    <m/>
    <m/>
    <m/>
    <m/>
    <m/>
    <m/>
    <m/>
    <m/>
    <m/>
    <m/>
    <m/>
    <m/>
    <m/>
    <m/>
    <m/>
    <m/>
    <m/>
    <s v="bache tenaille pelle"/>
    <n v="1"/>
    <n v="0"/>
    <n v="1"/>
    <n v="1"/>
    <n v="0"/>
    <n v="3"/>
    <m/>
    <s v="disponible"/>
    <n v="4000"/>
    <s v="meme_pays"/>
    <m/>
    <m/>
    <n v="120"/>
    <n v="2"/>
    <n v="0"/>
    <m/>
    <m/>
    <m/>
    <m/>
    <m/>
    <m/>
    <m/>
    <m/>
    <m/>
    <m/>
    <s v="disponible"/>
    <n v="1000"/>
    <s v="meme_pays"/>
    <m/>
    <m/>
    <n v="120"/>
    <n v="2"/>
    <n v="0"/>
    <m/>
    <s v="peudisponible"/>
    <n v="6000"/>
    <s v="meme_pays"/>
    <m/>
    <m/>
    <n v="90"/>
    <n v="2"/>
    <n v="0"/>
    <m/>
    <s v="oui"/>
    <m/>
    <s v="bache tenaille pelle"/>
    <n v="1"/>
    <n v="0"/>
    <n v="1"/>
    <n v="1"/>
    <n v="0"/>
    <m/>
    <s v="prix_fournisseurs cout_transport"/>
    <n v="0"/>
    <n v="0"/>
    <n v="0"/>
    <n v="0"/>
    <n v="0"/>
    <n v="1"/>
    <n v="0"/>
    <n v="1"/>
    <n v="0"/>
    <n v="0"/>
    <n v="0"/>
    <n v="0"/>
    <m/>
    <m/>
    <s v="prix_hausse"/>
    <n v="0"/>
    <n v="1"/>
    <n v="0"/>
    <n v="0"/>
    <s v="pelle"/>
    <n v="0"/>
    <n v="0"/>
    <n v="0"/>
    <n v="1"/>
    <n v="0"/>
    <s v="hausse_couts Hausse_prix_fournisseurs"/>
    <n v="1"/>
    <n v="0"/>
    <n v="0"/>
    <n v="0"/>
    <n v="0"/>
    <n v="1"/>
    <n v="0"/>
    <n v="0"/>
    <n v="0"/>
    <n v="0"/>
    <n v="0"/>
    <n v="0"/>
    <m/>
    <m/>
    <m/>
    <m/>
    <m/>
    <m/>
    <m/>
    <m/>
    <m/>
    <m/>
    <m/>
    <m/>
    <m/>
    <m/>
    <m/>
    <m/>
    <m/>
    <m/>
    <m/>
    <m/>
    <m/>
    <m/>
    <s v="combustible_gaz"/>
    <n v="0"/>
    <n v="0"/>
    <n v="1"/>
    <n v="0"/>
    <n v="0"/>
    <n v="0"/>
    <n v="0"/>
    <n v="0"/>
    <n v="0"/>
    <n v="0"/>
    <n v="0"/>
    <n v="0"/>
    <n v="0"/>
    <n v="0"/>
    <n v="0"/>
    <n v="0"/>
    <n v="1"/>
    <n v="5"/>
    <m/>
    <m/>
    <m/>
    <m/>
    <m/>
    <m/>
    <m/>
    <m/>
    <m/>
    <m/>
    <m/>
    <m/>
    <m/>
    <m/>
    <m/>
    <m/>
    <m/>
    <m/>
    <m/>
    <m/>
    <m/>
    <m/>
    <m/>
    <s v="peudisponible"/>
    <s v="3kg"/>
    <n v="1"/>
    <n v="0"/>
    <n v="0"/>
    <n v="15000"/>
    <m/>
    <m/>
    <s v="meme_pays"/>
    <m/>
    <m/>
    <n v="0"/>
    <n v="30"/>
    <n v="1"/>
    <m/>
    <m/>
    <m/>
    <m/>
    <m/>
    <m/>
    <m/>
    <m/>
    <m/>
    <m/>
    <m/>
    <m/>
    <m/>
    <m/>
    <m/>
    <m/>
    <m/>
    <m/>
    <m/>
    <m/>
    <m/>
    <m/>
    <m/>
    <m/>
    <m/>
    <m/>
    <m/>
    <m/>
    <m/>
    <m/>
    <m/>
    <m/>
    <m/>
    <m/>
    <m/>
    <m/>
    <m/>
    <m/>
    <m/>
    <m/>
    <m/>
    <m/>
    <m/>
    <m/>
    <m/>
    <m/>
    <m/>
    <m/>
    <m/>
    <m/>
    <m/>
    <m/>
    <m/>
    <m/>
    <m/>
    <m/>
    <m/>
    <m/>
    <m/>
    <m/>
    <m/>
    <m/>
    <m/>
    <m/>
    <m/>
    <m/>
    <m/>
    <m/>
    <m/>
    <m/>
    <m/>
    <m/>
    <m/>
    <m/>
    <m/>
    <m/>
    <m/>
    <m/>
    <m/>
    <m/>
    <m/>
    <m/>
    <m/>
    <m/>
    <m/>
    <m/>
    <m/>
    <m/>
    <m/>
    <m/>
    <m/>
    <m/>
    <m/>
    <m/>
    <m/>
    <m/>
    <m/>
    <m/>
    <m/>
    <m/>
    <m/>
    <m/>
    <m/>
    <m/>
    <m/>
    <m/>
    <m/>
    <m/>
    <m/>
    <m/>
    <m/>
    <m/>
    <m/>
    <m/>
    <m/>
    <m/>
    <m/>
    <s v="oui"/>
    <m/>
    <s v="combustible_gaz"/>
    <n v="0"/>
    <n v="0"/>
    <n v="1"/>
    <n v="0"/>
    <n v="0"/>
    <n v="0"/>
    <n v="0"/>
    <n v="0"/>
    <n v="0"/>
    <n v="0"/>
    <n v="0"/>
    <n v="0"/>
    <n v="0"/>
    <n v="0"/>
    <n v="0"/>
    <n v="0"/>
    <m/>
    <s v="tracasseries"/>
    <n v="0"/>
    <n v="0"/>
    <n v="0"/>
    <n v="0"/>
    <n v="0"/>
    <n v="0"/>
    <n v="0"/>
    <n v="0"/>
    <n v="0"/>
    <n v="1"/>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paiementmob"/>
    <n v="1"/>
    <n v="1"/>
    <n v="0"/>
    <n v="1"/>
    <n v="0"/>
    <n v="0"/>
    <m/>
    <s v="oui_baisse"/>
    <s v="non"/>
    <m/>
    <m/>
    <m/>
    <m/>
    <m/>
    <m/>
    <m/>
    <m/>
    <m/>
    <m/>
    <s v="personne"/>
    <n v="0"/>
    <n v="0"/>
    <n v="0"/>
    <n v="0"/>
    <n v="0"/>
    <n v="0"/>
    <n v="0"/>
    <n v="1"/>
    <n v="0"/>
    <m/>
    <m/>
    <m/>
    <m/>
    <n v="364288708"/>
    <n v="44886.664733796293"/>
    <m/>
    <m/>
    <s v="submitted_via_web"/>
  </r>
  <r>
    <n v="72"/>
    <s v="5c164a53-13e9-422a-bdbb-d2487aab214d"/>
    <d v="2022-11-21T00:00:00"/>
    <s v="ouahigouya"/>
    <s v="TOE HASSANE"/>
    <x v="70"/>
    <n v="44886.621572118063"/>
    <s v="audit.csv"/>
    <m/>
    <m/>
    <s v="acted"/>
    <n v="44886"/>
    <s v="nord"/>
    <s v="yatenga"/>
    <x v="0"/>
    <s v="central"/>
    <m/>
    <m/>
    <s v="ACTED"/>
    <s v="Marché de Ouahigouya"/>
    <m/>
    <s v="oui"/>
    <m/>
    <s v="30a100"/>
    <m/>
    <m/>
    <s v="savon400gr bidon"/>
    <n v="0"/>
    <n v="1"/>
    <n v="1"/>
    <n v="0"/>
    <n v="2"/>
    <m/>
    <m/>
    <m/>
    <m/>
    <m/>
    <m/>
    <m/>
    <m/>
    <m/>
    <m/>
    <s v="nondisponible"/>
    <m/>
    <m/>
    <m/>
    <m/>
    <m/>
    <m/>
    <m/>
    <m/>
    <m/>
    <m/>
    <m/>
    <m/>
    <s v="disponible"/>
    <s v="boule400g boule250g"/>
    <n v="1"/>
    <n v="1"/>
    <n v="400"/>
    <n v="250"/>
    <s v="meme_localite"/>
    <m/>
    <m/>
    <n v="30"/>
    <n v="1"/>
    <n v="0"/>
    <m/>
    <s v="oui"/>
    <m/>
    <s v="savon400gr bidon"/>
    <n v="0"/>
    <n v="1"/>
    <n v="1"/>
    <n v="0"/>
    <m/>
    <s v="prix_fournisseurs"/>
    <n v="0"/>
    <n v="0"/>
    <n v="0"/>
    <n v="0"/>
    <n v="0"/>
    <n v="1"/>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paiementmob"/>
    <n v="1"/>
    <n v="1"/>
    <n v="0"/>
    <n v="1"/>
    <n v="0"/>
    <n v="0"/>
    <m/>
    <s v="oui_baisse"/>
    <s v="non"/>
    <m/>
    <m/>
    <m/>
    <m/>
    <m/>
    <m/>
    <m/>
    <m/>
    <m/>
    <m/>
    <s v="personne"/>
    <n v="0"/>
    <n v="0"/>
    <n v="0"/>
    <n v="0"/>
    <n v="0"/>
    <n v="0"/>
    <n v="0"/>
    <n v="1"/>
    <n v="0"/>
    <m/>
    <m/>
    <m/>
    <m/>
    <n v="364288779"/>
    <n v="44886.664814814823"/>
    <m/>
    <m/>
    <s v="submitted_via_web"/>
  </r>
  <r>
    <n v="73"/>
    <s v="faf25a62-a8ad-4a26-8cd8-475e18c4c401"/>
    <d v="2022-11-21T00:00:00"/>
    <s v="ouahigouya"/>
    <s v="Assita Contogni GANAME"/>
    <x v="71"/>
    <n v="44886.44341133102"/>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n v="1"/>
    <n v="0"/>
    <n v="0"/>
    <n v="0"/>
    <n v="0"/>
    <n v="0"/>
    <n v="0"/>
    <n v="0"/>
    <n v="0"/>
    <n v="0"/>
    <n v="0"/>
    <n v="0"/>
    <n v="0"/>
    <n v="0"/>
    <n v="0"/>
    <n v="0"/>
    <n v="1"/>
    <n v="3"/>
    <m/>
    <s v="peudisponible"/>
    <n v="250"/>
    <s v="meme_region"/>
    <m/>
    <m/>
    <n v="15"/>
    <n v="6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n v="1"/>
    <n v="0"/>
    <n v="0"/>
    <n v="0"/>
    <n v="0"/>
    <n v="0"/>
    <n v="0"/>
    <n v="0"/>
    <n v="0"/>
    <n v="0"/>
    <n v="0"/>
    <n v="0"/>
    <n v="0"/>
    <n v="0"/>
    <n v="0"/>
    <n v="0"/>
    <m/>
    <s v="cout_transport prix_fournisseurs"/>
    <n v="0"/>
    <n v="0"/>
    <n v="0"/>
    <n v="0"/>
    <n v="0"/>
    <n v="1"/>
    <n v="0"/>
    <n v="1"/>
    <n v="0"/>
    <n v="0"/>
    <n v="0"/>
    <n v="0"/>
    <m/>
    <m/>
    <s v="prix_hausse"/>
    <n v="0"/>
    <n v="1"/>
    <n v="0"/>
    <n v="0"/>
    <s v="combustible_bois"/>
    <n v="1"/>
    <n v="0"/>
    <n v="0"/>
    <n v="0"/>
    <n v="0"/>
    <n v="0"/>
    <n v="0"/>
    <n v="0"/>
    <n v="0"/>
    <n v="0"/>
    <n v="0"/>
    <n v="0"/>
    <n v="0"/>
    <n v="0"/>
    <n v="0"/>
    <n v="0"/>
    <s v="baisse_offre_securite Hausse_prix_fournisseurs hausse_demande_clients"/>
    <n v="0"/>
    <n v="0"/>
    <n v="0"/>
    <n v="1"/>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s v="Je vend le bois il ya plus de 40ans mais depuis 3 ans environ le réapprovisionnement est devenu difficile suite à l'insécurité. Merci"/>
    <m/>
    <m/>
    <n v="364289208"/>
    <n v="44886.665393518517"/>
    <m/>
    <m/>
    <s v="submitted_via_web"/>
  </r>
  <r>
    <n v="74"/>
    <s v="fa7c735c-d1a1-46b9-9b42-741fc43317e3"/>
    <d v="2022-11-21T00:00:00"/>
    <s v="ouahigouya"/>
    <s v="Assita Contogni GANAME"/>
    <x v="72"/>
    <n v="44886.454214270831"/>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peudisponible"/>
    <n v="250"/>
    <s v="meme_region"/>
    <m/>
    <m/>
    <n v="30"/>
    <n v="60"/>
    <n v="1"/>
    <m/>
    <s v="peudisponible"/>
    <s v="sac sachet"/>
    <n v="1"/>
    <n v="1"/>
    <n v="6500"/>
    <n v="100"/>
    <s v="meme_localite"/>
    <m/>
    <m/>
    <n v="30"/>
    <n v="1"/>
    <n v="0"/>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prix_fournisseurs rarete_transport cout_transport"/>
    <n v="0"/>
    <n v="0"/>
    <n v="0"/>
    <n v="0"/>
    <n v="0"/>
    <n v="1"/>
    <n v="1"/>
    <n v="1"/>
    <n v="0"/>
    <n v="0"/>
    <n v="0"/>
    <n v="0"/>
    <m/>
    <m/>
    <s v="prix_hausse"/>
    <n v="0"/>
    <n v="1"/>
    <n v="0"/>
    <n v="0"/>
    <s v="combustible_bois combustible_charbon"/>
    <n v="1"/>
    <n v="1"/>
    <n v="0"/>
    <n v="0"/>
    <n v="0"/>
    <n v="0"/>
    <n v="0"/>
    <n v="0"/>
    <n v="0"/>
    <n v="0"/>
    <n v="0"/>
    <n v="0"/>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289525"/>
    <n v="44886.665868055563"/>
    <m/>
    <m/>
    <s v="submitted_via_web"/>
  </r>
  <r>
    <n v="75"/>
    <s v="22ee6ee6-b548-447e-946c-e35f80d5ad98"/>
    <d v="2022-11-21T00:00:00"/>
    <s v="ouahigouya"/>
    <s v="Assita Contogni GANAME"/>
    <x v="73"/>
    <n v="44886.478174629643"/>
    <s v="audit.csv"/>
    <m/>
    <m/>
    <s v="acted"/>
    <n v="44886"/>
    <s v="nord"/>
    <s v="yatenga"/>
    <x v="0"/>
    <s v="central"/>
    <m/>
    <m/>
    <s v="ACTED"/>
    <s v="Marché de Ouahigouya"/>
    <m/>
    <s v="oui"/>
    <m/>
    <s v="30a100"/>
    <m/>
    <m/>
    <s v="savon400gr"/>
    <n v="0"/>
    <n v="0"/>
    <n v="1"/>
    <n v="0"/>
    <n v="1"/>
    <m/>
    <m/>
    <m/>
    <m/>
    <m/>
    <m/>
    <m/>
    <m/>
    <m/>
    <m/>
    <m/>
    <m/>
    <m/>
    <m/>
    <m/>
    <m/>
    <m/>
    <m/>
    <m/>
    <m/>
    <m/>
    <m/>
    <m/>
    <s v="disponible"/>
    <s v="boule400g boule250g"/>
    <n v="1"/>
    <n v="1"/>
    <n v="350"/>
    <n v="200"/>
    <s v="meme_localite"/>
    <m/>
    <m/>
    <n v="30"/>
    <n v="1"/>
    <n v="0"/>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lampe"/>
    <n v="0"/>
    <n v="0"/>
    <n v="0"/>
    <n v="0"/>
    <n v="0"/>
    <n v="0"/>
    <n v="1"/>
    <n v="0"/>
    <n v="0"/>
    <n v="0"/>
    <n v="0"/>
    <n v="0"/>
    <n v="1"/>
    <n v="0"/>
    <n v="0"/>
    <n v="0"/>
    <n v="2"/>
    <n v="4"/>
    <m/>
    <m/>
    <m/>
    <m/>
    <m/>
    <m/>
    <m/>
    <m/>
    <m/>
    <m/>
    <m/>
    <m/>
    <m/>
    <m/>
    <m/>
    <m/>
    <m/>
    <m/>
    <m/>
    <m/>
    <m/>
    <m/>
    <m/>
    <m/>
    <m/>
    <m/>
    <m/>
    <m/>
    <m/>
    <m/>
    <m/>
    <m/>
    <m/>
    <m/>
    <m/>
    <m/>
    <m/>
    <m/>
    <m/>
    <m/>
    <m/>
    <m/>
    <m/>
    <m/>
    <m/>
    <m/>
    <m/>
    <m/>
    <m/>
    <m/>
    <m/>
    <m/>
    <m/>
    <m/>
    <m/>
    <m/>
    <m/>
    <m/>
    <m/>
    <m/>
    <m/>
    <m/>
    <m/>
    <m/>
    <m/>
    <s v="disponible"/>
    <n v="200"/>
    <s v="meme_localite"/>
    <m/>
    <m/>
    <n v="30"/>
    <n v="1"/>
    <n v="0"/>
    <m/>
    <m/>
    <m/>
    <m/>
    <m/>
    <m/>
    <m/>
    <m/>
    <m/>
    <m/>
    <m/>
    <m/>
    <m/>
    <m/>
    <m/>
    <m/>
    <m/>
    <m/>
    <m/>
    <m/>
    <m/>
    <m/>
    <m/>
    <m/>
    <m/>
    <m/>
    <m/>
    <m/>
    <m/>
    <m/>
    <m/>
    <m/>
    <m/>
    <m/>
    <m/>
    <m/>
    <m/>
    <m/>
    <m/>
    <m/>
    <m/>
    <m/>
    <m/>
    <m/>
    <m/>
    <m/>
    <m/>
    <m/>
    <m/>
    <m/>
    <m/>
    <m/>
    <s v="disponible"/>
    <n v="750"/>
    <s v="meme_localite"/>
    <m/>
    <m/>
    <n v="30"/>
    <n v="1"/>
    <n v="0"/>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m/>
    <m/>
    <m/>
    <n v="364289617"/>
    <n v="44886.66605324074"/>
    <m/>
    <m/>
    <s v="submitted_via_web"/>
  </r>
  <r>
    <n v="76"/>
    <s v="f0390c30-aacc-47cf-ae62-e8e72d251e04"/>
    <d v="2022-11-21T00:00:00"/>
    <s v="ouahigouya"/>
    <s v="Assita Contogni GANAME"/>
    <x v="74"/>
    <n v="44886.549520196757"/>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pagne"/>
    <n v="0"/>
    <n v="0"/>
    <n v="0"/>
    <n v="0"/>
    <n v="0"/>
    <n v="0"/>
    <n v="0"/>
    <n v="0"/>
    <n v="0"/>
    <n v="0"/>
    <n v="0"/>
    <n v="0"/>
    <n v="0"/>
    <n v="1"/>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oui"/>
    <m/>
    <n v="2250"/>
    <s v="meme_localite"/>
    <m/>
    <m/>
    <n v="120"/>
    <n v="1"/>
    <n v="0"/>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289798"/>
    <n v="44886.666377314818"/>
    <m/>
    <m/>
    <s v="submitted_via_web"/>
  </r>
  <r>
    <n v="77"/>
    <s v="d5c49ee4-0398-4e02-b82a-b9688bf5e72f"/>
    <d v="2022-11-21T00:00:00"/>
    <s v="ouahigouya"/>
    <s v="Assita Contogni GANAME"/>
    <x v="75"/>
    <n v="44886.605191585651"/>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gobelet_acier assiette marmite5 marmite7"/>
    <n v="0"/>
    <n v="0"/>
    <n v="0"/>
    <n v="1"/>
    <n v="1"/>
    <n v="1"/>
    <n v="1"/>
    <n v="1"/>
    <n v="0"/>
    <n v="0"/>
    <n v="0"/>
    <n v="0"/>
    <n v="0"/>
    <n v="0"/>
    <n v="0"/>
    <n v="0"/>
    <n v="5"/>
    <n v="7"/>
    <m/>
    <m/>
    <m/>
    <m/>
    <m/>
    <m/>
    <m/>
    <m/>
    <m/>
    <m/>
    <m/>
    <m/>
    <m/>
    <m/>
    <m/>
    <m/>
    <m/>
    <m/>
    <m/>
    <m/>
    <m/>
    <m/>
    <m/>
    <m/>
    <m/>
    <m/>
    <m/>
    <m/>
    <m/>
    <m/>
    <m/>
    <m/>
    <m/>
    <m/>
    <m/>
    <m/>
    <m/>
    <m/>
    <s v="disponible"/>
    <n v="6000"/>
    <s v="meme_localite"/>
    <m/>
    <m/>
    <n v="60"/>
    <n v="1"/>
    <n v="0"/>
    <m/>
    <s v="disponible"/>
    <n v="5000"/>
    <s v="meme_localite"/>
    <m/>
    <m/>
    <n v="60"/>
    <n v="1"/>
    <n v="0"/>
    <m/>
    <s v="disponible"/>
    <n v="1000"/>
    <s v="meme_localite"/>
    <m/>
    <m/>
    <n v="60"/>
    <n v="1"/>
    <n v="0"/>
    <m/>
    <s v="disponible"/>
    <n v="150"/>
    <s v="meme_localite"/>
    <m/>
    <m/>
    <n v="60"/>
    <n v="1"/>
    <n v="0"/>
    <m/>
    <s v="disponible"/>
    <s v="0_25l 0_5l 1l"/>
    <n v="1"/>
    <n v="1"/>
    <n v="1"/>
    <n v="500"/>
    <n v="800"/>
    <n v="1000"/>
    <s v="meme_localite"/>
    <m/>
    <m/>
    <n v="60"/>
    <n v="1"/>
    <n v="0"/>
    <m/>
    <m/>
    <m/>
    <m/>
    <m/>
    <m/>
    <m/>
    <m/>
    <m/>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s v="Je fais le  réapprovisionnement chaque deux mois. Merci"/>
    <m/>
    <m/>
    <n v="364294115"/>
    <n v="44886.674108796287"/>
    <m/>
    <m/>
    <s v="submitted_via_web"/>
  </r>
  <r>
    <n v="78"/>
    <s v="8ce055be-ece2-400a-929d-cd000a16460f"/>
    <d v="2022-11-21T00:00:00"/>
    <s v="ouahigouya"/>
    <s v="Assita Contogni GANAME"/>
    <x v="76"/>
    <n v="44886.644170937499"/>
    <s v="audit.csv"/>
    <m/>
    <m/>
    <s v="acted"/>
    <n v="44886"/>
    <s v="nord"/>
    <s v="yatenga"/>
    <x v="0"/>
    <s v="central"/>
    <m/>
    <m/>
    <s v="ACTED"/>
    <s v="Marché de Ouahigouya"/>
    <m/>
    <s v="oui"/>
    <m/>
    <s v="30a100"/>
    <m/>
    <m/>
    <s v="aucun"/>
    <n v="0"/>
    <n v="0"/>
    <n v="0"/>
    <n v="1"/>
    <n v="1"/>
    <m/>
    <m/>
    <m/>
    <m/>
    <m/>
    <m/>
    <m/>
    <m/>
    <m/>
    <m/>
    <m/>
    <m/>
    <m/>
    <m/>
    <m/>
    <m/>
    <m/>
    <m/>
    <m/>
    <m/>
    <m/>
    <m/>
    <m/>
    <m/>
    <m/>
    <m/>
    <m/>
    <m/>
    <m/>
    <m/>
    <m/>
    <m/>
    <m/>
    <m/>
    <m/>
    <m/>
    <m/>
    <m/>
    <m/>
    <m/>
    <m/>
    <m/>
    <m/>
    <m/>
    <m/>
    <m/>
    <m/>
    <m/>
    <m/>
    <m/>
    <m/>
    <m/>
    <m/>
    <m/>
    <m/>
    <m/>
    <m/>
    <m/>
    <m/>
    <m/>
    <m/>
    <m/>
    <m/>
    <m/>
    <m/>
    <m/>
    <m/>
    <m/>
    <m/>
    <m/>
    <m/>
    <m/>
    <m/>
    <m/>
    <m/>
    <m/>
    <m/>
    <m/>
    <m/>
    <m/>
    <m/>
    <m/>
    <m/>
    <m/>
    <m/>
    <m/>
    <m/>
    <m/>
    <m/>
    <m/>
    <m/>
    <m/>
    <m/>
    <m/>
    <m/>
    <m/>
    <m/>
    <m/>
    <m/>
    <m/>
    <m/>
    <m/>
    <m/>
    <s v="corde"/>
    <n v="0"/>
    <n v="1"/>
    <n v="0"/>
    <n v="0"/>
    <n v="0"/>
    <n v="1"/>
    <m/>
    <m/>
    <m/>
    <m/>
    <m/>
    <m/>
    <m/>
    <m/>
    <m/>
    <m/>
    <s v="disponible"/>
    <n v="14750"/>
    <s v="meme_localite"/>
    <m/>
    <m/>
    <n v="120"/>
    <n v="1"/>
    <n v="0"/>
    <m/>
    <m/>
    <m/>
    <m/>
    <m/>
    <m/>
    <m/>
    <m/>
    <m/>
    <m/>
    <m/>
    <m/>
    <m/>
    <m/>
    <m/>
    <m/>
    <m/>
    <m/>
    <m/>
    <s v="non"/>
    <m/>
    <m/>
    <m/>
    <m/>
    <m/>
    <m/>
    <m/>
    <m/>
    <m/>
    <m/>
    <m/>
    <m/>
    <m/>
    <m/>
    <m/>
    <m/>
    <m/>
    <m/>
    <m/>
    <m/>
    <m/>
    <m/>
    <m/>
    <s v="prix_constants"/>
    <n v="1"/>
    <n v="0"/>
    <n v="0"/>
    <n v="0"/>
    <m/>
    <m/>
    <m/>
    <m/>
    <m/>
    <m/>
    <m/>
    <m/>
    <m/>
    <m/>
    <m/>
    <m/>
    <m/>
    <m/>
    <m/>
    <m/>
    <m/>
    <m/>
    <m/>
    <m/>
    <m/>
    <m/>
    <m/>
    <m/>
    <m/>
    <m/>
    <m/>
    <m/>
    <m/>
    <m/>
    <m/>
    <m/>
    <m/>
    <m/>
    <m/>
    <m/>
    <m/>
    <m/>
    <m/>
    <m/>
    <m/>
    <s v="pagne combustible_charbon assiette"/>
    <n v="0"/>
    <n v="1"/>
    <n v="0"/>
    <n v="0"/>
    <n v="0"/>
    <n v="1"/>
    <n v="0"/>
    <n v="0"/>
    <n v="0"/>
    <n v="0"/>
    <n v="0"/>
    <n v="0"/>
    <n v="0"/>
    <n v="1"/>
    <n v="0"/>
    <n v="0"/>
    <n v="3"/>
    <n v="5"/>
    <m/>
    <m/>
    <m/>
    <m/>
    <m/>
    <m/>
    <m/>
    <m/>
    <m/>
    <m/>
    <s v="disponible"/>
    <s v="sachet sac"/>
    <n v="1"/>
    <n v="1"/>
    <n v="7000"/>
    <n v="100"/>
    <s v="meme_localite"/>
    <m/>
    <m/>
    <n v="10"/>
    <n v="1"/>
    <n v="0"/>
    <m/>
    <m/>
    <m/>
    <m/>
    <m/>
    <m/>
    <m/>
    <m/>
    <m/>
    <m/>
    <m/>
    <m/>
    <m/>
    <m/>
    <m/>
    <m/>
    <m/>
    <m/>
    <m/>
    <m/>
    <m/>
    <m/>
    <m/>
    <m/>
    <m/>
    <m/>
    <m/>
    <m/>
    <m/>
    <m/>
    <m/>
    <m/>
    <m/>
    <m/>
    <s v="disponible"/>
    <n v="1250"/>
    <s v="meme_localite"/>
    <m/>
    <m/>
    <n v="60"/>
    <n v="1"/>
    <n v="0"/>
    <m/>
    <m/>
    <m/>
    <m/>
    <m/>
    <m/>
    <m/>
    <m/>
    <m/>
    <m/>
    <m/>
    <m/>
    <m/>
    <m/>
    <m/>
    <m/>
    <m/>
    <m/>
    <m/>
    <m/>
    <m/>
    <m/>
    <m/>
    <m/>
    <m/>
    <m/>
    <m/>
    <m/>
    <m/>
    <m/>
    <m/>
    <m/>
    <m/>
    <m/>
    <m/>
    <m/>
    <m/>
    <m/>
    <m/>
    <m/>
    <m/>
    <m/>
    <m/>
    <m/>
    <m/>
    <m/>
    <m/>
    <m/>
    <m/>
    <m/>
    <m/>
    <m/>
    <m/>
    <m/>
    <m/>
    <m/>
    <m/>
    <m/>
    <m/>
    <m/>
    <m/>
    <m/>
    <m/>
    <m/>
    <m/>
    <m/>
    <m/>
    <m/>
    <m/>
    <m/>
    <s v="disponible"/>
    <s v="oui"/>
    <m/>
    <n v="3000"/>
    <s v="meme_localite"/>
    <m/>
    <m/>
    <n v="60"/>
    <n v="1"/>
    <n v="0"/>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s v="Comme ces un marché secondaire on a tendance à vendre du tout afin de diversifier le marché et d'avoir la clientèle. Merci"/>
    <m/>
    <m/>
    <n v="364294123"/>
    <n v="44886.674131944441"/>
    <m/>
    <m/>
    <s v="submitted_via_web"/>
  </r>
  <r>
    <n v="79"/>
    <s v="e44096c0-5307-4254-bd17-3099cac099cb"/>
    <d v="2022-11-22T00:00:00"/>
    <s v="boussouma"/>
    <s v="OUEDRAOGO ISSOUF"/>
    <x v="77"/>
    <n v="44887.550794872688"/>
    <s v="audit.csv"/>
    <m/>
    <m/>
    <s v="reach"/>
    <n v="44887"/>
    <s v="centre_nord"/>
    <s v="sanmatenga"/>
    <x v="3"/>
    <s v="central"/>
    <m/>
    <m/>
    <s v="REACH"/>
    <s v="Marché de Boussouma"/>
    <m/>
    <s v="oui"/>
    <m/>
    <s v="30a100"/>
    <m/>
    <m/>
    <s v="seau bidon"/>
    <n v="1"/>
    <n v="1"/>
    <n v="0"/>
    <n v="0"/>
    <n v="2"/>
    <m/>
    <s v="disponible"/>
    <n v="1100"/>
    <s v="meme_commune"/>
    <m/>
    <m/>
    <n v="30"/>
    <n v="3"/>
    <n v="0"/>
    <m/>
    <s v="disponible"/>
    <s v="25l"/>
    <n v="0"/>
    <n v="1"/>
    <m/>
    <n v="1000"/>
    <s v="meme_commune"/>
    <m/>
    <m/>
    <n v="40"/>
    <n v="3"/>
    <n v="0"/>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gobelet_acier natte bassine couverture moustiquaire marmite7 marmite5 assiette"/>
    <n v="0"/>
    <n v="0"/>
    <n v="0"/>
    <n v="1"/>
    <n v="1"/>
    <n v="1"/>
    <n v="1"/>
    <n v="1"/>
    <n v="1"/>
    <n v="1"/>
    <n v="1"/>
    <n v="1"/>
    <n v="0"/>
    <n v="0"/>
    <n v="0"/>
    <n v="0"/>
    <n v="9"/>
    <n v="12"/>
    <m/>
    <m/>
    <m/>
    <m/>
    <m/>
    <m/>
    <m/>
    <m/>
    <m/>
    <m/>
    <m/>
    <m/>
    <m/>
    <m/>
    <m/>
    <m/>
    <m/>
    <m/>
    <m/>
    <m/>
    <m/>
    <m/>
    <m/>
    <m/>
    <m/>
    <m/>
    <m/>
    <m/>
    <m/>
    <m/>
    <m/>
    <m/>
    <m/>
    <m/>
    <m/>
    <m/>
    <m/>
    <m/>
    <s v="disponible"/>
    <n v="6000"/>
    <s v="meme_localite"/>
    <m/>
    <m/>
    <n v="60"/>
    <n v="4"/>
    <n v="0"/>
    <m/>
    <s v="disponible"/>
    <n v="5000"/>
    <s v="meme_localite"/>
    <m/>
    <m/>
    <n v="30"/>
    <n v="5"/>
    <n v="0"/>
    <m/>
    <s v="disponible"/>
    <n v="300"/>
    <s v="meme_localite"/>
    <m/>
    <m/>
    <n v="20"/>
    <n v="5"/>
    <n v="0"/>
    <m/>
    <s v="disponible"/>
    <n v="125"/>
    <s v="meme_localite"/>
    <m/>
    <m/>
    <n v="35"/>
    <n v="3"/>
    <n v="0"/>
    <m/>
    <s v="disponible"/>
    <s v="0_25l 0_5l 1l"/>
    <n v="1"/>
    <n v="1"/>
    <n v="1"/>
    <n v="500"/>
    <n v="1000"/>
    <n v="1500"/>
    <s v="meme_province"/>
    <m/>
    <m/>
    <n v="40"/>
    <n v="4"/>
    <n v="0"/>
    <m/>
    <s v="disponible"/>
    <n v="1500"/>
    <s v="meme_localite"/>
    <m/>
    <m/>
    <n v="30"/>
    <n v="4"/>
    <n v="0"/>
    <m/>
    <s v="disponible"/>
    <n v="3500"/>
    <s v="meme_localite"/>
    <m/>
    <m/>
    <n v="60"/>
    <n v="4"/>
    <n v="0"/>
    <m/>
    <s v="disponible"/>
    <n v="2000"/>
    <s v="meme_localite"/>
    <m/>
    <m/>
    <n v="60"/>
    <n v="3"/>
    <n v="0"/>
    <m/>
    <s v="disponible"/>
    <n v="2000"/>
    <s v="meme_localite"/>
    <m/>
    <m/>
    <n v="60"/>
    <n v="3"/>
    <n v="0"/>
    <m/>
    <m/>
    <m/>
    <m/>
    <m/>
    <m/>
    <m/>
    <m/>
    <m/>
    <m/>
    <m/>
    <m/>
    <m/>
    <m/>
    <m/>
    <m/>
    <m/>
    <m/>
    <m/>
    <m/>
    <m/>
    <m/>
    <m/>
    <m/>
    <m/>
    <m/>
    <m/>
    <m/>
    <m/>
    <m/>
    <s v="non"/>
    <m/>
    <m/>
    <m/>
    <m/>
    <m/>
    <m/>
    <m/>
    <m/>
    <m/>
    <m/>
    <m/>
    <m/>
    <m/>
    <m/>
    <m/>
    <m/>
    <m/>
    <m/>
    <m/>
    <m/>
    <m/>
    <m/>
    <m/>
    <m/>
    <m/>
    <m/>
    <m/>
    <m/>
    <m/>
    <m/>
    <m/>
    <m/>
    <m/>
    <m/>
    <s v="prix_hausse"/>
    <n v="0"/>
    <n v="1"/>
    <n v="0"/>
    <n v="0"/>
    <s v="natte"/>
    <n v="0"/>
    <n v="0"/>
    <n v="0"/>
    <n v="0"/>
    <n v="0"/>
    <n v="0"/>
    <n v="0"/>
    <n v="0"/>
    <n v="0"/>
    <n v="1"/>
    <n v="0"/>
    <n v="0"/>
    <n v="0"/>
    <n v="0"/>
    <n v="0"/>
    <n v="0"/>
    <s v="hausse_couts"/>
    <n v="1"/>
    <n v="0"/>
    <n v="0"/>
    <n v="0"/>
    <n v="0"/>
    <n v="0"/>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s v="Merci"/>
    <m/>
    <m/>
    <n v="364765108"/>
    <n v="44887.693090277782"/>
    <m/>
    <m/>
    <s v="submitted_via_web"/>
  </r>
  <r>
    <n v="80"/>
    <s v="402d5d9b-d375-47d2-a14d-6ae0b92ac3dc"/>
    <d v="2022-11-22T00:00:00"/>
    <s v="boussouma"/>
    <s v="OUEDRAOGO ISSOUF"/>
    <x v="78"/>
    <n v="44887.558149849538"/>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viande_beuf viande_mouton poisson"/>
    <n v="0"/>
    <n v="0"/>
    <n v="0"/>
    <n v="0"/>
    <n v="0"/>
    <n v="0"/>
    <n v="0"/>
    <n v="0"/>
    <n v="0"/>
    <n v="0"/>
    <n v="0"/>
    <n v="1"/>
    <n v="1"/>
    <n v="1"/>
    <n v="0"/>
    <n v="0"/>
    <n v="0"/>
    <n v="0"/>
    <n v="0"/>
    <n v="0"/>
    <n v="0"/>
    <n v="0"/>
    <n v="0"/>
    <n v="0"/>
    <n v="0"/>
    <n v="0"/>
    <n v="0"/>
    <n v="0"/>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localite"/>
    <m/>
    <m/>
    <n v="1"/>
    <n v="2"/>
    <n v="1"/>
    <m/>
    <s v="disponible"/>
    <n v="2000"/>
    <s v="meme_localite"/>
    <m/>
    <m/>
    <n v="1"/>
    <n v="2"/>
    <n v="1"/>
    <m/>
    <s v="disponible"/>
    <n v="1300"/>
    <s v="meme_commune"/>
    <m/>
    <m/>
    <n v="5"/>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viande_beuf viande_mouton poisson"/>
    <n v="0"/>
    <n v="0"/>
    <n v="0"/>
    <n v="0"/>
    <n v="0"/>
    <n v="0"/>
    <n v="0"/>
    <n v="0"/>
    <n v="0"/>
    <n v="0"/>
    <n v="0"/>
    <n v="1"/>
    <n v="1"/>
    <n v="1"/>
    <n v="0"/>
    <n v="0"/>
    <n v="0"/>
    <n v="0"/>
    <n v="0"/>
    <n v="0"/>
    <n v="0"/>
    <n v="0"/>
    <n v="0"/>
    <n v="0"/>
    <n v="0"/>
    <n v="0"/>
    <n v="0"/>
    <n v="0"/>
    <s v="hausse_couts Hausse_prix_fournisseurs"/>
    <n v="1"/>
    <n v="0"/>
    <n v="0"/>
    <n v="0"/>
    <n v="0"/>
    <n v="1"/>
    <n v="0"/>
    <n v="0"/>
    <n v="0"/>
    <n v="0"/>
    <n v="0"/>
    <n v="0"/>
    <m/>
    <m/>
    <m/>
    <m/>
    <m/>
    <m/>
    <m/>
    <m/>
    <m/>
    <m/>
    <m/>
    <m/>
    <m/>
    <m/>
    <m/>
    <m/>
    <m/>
    <m/>
    <m/>
    <m/>
    <m/>
    <m/>
    <m/>
    <m/>
    <m/>
    <m/>
    <m/>
    <m/>
    <m/>
    <m/>
    <m/>
    <m/>
    <m/>
    <m/>
    <m/>
    <m/>
    <m/>
    <m/>
    <m/>
    <m/>
    <m/>
    <m/>
    <m/>
    <m/>
    <m/>
    <s v="espece"/>
    <n v="1"/>
    <n v="0"/>
    <n v="0"/>
    <n v="0"/>
    <n v="0"/>
    <n v="0"/>
    <m/>
    <s v="non_meme"/>
    <s v="non"/>
    <m/>
    <m/>
    <m/>
    <m/>
    <m/>
    <m/>
    <m/>
    <m/>
    <m/>
    <m/>
    <s v="personne"/>
    <n v="0"/>
    <n v="0"/>
    <n v="0"/>
    <n v="0"/>
    <n v="0"/>
    <n v="0"/>
    <n v="0"/>
    <n v="1"/>
    <n v="0"/>
    <m/>
    <s v="Merci pour votre visite"/>
    <m/>
    <m/>
    <n v="364765129"/>
    <n v="44887.693125000013"/>
    <m/>
    <m/>
    <s v="submitted_via_web"/>
  </r>
  <r>
    <n v="81"/>
    <s v="ceaae87f-f194-4c3e-84a0-59adc0a5b4fd"/>
    <d v="2022-11-22T00:00:00"/>
    <s v="boussouma"/>
    <s v="OUEDRAOGO ISSOUF"/>
    <x v="79"/>
    <n v="44887.570521701389"/>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charbon combustible_bois combustible_gaz"/>
    <n v="1"/>
    <n v="1"/>
    <n v="1"/>
    <n v="0"/>
    <n v="0"/>
    <n v="0"/>
    <n v="0"/>
    <n v="0"/>
    <n v="0"/>
    <n v="0"/>
    <n v="0"/>
    <n v="0"/>
    <n v="0"/>
    <n v="0"/>
    <n v="0"/>
    <n v="0"/>
    <n v="3"/>
    <n v="5"/>
    <m/>
    <s v="disponible"/>
    <n v="500"/>
    <s v="meme_commune"/>
    <m/>
    <m/>
    <n v="20"/>
    <n v="5"/>
    <n v="0"/>
    <m/>
    <s v="disponible"/>
    <s v="sac sachet"/>
    <n v="1"/>
    <n v="1"/>
    <n v="8000"/>
    <n v="200"/>
    <s v="meme_commune"/>
    <m/>
    <m/>
    <n v="30"/>
    <n v="5"/>
    <n v="0"/>
    <m/>
    <s v="disponible"/>
    <s v="6kg 12kg"/>
    <n v="0"/>
    <n v="1"/>
    <n v="1"/>
    <m/>
    <n v="27500"/>
    <n v="40000"/>
    <s v="meme_commune"/>
    <m/>
    <m/>
    <n v="25"/>
    <n v="4"/>
    <n v="0"/>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bois combustible_charbon combustible_gaz"/>
    <n v="1"/>
    <n v="1"/>
    <n v="1"/>
    <n v="0"/>
    <n v="0"/>
    <n v="0"/>
    <n v="0"/>
    <n v="0"/>
    <n v="0"/>
    <n v="0"/>
    <n v="0"/>
    <n v="0"/>
    <n v="0"/>
    <n v="0"/>
    <n v="0"/>
    <n v="0"/>
    <s v="hausse_couts"/>
    <n v="1"/>
    <n v="0"/>
    <n v="0"/>
    <n v="0"/>
    <n v="0"/>
    <n v="0"/>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Merci"/>
    <m/>
    <m/>
    <n v="364765150"/>
    <n v="44887.693159722221"/>
    <m/>
    <m/>
    <s v="submitted_via_web"/>
  </r>
  <r>
    <n v="82"/>
    <s v="eaeb522a-503d-49a6-8f69-0f4eb88aa595"/>
    <d v="2022-11-22T00:00:00"/>
    <s v="boussouma"/>
    <s v="OUEDRAOGO ISSOUF"/>
    <x v="80"/>
    <n v="44887.591385960652"/>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mil riz_local riz_importe fonio niebe arachide_coque arachide_graine voandzou"/>
    <n v="1"/>
    <n v="1"/>
    <n v="1"/>
    <n v="1"/>
    <n v="1"/>
    <n v="1"/>
    <n v="1"/>
    <n v="0"/>
    <n v="0"/>
    <n v="0"/>
    <n v="0"/>
    <n v="0"/>
    <n v="0"/>
    <n v="0"/>
    <n v="0"/>
    <n v="0"/>
    <n v="1"/>
    <n v="1"/>
    <n v="1"/>
    <n v="1"/>
    <n v="0"/>
    <n v="0"/>
    <n v="0"/>
    <n v="0"/>
    <n v="0"/>
    <n v="0"/>
    <n v="0"/>
    <n v="0"/>
    <n v="11"/>
    <m/>
    <s v="disponible"/>
    <s v="yorouba kg tine"/>
    <n v="1"/>
    <n v="1"/>
    <n v="1"/>
    <n v="250"/>
    <n v="750"/>
    <n v="5250"/>
    <s v="meme_localite"/>
    <m/>
    <m/>
    <n v="15"/>
    <n v="6"/>
    <n v="0"/>
    <m/>
    <s v="disponible"/>
    <s v="kg yorouba tine"/>
    <n v="1"/>
    <n v="1"/>
    <n v="1"/>
    <n v="225"/>
    <n v="600"/>
    <n v="4200"/>
    <s v="meme_commune"/>
    <m/>
    <m/>
    <n v="25"/>
    <n v="6"/>
    <n v="0"/>
    <m/>
    <s v="disponible"/>
    <s v="kg yorouba tine"/>
    <n v="1"/>
    <n v="1"/>
    <n v="1"/>
    <n v="300"/>
    <n v="900"/>
    <n v="6300"/>
    <s v="meme_localite"/>
    <m/>
    <m/>
    <n v="30"/>
    <n v="6"/>
    <n v="0"/>
    <m/>
    <s v="disponible"/>
    <s v="kg yorouba tine"/>
    <n v="1"/>
    <n v="1"/>
    <n v="1"/>
    <n v="225"/>
    <n v="650"/>
    <n v="4550"/>
    <s v="meme_localite"/>
    <m/>
    <m/>
    <n v="30"/>
    <n v="6"/>
    <n v="0"/>
    <m/>
    <s v="disponible"/>
    <s v="kg yorouba tine"/>
    <n v="1"/>
    <n v="1"/>
    <n v="1"/>
    <n v="450"/>
    <n v="1350"/>
    <n v="3150"/>
    <s v="meme_commune"/>
    <m/>
    <m/>
    <n v="30"/>
    <n v="6"/>
    <n v="0"/>
    <m/>
    <s v="disponible"/>
    <s v="kg yorouba tine"/>
    <n v="1"/>
    <n v="1"/>
    <n v="1"/>
    <n v="400"/>
    <n v="1200"/>
    <n v="2800"/>
    <s v="meme_localite"/>
    <m/>
    <m/>
    <n v="20"/>
    <n v="3"/>
    <n v="0"/>
    <m/>
    <s v="disponible"/>
    <s v="kg yorouba tine"/>
    <n v="1"/>
    <n v="1"/>
    <n v="1"/>
    <n v="425"/>
    <n v="1250"/>
    <n v="8750"/>
    <s v="meme_localite"/>
    <m/>
    <m/>
    <n v="30"/>
    <n v="4"/>
    <n v="0"/>
    <m/>
    <m/>
    <m/>
    <m/>
    <m/>
    <m/>
    <m/>
    <m/>
    <m/>
    <m/>
    <m/>
    <m/>
    <m/>
    <m/>
    <m/>
    <m/>
    <m/>
    <m/>
    <m/>
    <m/>
    <m/>
    <m/>
    <m/>
    <m/>
    <m/>
    <m/>
    <m/>
    <m/>
    <m/>
    <m/>
    <m/>
    <m/>
    <m/>
    <m/>
    <m/>
    <m/>
    <m/>
    <m/>
    <m/>
    <m/>
    <m/>
    <m/>
    <m/>
    <m/>
    <m/>
    <m/>
    <m/>
    <m/>
    <m/>
    <m/>
    <m/>
    <m/>
    <m/>
    <m/>
    <m/>
    <m/>
    <m/>
    <m/>
    <m/>
    <m/>
    <m/>
    <m/>
    <m/>
    <m/>
    <m/>
    <m/>
    <m/>
    <m/>
    <m/>
    <m/>
    <m/>
    <m/>
    <m/>
    <m/>
    <m/>
    <m/>
    <m/>
    <m/>
    <m/>
    <m/>
    <m/>
    <m/>
    <m/>
    <m/>
    <m/>
    <m/>
    <m/>
    <m/>
    <m/>
    <m/>
    <m/>
    <m/>
    <m/>
    <m/>
    <m/>
    <m/>
    <m/>
    <s v="disponible"/>
    <s v="yorouba kg tine"/>
    <n v="1"/>
    <n v="1"/>
    <n v="1"/>
    <n v="175"/>
    <n v="500"/>
    <n v="3500"/>
    <s v="meme_localite"/>
    <m/>
    <m/>
    <n v="30"/>
    <n v="6"/>
    <n v="0"/>
    <m/>
    <s v="disponible"/>
    <s v="kg yorouba tine"/>
    <n v="1"/>
    <n v="1"/>
    <n v="1"/>
    <n v="500"/>
    <n v="1500"/>
    <n v="10500"/>
    <s v="meme_localite"/>
    <m/>
    <m/>
    <n v="30"/>
    <n v="3"/>
    <n v="0"/>
    <m/>
    <s v="disponible"/>
    <s v="kg yorouba tine"/>
    <n v="1"/>
    <n v="1"/>
    <n v="1"/>
    <n v="500"/>
    <n v="1400"/>
    <n v="9800"/>
    <s v="meme_commune"/>
    <m/>
    <m/>
    <n v="15"/>
    <n v="3"/>
    <n v="0"/>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mais sorgho_rouge sorgho_blanc mil riz_local riz_importe fonio niebe arachide_coque arachide_graine voandzou"/>
    <n v="1"/>
    <n v="1"/>
    <n v="1"/>
    <n v="1"/>
    <n v="1"/>
    <n v="1"/>
    <n v="1"/>
    <n v="0"/>
    <n v="0"/>
    <n v="0"/>
    <n v="0"/>
    <n v="0"/>
    <n v="0"/>
    <n v="0"/>
    <n v="0"/>
    <n v="0"/>
    <n v="1"/>
    <n v="1"/>
    <n v="1"/>
    <n v="1"/>
    <n v="0"/>
    <n v="0"/>
    <n v="0"/>
    <n v="0"/>
    <n v="0"/>
    <n v="0"/>
    <n v="0"/>
    <n v="0"/>
    <s v="hausse_offre_circulation_routes"/>
    <n v="0"/>
    <n v="0"/>
    <n v="0"/>
    <n v="0"/>
    <n v="0"/>
    <n v="0"/>
    <n v="0"/>
    <n v="1"/>
    <n v="0"/>
    <n v="0"/>
    <n v="0"/>
    <n v="0"/>
    <m/>
    <m/>
    <s v="credit"/>
    <n v="0"/>
    <n v="1"/>
    <n v="0"/>
    <n v="0"/>
    <n v="0"/>
    <n v="0"/>
    <m/>
    <s v="oui_hausse"/>
    <s v="non"/>
    <m/>
    <m/>
    <m/>
    <m/>
    <m/>
    <m/>
    <m/>
    <m/>
    <m/>
    <m/>
    <s v="personne"/>
    <n v="0"/>
    <n v="0"/>
    <n v="0"/>
    <n v="0"/>
    <n v="0"/>
    <n v="0"/>
    <n v="0"/>
    <n v="1"/>
    <n v="0"/>
    <m/>
    <s v="Merci"/>
    <m/>
    <m/>
    <n v="364765173"/>
    <n v="44887.693194444437"/>
    <m/>
    <m/>
    <s v="submitted_via_web"/>
  </r>
  <r>
    <n v="83"/>
    <s v="8581e911-500f-4b6e-a7ac-e61d64a9755f"/>
    <d v="2022-11-22T00:00:00"/>
    <s v="boussouma"/>
    <s v="OUEDRAOGO ISSOUF"/>
    <x v="81"/>
    <n v="44887.61021253471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mil riz_local riz_importe fonio arachide_coque arachide_graine niebe voandzou"/>
    <n v="1"/>
    <n v="1"/>
    <n v="1"/>
    <n v="1"/>
    <n v="1"/>
    <n v="1"/>
    <n v="1"/>
    <n v="0"/>
    <n v="0"/>
    <n v="0"/>
    <n v="0"/>
    <n v="0"/>
    <n v="0"/>
    <n v="0"/>
    <n v="0"/>
    <n v="0"/>
    <n v="1"/>
    <n v="1"/>
    <n v="1"/>
    <n v="1"/>
    <n v="0"/>
    <n v="0"/>
    <n v="0"/>
    <n v="0"/>
    <n v="0"/>
    <n v="0"/>
    <n v="0"/>
    <n v="0"/>
    <n v="11"/>
    <m/>
    <s v="disponible"/>
    <s v="yorouba tine kg"/>
    <n v="1"/>
    <n v="1"/>
    <n v="1"/>
    <n v="250"/>
    <n v="750"/>
    <n v="5250"/>
    <s v="meme_commune"/>
    <m/>
    <m/>
    <n v="30"/>
    <n v="6"/>
    <n v="0"/>
    <m/>
    <s v="disponible"/>
    <s v="kg yorouba tine"/>
    <n v="1"/>
    <n v="1"/>
    <n v="1"/>
    <n v="225"/>
    <n v="600"/>
    <n v="4200"/>
    <s v="meme_commune"/>
    <m/>
    <m/>
    <n v="30"/>
    <n v="3"/>
    <n v="0"/>
    <m/>
    <s v="disponible"/>
    <s v="kg yorouba tine"/>
    <n v="1"/>
    <n v="1"/>
    <n v="1"/>
    <n v="300"/>
    <n v="900"/>
    <n v="6300"/>
    <s v="meme_commune"/>
    <m/>
    <m/>
    <n v="30"/>
    <n v="3"/>
    <n v="0"/>
    <m/>
    <s v="disponible"/>
    <s v="kg yorouba tine"/>
    <n v="1"/>
    <n v="1"/>
    <n v="1"/>
    <n v="225"/>
    <n v="650"/>
    <n v="4550"/>
    <s v="meme_commune"/>
    <m/>
    <m/>
    <n v="20"/>
    <n v="3"/>
    <n v="0"/>
    <m/>
    <s v="disponible"/>
    <s v="kg tine yorouba"/>
    <n v="1"/>
    <n v="1"/>
    <n v="1"/>
    <n v="450"/>
    <n v="1350"/>
    <n v="3150"/>
    <s v="meme_commune"/>
    <m/>
    <m/>
    <n v="10"/>
    <n v="3"/>
    <n v="0"/>
    <m/>
    <s v="disponible"/>
    <s v="kg yorouba tine"/>
    <n v="1"/>
    <n v="1"/>
    <n v="1"/>
    <n v="400"/>
    <n v="1200"/>
    <n v="2800"/>
    <s v="meme_commune"/>
    <m/>
    <m/>
    <n v="30"/>
    <n v="3"/>
    <n v="0"/>
    <m/>
    <s v="disponible"/>
    <s v="kg yorouba tine"/>
    <n v="1"/>
    <n v="1"/>
    <n v="1"/>
    <n v="425"/>
    <n v="1250"/>
    <n v="8750"/>
    <s v="meme_commune"/>
    <m/>
    <m/>
    <n v="35"/>
    <n v="6"/>
    <n v="0"/>
    <m/>
    <m/>
    <m/>
    <m/>
    <m/>
    <m/>
    <m/>
    <m/>
    <m/>
    <m/>
    <m/>
    <m/>
    <m/>
    <m/>
    <m/>
    <m/>
    <m/>
    <m/>
    <m/>
    <m/>
    <m/>
    <m/>
    <m/>
    <m/>
    <m/>
    <m/>
    <m/>
    <m/>
    <m/>
    <m/>
    <m/>
    <m/>
    <m/>
    <m/>
    <m/>
    <m/>
    <m/>
    <m/>
    <m/>
    <m/>
    <m/>
    <m/>
    <m/>
    <m/>
    <m/>
    <m/>
    <m/>
    <m/>
    <m/>
    <m/>
    <m/>
    <m/>
    <m/>
    <m/>
    <m/>
    <m/>
    <m/>
    <m/>
    <m/>
    <m/>
    <m/>
    <m/>
    <m/>
    <m/>
    <m/>
    <m/>
    <m/>
    <m/>
    <m/>
    <m/>
    <m/>
    <m/>
    <m/>
    <m/>
    <m/>
    <m/>
    <m/>
    <m/>
    <m/>
    <m/>
    <m/>
    <m/>
    <m/>
    <m/>
    <m/>
    <m/>
    <m/>
    <m/>
    <m/>
    <m/>
    <m/>
    <m/>
    <m/>
    <m/>
    <m/>
    <m/>
    <m/>
    <s v="disponible"/>
    <s v="kg yorouba tine"/>
    <n v="1"/>
    <n v="1"/>
    <n v="1"/>
    <n v="175"/>
    <n v="500"/>
    <n v="3500"/>
    <s v="meme_commune"/>
    <m/>
    <m/>
    <n v="12"/>
    <n v="3"/>
    <n v="0"/>
    <m/>
    <s v="disponible"/>
    <s v="kg yorouba tine"/>
    <n v="1"/>
    <n v="1"/>
    <n v="1"/>
    <n v="500"/>
    <n v="1500"/>
    <n v="10500"/>
    <s v="meme_commune"/>
    <m/>
    <m/>
    <n v="15"/>
    <n v="3"/>
    <n v="0"/>
    <m/>
    <s v="disponible"/>
    <s v="kg yorouba tine"/>
    <n v="1"/>
    <n v="1"/>
    <n v="1"/>
    <n v="425"/>
    <n v="1200"/>
    <n v="8750"/>
    <s v="meme_localite"/>
    <m/>
    <m/>
    <n v="21"/>
    <n v="3"/>
    <n v="0"/>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mais sorgho_rouge sorgho_blanc mil riz_local fonio niebe arachide_coque arachide_graine voandzou"/>
    <n v="1"/>
    <n v="1"/>
    <n v="1"/>
    <n v="1"/>
    <n v="1"/>
    <n v="0"/>
    <n v="1"/>
    <n v="0"/>
    <n v="0"/>
    <n v="0"/>
    <n v="0"/>
    <n v="0"/>
    <n v="0"/>
    <n v="0"/>
    <n v="0"/>
    <n v="0"/>
    <n v="1"/>
    <n v="1"/>
    <n v="1"/>
    <n v="1"/>
    <n v="0"/>
    <n v="0"/>
    <n v="0"/>
    <n v="0"/>
    <n v="0"/>
    <n v="0"/>
    <n v="0"/>
    <n v="0"/>
    <s v="hausse_offre_circulation_routes"/>
    <n v="0"/>
    <n v="0"/>
    <n v="0"/>
    <n v="0"/>
    <n v="0"/>
    <n v="0"/>
    <n v="0"/>
    <n v="1"/>
    <n v="0"/>
    <n v="0"/>
    <n v="0"/>
    <n v="0"/>
    <m/>
    <m/>
    <s v="espece"/>
    <n v="1"/>
    <n v="0"/>
    <n v="0"/>
    <n v="0"/>
    <n v="0"/>
    <n v="0"/>
    <m/>
    <s v="oui_hausse"/>
    <s v="non"/>
    <m/>
    <m/>
    <m/>
    <m/>
    <m/>
    <m/>
    <m/>
    <m/>
    <m/>
    <m/>
    <s v="personne"/>
    <n v="0"/>
    <n v="0"/>
    <n v="0"/>
    <n v="0"/>
    <n v="0"/>
    <n v="0"/>
    <n v="0"/>
    <n v="1"/>
    <n v="0"/>
    <m/>
    <s v="Merci"/>
    <m/>
    <m/>
    <n v="364765199"/>
    <n v="44887.693229166667"/>
    <m/>
    <m/>
    <s v="submitted_via_web"/>
  </r>
  <r>
    <n v="84"/>
    <s v="98da0641-8fbe-4cb4-a290-a988aa1474ff"/>
    <d v="2022-11-22T00:00:00"/>
    <s v="boussouma"/>
    <s v="OUEDRAOGO ISSOUF"/>
    <x v="82"/>
    <n v="44887.632138217603"/>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lait_frais lait_en_poudre tomate oignon huile beurre sucre sel"/>
    <n v="0"/>
    <n v="0"/>
    <n v="0"/>
    <n v="0"/>
    <n v="0"/>
    <n v="0"/>
    <n v="0"/>
    <n v="0"/>
    <n v="0"/>
    <n v="0"/>
    <n v="0"/>
    <n v="0"/>
    <n v="0"/>
    <n v="0"/>
    <n v="1"/>
    <n v="1"/>
    <n v="0"/>
    <n v="0"/>
    <n v="0"/>
    <n v="0"/>
    <n v="1"/>
    <n v="1"/>
    <n v="0"/>
    <n v="1"/>
    <n v="1"/>
    <n v="1"/>
    <n v="1"/>
    <n v="0"/>
    <n v="8"/>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500"/>
    <s v="meme_localite"/>
    <m/>
    <m/>
    <n v="14"/>
    <n v="2"/>
    <n v="0"/>
    <m/>
    <s v="disponible"/>
    <n v="600"/>
    <s v="meme_commune"/>
    <m/>
    <m/>
    <n v="1"/>
    <n v="2"/>
    <n v="1"/>
    <m/>
    <m/>
    <m/>
    <m/>
    <m/>
    <m/>
    <m/>
    <m/>
    <m/>
    <m/>
    <m/>
    <m/>
    <m/>
    <m/>
    <m/>
    <m/>
    <m/>
    <m/>
    <m/>
    <m/>
    <m/>
    <m/>
    <m/>
    <m/>
    <m/>
    <m/>
    <m/>
    <m/>
    <m/>
    <m/>
    <m/>
    <m/>
    <m/>
    <m/>
    <m/>
    <m/>
    <m/>
    <m/>
    <m/>
    <m/>
    <m/>
    <m/>
    <m/>
    <m/>
    <m/>
    <m/>
    <m/>
    <m/>
    <m/>
    <m/>
    <m/>
    <m/>
    <m/>
    <m/>
    <m/>
    <m/>
    <m/>
    <m/>
    <m/>
    <m/>
    <m/>
    <s v="disponible"/>
    <s v="kg yorouba tas"/>
    <n v="1"/>
    <n v="1"/>
    <n v="1"/>
    <n v="250"/>
    <n v="750"/>
    <n v="200"/>
    <s v="meme_commune"/>
    <m/>
    <m/>
    <n v="15"/>
    <n v="6"/>
    <n v="0"/>
    <m/>
    <s v="disponible"/>
    <s v="kg tas"/>
    <n v="1"/>
    <n v="1"/>
    <n v="300"/>
    <n v="100"/>
    <s v="meme_commune"/>
    <m/>
    <m/>
    <n v="7"/>
    <n v="2"/>
    <n v="0"/>
    <m/>
    <m/>
    <m/>
    <m/>
    <m/>
    <m/>
    <m/>
    <m/>
    <m/>
    <m/>
    <m/>
    <m/>
    <m/>
    <m/>
    <s v="disponible"/>
    <n v="1000"/>
    <s v="meme_commune"/>
    <m/>
    <m/>
    <n v="15"/>
    <n v="3"/>
    <n v="0"/>
    <m/>
    <s v="disponible"/>
    <s v="litre boule kg"/>
    <n v="1"/>
    <n v="1"/>
    <n v="1"/>
    <n v="2000"/>
    <n v="2000"/>
    <n v="100"/>
    <s v="meme_commune"/>
    <m/>
    <m/>
    <n v="30"/>
    <n v="3"/>
    <n v="0"/>
    <m/>
    <s v="disponible"/>
    <s v="poudre morceaux"/>
    <n v="1"/>
    <n v="1"/>
    <n v="750"/>
    <n v="750"/>
    <s v="meme_commune"/>
    <m/>
    <m/>
    <n v="30"/>
    <n v="2"/>
    <n v="0"/>
    <m/>
    <s v="disponible"/>
    <n v="500"/>
    <s v="meme_commune"/>
    <m/>
    <m/>
    <n v="30"/>
    <n v="3"/>
    <n v="0"/>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s v="Merci"/>
    <m/>
    <m/>
    <n v="364765248"/>
    <n v="44887.693287037036"/>
    <m/>
    <m/>
    <s v="submitted_via_web"/>
  </r>
  <r>
    <n v="85"/>
    <s v="8d9dba9c-26b2-4af1-bc07-abd330637ce6"/>
    <d v="2022-11-22T00:00:00"/>
    <s v="boussouma"/>
    <s v="OUEDRAOGO ISSOUF"/>
    <x v="83"/>
    <n v="44887.64523553240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tenaille corde"/>
    <n v="0"/>
    <n v="1"/>
    <n v="1"/>
    <n v="0"/>
    <n v="0"/>
    <n v="2"/>
    <m/>
    <m/>
    <m/>
    <m/>
    <m/>
    <m/>
    <m/>
    <m/>
    <m/>
    <m/>
    <s v="disponible"/>
    <n v="19500"/>
    <s v="meme_commune"/>
    <m/>
    <m/>
    <n v="90"/>
    <n v="3"/>
    <n v="0"/>
    <m/>
    <s v="disponible"/>
    <n v="2000"/>
    <s v="meme_commune"/>
    <m/>
    <m/>
    <n v="90"/>
    <n v="6"/>
    <n v="0"/>
    <m/>
    <m/>
    <m/>
    <m/>
    <m/>
    <m/>
    <m/>
    <m/>
    <m/>
    <m/>
    <s v="oui"/>
    <m/>
    <s v="corde tenaille"/>
    <n v="0"/>
    <n v="1"/>
    <n v="1"/>
    <n v="0"/>
    <n v="0"/>
    <m/>
    <s v="prix_fournisseurs"/>
    <n v="0"/>
    <n v="0"/>
    <n v="0"/>
    <n v="0"/>
    <n v="0"/>
    <n v="1"/>
    <n v="0"/>
    <n v="0"/>
    <n v="0"/>
    <n v="0"/>
    <n v="0"/>
    <n v="0"/>
    <m/>
    <m/>
    <s v="prix_hausse"/>
    <n v="0"/>
    <n v="1"/>
    <n v="0"/>
    <n v="0"/>
    <s v="corde tenaille"/>
    <n v="0"/>
    <n v="1"/>
    <n v="1"/>
    <n v="0"/>
    <n v="0"/>
    <s v="hausse_couts Hausse_prix_fournisseurs"/>
    <n v="1"/>
    <n v="0"/>
    <n v="0"/>
    <n v="0"/>
    <n v="0"/>
    <n v="1"/>
    <n v="0"/>
    <n v="0"/>
    <n v="0"/>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s v="Merci"/>
    <m/>
    <m/>
    <n v="364765296"/>
    <n v="44887.693356481483"/>
    <m/>
    <m/>
    <s v="submitted_via_web"/>
  </r>
  <r>
    <n v="86"/>
    <s v="1cdbb79e-4ffb-42e9-9890-19589dea8d99"/>
    <d v="2022-11-22T00:00:00"/>
    <s v="boussouma"/>
    <s v="OUEDRAOGO ISSOUF"/>
    <x v="84"/>
    <n v="44887.661979016208"/>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huile beurre tomate oignon feuille"/>
    <n v="0"/>
    <n v="0"/>
    <n v="0"/>
    <n v="0"/>
    <n v="0"/>
    <n v="0"/>
    <n v="0"/>
    <n v="0"/>
    <n v="0"/>
    <n v="0"/>
    <n v="0"/>
    <n v="0"/>
    <n v="0"/>
    <n v="0"/>
    <n v="0"/>
    <n v="0"/>
    <n v="0"/>
    <n v="0"/>
    <n v="0"/>
    <n v="0"/>
    <n v="1"/>
    <n v="1"/>
    <n v="1"/>
    <n v="1"/>
    <n v="1"/>
    <n v="0"/>
    <n v="0"/>
    <n v="0"/>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tas yorouba kg"/>
    <n v="1"/>
    <n v="1"/>
    <n v="1"/>
    <n v="500"/>
    <n v="1000"/>
    <n v="200"/>
    <s v="meme_commune"/>
    <m/>
    <m/>
    <n v="35"/>
    <n v="3"/>
    <n v="0"/>
    <m/>
    <s v="disponible"/>
    <s v="kg"/>
    <n v="1"/>
    <n v="0"/>
    <n v="500"/>
    <m/>
    <s v="meme_localite"/>
    <m/>
    <m/>
    <n v="7"/>
    <n v="2"/>
    <n v="0"/>
    <m/>
    <s v="disponible"/>
    <s v="tas"/>
    <n v="0"/>
    <n v="1"/>
    <m/>
    <n v="200"/>
    <s v="meme_localite"/>
    <m/>
    <m/>
    <n v="7"/>
    <n v="3"/>
    <n v="0"/>
    <m/>
    <s v="disponible"/>
    <n v="1000"/>
    <s v="meme_localite"/>
    <m/>
    <m/>
    <n v="7"/>
    <n v="3"/>
    <n v="0"/>
    <m/>
    <s v="disponible"/>
    <s v="boule litre kg"/>
    <n v="1"/>
    <n v="1"/>
    <n v="1"/>
    <n v="2000"/>
    <n v="2000"/>
    <n v="100"/>
    <s v="meme_localite"/>
    <m/>
    <m/>
    <n v="25"/>
    <n v="3"/>
    <n v="0"/>
    <m/>
    <m/>
    <m/>
    <m/>
    <m/>
    <m/>
    <m/>
    <m/>
    <m/>
    <m/>
    <m/>
    <m/>
    <m/>
    <m/>
    <m/>
    <m/>
    <m/>
    <m/>
    <m/>
    <m/>
    <m/>
    <m/>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credit"/>
    <n v="0"/>
    <n v="1"/>
    <n v="0"/>
    <n v="0"/>
    <n v="0"/>
    <n v="0"/>
    <m/>
    <s v="oui_hausse"/>
    <s v="non"/>
    <m/>
    <m/>
    <m/>
    <m/>
    <m/>
    <m/>
    <m/>
    <m/>
    <m/>
    <m/>
    <s v="personne"/>
    <n v="0"/>
    <n v="0"/>
    <n v="0"/>
    <n v="0"/>
    <n v="0"/>
    <n v="0"/>
    <n v="0"/>
    <n v="1"/>
    <n v="0"/>
    <m/>
    <s v="Merci"/>
    <m/>
    <m/>
    <n v="364765310"/>
    <n v="44887.693368055552"/>
    <m/>
    <m/>
    <s v="submitted_via_web"/>
  </r>
  <r>
    <n v="87"/>
    <s v="c382360d-eded-4b01-aa36-e3c6bdd334b1"/>
    <d v="2022-11-22T00:00:00"/>
    <s v="boussouma"/>
    <s v="Sawadogo Mohamed"/>
    <x v="85"/>
    <n v="44887.549349606481"/>
    <s v="audit.csv"/>
    <m/>
    <m/>
    <s v="reach"/>
    <n v="44887"/>
    <s v="centre_nord"/>
    <s v="sanmatenga"/>
    <x v="3"/>
    <s v="central"/>
    <m/>
    <m/>
    <s v="REACH"/>
    <s v="Marché de Boussouma"/>
    <m/>
    <s v="oui"/>
    <m/>
    <s v="moins30"/>
    <m/>
    <m/>
    <s v="seau bidon"/>
    <n v="1"/>
    <n v="1"/>
    <n v="0"/>
    <n v="0"/>
    <n v="2"/>
    <m/>
    <s v="disponible"/>
    <n v="1000"/>
    <s v="meme_region"/>
    <m/>
    <m/>
    <n v="15"/>
    <n v="1"/>
    <n v="0"/>
    <m/>
    <s v="disponible"/>
    <s v="20l 25l"/>
    <n v="1"/>
    <n v="1"/>
    <n v="750"/>
    <n v="1000"/>
    <s v="meme_pays"/>
    <m/>
    <m/>
    <n v="15"/>
    <n v="1"/>
    <n v="0"/>
    <m/>
    <m/>
    <m/>
    <m/>
    <m/>
    <m/>
    <m/>
    <m/>
    <m/>
    <m/>
    <m/>
    <m/>
    <m/>
    <m/>
    <s v="oui"/>
    <m/>
    <s v="seau bidon"/>
    <n v="1"/>
    <n v="1"/>
    <n v="0"/>
    <n v="0"/>
    <m/>
    <s v="prix_fournisseurs cout_transport"/>
    <n v="0"/>
    <n v="0"/>
    <n v="0"/>
    <n v="0"/>
    <n v="0"/>
    <n v="1"/>
    <n v="0"/>
    <n v="1"/>
    <n v="0"/>
    <n v="0"/>
    <n v="0"/>
    <n v="0"/>
    <m/>
    <m/>
    <s v="prix_constants"/>
    <n v="1"/>
    <n v="0"/>
    <n v="0"/>
    <n v="0"/>
    <m/>
    <m/>
    <m/>
    <m/>
    <m/>
    <m/>
    <m/>
    <m/>
    <m/>
    <m/>
    <m/>
    <m/>
    <m/>
    <m/>
    <m/>
    <m/>
    <m/>
    <m/>
    <m/>
    <m/>
    <m/>
    <m/>
    <m/>
    <m/>
    <m/>
    <m/>
    <m/>
    <m/>
    <m/>
    <m/>
    <m/>
    <m/>
    <m/>
    <m/>
    <m/>
    <m/>
    <m/>
    <m/>
    <m/>
    <s v="bache"/>
    <n v="1"/>
    <n v="0"/>
    <n v="0"/>
    <n v="0"/>
    <n v="0"/>
    <n v="1"/>
    <m/>
    <s v="disponible"/>
    <n v="6000"/>
    <s v="meme_pays"/>
    <m/>
    <m/>
    <n v="20"/>
    <n v="2"/>
    <n v="0"/>
    <m/>
    <m/>
    <m/>
    <m/>
    <m/>
    <m/>
    <m/>
    <m/>
    <m/>
    <m/>
    <m/>
    <m/>
    <m/>
    <m/>
    <m/>
    <m/>
    <m/>
    <m/>
    <m/>
    <m/>
    <m/>
    <m/>
    <m/>
    <m/>
    <m/>
    <m/>
    <m/>
    <m/>
    <s v="non"/>
    <m/>
    <m/>
    <m/>
    <m/>
    <m/>
    <m/>
    <m/>
    <m/>
    <m/>
    <m/>
    <m/>
    <m/>
    <m/>
    <m/>
    <m/>
    <m/>
    <m/>
    <m/>
    <m/>
    <m/>
    <m/>
    <m/>
    <m/>
    <s v="prix_constants"/>
    <n v="1"/>
    <n v="0"/>
    <n v="0"/>
    <n v="0"/>
    <m/>
    <m/>
    <m/>
    <m/>
    <m/>
    <m/>
    <m/>
    <m/>
    <m/>
    <m/>
    <m/>
    <m/>
    <m/>
    <m/>
    <m/>
    <m/>
    <m/>
    <m/>
    <m/>
    <m/>
    <m/>
    <m/>
    <m/>
    <m/>
    <m/>
    <m/>
    <m/>
    <m/>
    <m/>
    <m/>
    <m/>
    <m/>
    <m/>
    <m/>
    <m/>
    <m/>
    <m/>
    <m/>
    <m/>
    <m/>
    <m/>
    <s v="combustible_gaz marmite7 marmite5 assiette gobelet_plastique gobelet_acier bassine couverture moustiquaire sac_boro"/>
    <n v="0"/>
    <n v="0"/>
    <n v="1"/>
    <n v="1"/>
    <n v="1"/>
    <n v="1"/>
    <n v="1"/>
    <n v="1"/>
    <n v="1"/>
    <n v="0"/>
    <n v="1"/>
    <n v="1"/>
    <n v="0"/>
    <n v="0"/>
    <n v="1"/>
    <n v="0"/>
    <n v="10"/>
    <n v="13"/>
    <m/>
    <m/>
    <m/>
    <m/>
    <m/>
    <m/>
    <m/>
    <m/>
    <m/>
    <m/>
    <m/>
    <m/>
    <m/>
    <m/>
    <m/>
    <m/>
    <m/>
    <m/>
    <m/>
    <m/>
    <m/>
    <m/>
    <m/>
    <s v="disponible"/>
    <s v="6kg 12kg"/>
    <n v="0"/>
    <n v="1"/>
    <n v="1"/>
    <m/>
    <n v="27500"/>
    <n v="35000"/>
    <s v="meme_pays"/>
    <m/>
    <m/>
    <n v="20"/>
    <n v="2"/>
    <n v="0"/>
    <m/>
    <s v="disponible"/>
    <n v="6000"/>
    <s v="meme_pays"/>
    <m/>
    <m/>
    <n v="35"/>
    <n v="2"/>
    <n v="0"/>
    <m/>
    <s v="disponible"/>
    <n v="5000"/>
    <s v="meme_pays"/>
    <m/>
    <m/>
    <n v="30"/>
    <n v="1"/>
    <n v="0"/>
    <m/>
    <s v="disponible"/>
    <n v="300"/>
    <s v="meme_pays"/>
    <m/>
    <m/>
    <n v="25"/>
    <n v="1"/>
    <n v="0"/>
    <m/>
    <s v="disponible"/>
    <n v="125"/>
    <s v="meme_pays"/>
    <m/>
    <m/>
    <n v="15"/>
    <n v="1"/>
    <n v="0"/>
    <m/>
    <s v="disponible"/>
    <s v="0_5l 0_25l 1l"/>
    <n v="1"/>
    <n v="1"/>
    <n v="1"/>
    <n v="400"/>
    <n v="500"/>
    <n v="1000"/>
    <s v="meme_pays"/>
    <m/>
    <m/>
    <n v="30"/>
    <n v="1"/>
    <n v="0"/>
    <m/>
    <s v="disponible"/>
    <n v="1500"/>
    <s v="meme_pays"/>
    <m/>
    <m/>
    <n v="40"/>
    <n v="1"/>
    <n v="0"/>
    <m/>
    <m/>
    <m/>
    <m/>
    <m/>
    <m/>
    <m/>
    <m/>
    <m/>
    <m/>
    <s v="disponible"/>
    <n v="2000"/>
    <s v="meme_pays"/>
    <m/>
    <m/>
    <n v="30"/>
    <n v="1"/>
    <n v="0"/>
    <m/>
    <s v="disponible"/>
    <n v="2000"/>
    <s v="meme_pays"/>
    <m/>
    <m/>
    <n v="20"/>
    <n v="1"/>
    <n v="0"/>
    <m/>
    <m/>
    <m/>
    <m/>
    <m/>
    <m/>
    <m/>
    <m/>
    <m/>
    <m/>
    <m/>
    <m/>
    <m/>
    <m/>
    <m/>
    <m/>
    <m/>
    <m/>
    <m/>
    <m/>
    <m/>
    <s v="disponible"/>
    <n v="300"/>
    <s v="meme_pays"/>
    <m/>
    <m/>
    <n v="15"/>
    <n v="1"/>
    <n v="0"/>
    <m/>
    <s v="non"/>
    <m/>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5377"/>
    <n v="44887.693460648152"/>
    <m/>
    <m/>
    <s v="submitted_via_web"/>
  </r>
  <r>
    <n v="88"/>
    <s v="70fb6e7a-5620-444f-9b8b-157b886d16d9"/>
    <d v="2022-11-22T00:00:00"/>
    <s v="boussouma"/>
    <s v="Sawadogo"/>
    <x v="86"/>
    <n v="44887.558793298609"/>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viande_beuf viande_mouton poisson"/>
    <n v="0"/>
    <n v="0"/>
    <n v="0"/>
    <n v="0"/>
    <n v="0"/>
    <n v="0"/>
    <n v="0"/>
    <n v="0"/>
    <n v="0"/>
    <n v="0"/>
    <n v="0"/>
    <n v="1"/>
    <n v="1"/>
    <n v="1"/>
    <n v="0"/>
    <n v="0"/>
    <n v="0"/>
    <n v="0"/>
    <n v="0"/>
    <n v="0"/>
    <n v="0"/>
    <n v="0"/>
    <n v="0"/>
    <n v="0"/>
    <n v="0"/>
    <n v="0"/>
    <n v="0"/>
    <n v="0"/>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commune"/>
    <m/>
    <m/>
    <n v="2"/>
    <n v="1"/>
    <n v="0"/>
    <m/>
    <s v="disponible"/>
    <n v="2000"/>
    <s v="meme_commune"/>
    <m/>
    <m/>
    <n v="2"/>
    <n v="1"/>
    <n v="0"/>
    <m/>
    <s v="disponible"/>
    <n v="1300"/>
    <s v="meme_commune"/>
    <m/>
    <m/>
    <n v="5"/>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viande_beuf viande_mouton poisson"/>
    <n v="0"/>
    <n v="0"/>
    <n v="0"/>
    <n v="0"/>
    <n v="0"/>
    <n v="0"/>
    <n v="0"/>
    <n v="0"/>
    <n v="0"/>
    <n v="0"/>
    <n v="0"/>
    <n v="1"/>
    <n v="1"/>
    <n v="1"/>
    <n v="0"/>
    <n v="0"/>
    <n v="0"/>
    <n v="0"/>
    <n v="0"/>
    <n v="0"/>
    <n v="0"/>
    <n v="0"/>
    <n v="0"/>
    <n v="0"/>
    <n v="0"/>
    <n v="0"/>
    <n v="0"/>
    <n v="0"/>
    <s v="hausse_couts baisse_offre_securite"/>
    <n v="1"/>
    <n v="0"/>
    <n v="0"/>
    <n v="0"/>
    <n v="0"/>
    <n v="0"/>
    <n v="0"/>
    <n v="0"/>
    <n v="1"/>
    <n v="0"/>
    <n v="0"/>
    <n v="0"/>
    <m/>
    <m/>
    <m/>
    <m/>
    <m/>
    <m/>
    <m/>
    <m/>
    <m/>
    <m/>
    <m/>
    <m/>
    <m/>
    <m/>
    <m/>
    <m/>
    <m/>
    <m/>
    <m/>
    <m/>
    <m/>
    <m/>
    <m/>
    <m/>
    <m/>
    <m/>
    <m/>
    <m/>
    <m/>
    <m/>
    <m/>
    <m/>
    <m/>
    <m/>
    <m/>
    <m/>
    <m/>
    <m/>
    <m/>
    <m/>
    <m/>
    <m/>
    <m/>
    <m/>
    <m/>
    <s v="espece"/>
    <n v="1"/>
    <n v="0"/>
    <n v="0"/>
    <n v="0"/>
    <n v="0"/>
    <n v="0"/>
    <m/>
    <s v="non_meme"/>
    <s v="non"/>
    <m/>
    <m/>
    <m/>
    <m/>
    <m/>
    <m/>
    <m/>
    <m/>
    <m/>
    <m/>
    <s v="personne"/>
    <n v="0"/>
    <n v="0"/>
    <n v="0"/>
    <n v="0"/>
    <n v="0"/>
    <n v="0"/>
    <n v="0"/>
    <n v="1"/>
    <n v="0"/>
    <m/>
    <m/>
    <m/>
    <m/>
    <n v="364765390"/>
    <n v="44887.693472222221"/>
    <m/>
    <m/>
    <s v="submitted_via_web"/>
  </r>
  <r>
    <n v="89"/>
    <s v="38e30831-36e1-4f7f-b2d8-2417c1fc2abe"/>
    <d v="2022-11-22T00:00:00"/>
    <s v="boussouma"/>
    <s v="Sawadogo Mohamed"/>
    <x v="87"/>
    <n v="44887.568990069441"/>
    <s v="audit.csv"/>
    <m/>
    <m/>
    <s v="reach"/>
    <n v="44887"/>
    <s v="centre_nord"/>
    <s v="sanmatenga"/>
    <x v="3"/>
    <s v="central"/>
    <m/>
    <m/>
    <s v="REACH"/>
    <s v="Marché de Boussouma"/>
    <m/>
    <s v="oui"/>
    <m/>
    <s v="moins30"/>
    <m/>
    <m/>
    <s v="bidon"/>
    <n v="0"/>
    <n v="1"/>
    <n v="0"/>
    <n v="0"/>
    <n v="1"/>
    <m/>
    <m/>
    <m/>
    <m/>
    <m/>
    <m/>
    <m/>
    <m/>
    <m/>
    <m/>
    <s v="disponible"/>
    <s v="25l"/>
    <n v="0"/>
    <n v="1"/>
    <m/>
    <n v="1000"/>
    <s v="meme_pays"/>
    <m/>
    <m/>
    <n v="15"/>
    <n v="2"/>
    <n v="0"/>
    <m/>
    <m/>
    <m/>
    <m/>
    <m/>
    <m/>
    <m/>
    <m/>
    <m/>
    <m/>
    <m/>
    <m/>
    <m/>
    <m/>
    <s v="non"/>
    <m/>
    <m/>
    <m/>
    <m/>
    <m/>
    <m/>
    <m/>
    <m/>
    <m/>
    <m/>
    <m/>
    <m/>
    <m/>
    <m/>
    <m/>
    <m/>
    <m/>
    <m/>
    <m/>
    <m/>
    <m/>
    <m/>
    <s v="prix_hausse"/>
    <n v="0"/>
    <n v="1"/>
    <n v="0"/>
    <n v="0"/>
    <s v="bidon"/>
    <n v="0"/>
    <n v="1"/>
    <n v="0"/>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acier"/>
    <n v="0"/>
    <n v="0"/>
    <n v="0"/>
    <n v="0"/>
    <n v="0"/>
    <n v="0"/>
    <n v="0"/>
    <n v="1"/>
    <n v="0"/>
    <n v="0"/>
    <n v="0"/>
    <n v="0"/>
    <n v="0"/>
    <n v="0"/>
    <n v="0"/>
    <n v="0"/>
    <n v="1"/>
    <n v="3"/>
    <m/>
    <m/>
    <m/>
    <m/>
    <m/>
    <m/>
    <m/>
    <m/>
    <m/>
    <m/>
    <m/>
    <m/>
    <m/>
    <m/>
    <m/>
    <m/>
    <m/>
    <m/>
    <m/>
    <m/>
    <m/>
    <m/>
    <m/>
    <m/>
    <m/>
    <m/>
    <m/>
    <m/>
    <m/>
    <m/>
    <m/>
    <m/>
    <m/>
    <m/>
    <m/>
    <m/>
    <m/>
    <m/>
    <m/>
    <m/>
    <m/>
    <m/>
    <m/>
    <m/>
    <m/>
    <m/>
    <m/>
    <m/>
    <m/>
    <m/>
    <m/>
    <m/>
    <m/>
    <m/>
    <m/>
    <m/>
    <m/>
    <m/>
    <m/>
    <m/>
    <m/>
    <m/>
    <m/>
    <m/>
    <m/>
    <m/>
    <m/>
    <m/>
    <m/>
    <m/>
    <m/>
    <m/>
    <m/>
    <m/>
    <s v="disponible"/>
    <s v="0_5l 0_25l 1l"/>
    <n v="1"/>
    <n v="1"/>
    <n v="1"/>
    <n v="400"/>
    <n v="500"/>
    <n v="1050"/>
    <s v="meme_pays"/>
    <m/>
    <m/>
    <n v="20"/>
    <n v="1"/>
    <n v="0"/>
    <m/>
    <m/>
    <m/>
    <m/>
    <m/>
    <m/>
    <m/>
    <m/>
    <m/>
    <m/>
    <m/>
    <m/>
    <m/>
    <m/>
    <m/>
    <m/>
    <m/>
    <m/>
    <m/>
    <m/>
    <m/>
    <m/>
    <m/>
    <m/>
    <m/>
    <m/>
    <m/>
    <m/>
    <m/>
    <m/>
    <m/>
    <m/>
    <m/>
    <m/>
    <m/>
    <m/>
    <m/>
    <m/>
    <m/>
    <m/>
    <m/>
    <m/>
    <m/>
    <m/>
    <m/>
    <m/>
    <m/>
    <m/>
    <m/>
    <m/>
    <m/>
    <m/>
    <m/>
    <m/>
    <m/>
    <m/>
    <m/>
    <m/>
    <m/>
    <m/>
    <m/>
    <m/>
    <m/>
    <m/>
    <m/>
    <m/>
    <s v="oui"/>
    <m/>
    <s v="gobelet_acier"/>
    <n v="0"/>
    <n v="0"/>
    <n v="0"/>
    <n v="0"/>
    <n v="0"/>
    <n v="0"/>
    <n v="0"/>
    <n v="1"/>
    <n v="0"/>
    <n v="0"/>
    <n v="0"/>
    <n v="0"/>
    <n v="0"/>
    <n v="0"/>
    <n v="0"/>
    <n v="0"/>
    <m/>
    <s v="degradation_perte cout_transport"/>
    <n v="0"/>
    <n v="0"/>
    <n v="1"/>
    <n v="0"/>
    <n v="0"/>
    <n v="0"/>
    <n v="0"/>
    <n v="1"/>
    <n v="0"/>
    <n v="0"/>
    <n v="0"/>
    <n v="0"/>
    <m/>
    <m/>
    <s v="prix_hausse"/>
    <n v="0"/>
    <n v="1"/>
    <n v="0"/>
    <n v="0"/>
    <s v="gobelet_acier"/>
    <n v="0"/>
    <n v="0"/>
    <n v="0"/>
    <n v="0"/>
    <n v="0"/>
    <n v="0"/>
    <n v="0"/>
    <n v="1"/>
    <n v="0"/>
    <n v="0"/>
    <n v="0"/>
    <n v="0"/>
    <n v="0"/>
    <n v="0"/>
    <n v="0"/>
    <n v="0"/>
    <s v="hausse_couts Hausse_prix_fournisseurs"/>
    <n v="1"/>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5402"/>
    <n v="44887.693495370368"/>
    <m/>
    <m/>
    <s v="submitted_via_web"/>
  </r>
  <r>
    <n v="90"/>
    <s v="f18535f4-a43e-4327-ae44-2b983d1c15e4"/>
    <d v="2022-11-22T00:00:00"/>
    <s v="boussouma"/>
    <s v="Sawadogo Mohamed"/>
    <x v="88"/>
    <n v="44887.592258067132"/>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mil riz_local riz_importe fonio arachide_coque niebe arachide_graine voandzou"/>
    <n v="1"/>
    <n v="1"/>
    <n v="1"/>
    <n v="1"/>
    <n v="1"/>
    <n v="1"/>
    <n v="1"/>
    <n v="0"/>
    <n v="0"/>
    <n v="0"/>
    <n v="0"/>
    <n v="0"/>
    <n v="0"/>
    <n v="0"/>
    <n v="0"/>
    <n v="0"/>
    <n v="1"/>
    <n v="1"/>
    <n v="1"/>
    <n v="1"/>
    <n v="0"/>
    <n v="0"/>
    <n v="0"/>
    <n v="0"/>
    <n v="0"/>
    <n v="0"/>
    <n v="0"/>
    <n v="0"/>
    <n v="11"/>
    <m/>
    <s v="disponible"/>
    <s v="kg yorouba tine"/>
    <n v="1"/>
    <n v="1"/>
    <n v="1"/>
    <n v="250"/>
    <n v="750"/>
    <n v="5250"/>
    <s v="meme_pays"/>
    <m/>
    <m/>
    <n v="45"/>
    <n v="3"/>
    <n v="0"/>
    <m/>
    <s v="disponible"/>
    <s v="kg yorouba tine"/>
    <n v="1"/>
    <n v="1"/>
    <n v="1"/>
    <n v="225"/>
    <n v="600"/>
    <n v="4200"/>
    <s v="meme_pays"/>
    <m/>
    <m/>
    <n v="33"/>
    <n v="3"/>
    <n v="0"/>
    <m/>
    <s v="disponible"/>
    <s v="kg yorouba tine"/>
    <n v="1"/>
    <n v="1"/>
    <n v="1"/>
    <n v="300"/>
    <n v="900"/>
    <n v="6300"/>
    <s v="meme_pays"/>
    <m/>
    <m/>
    <n v="40"/>
    <n v="3"/>
    <n v="0"/>
    <m/>
    <s v="disponible"/>
    <s v="kg yorouba tine"/>
    <n v="1"/>
    <n v="1"/>
    <n v="1"/>
    <n v="225"/>
    <n v="650"/>
    <n v="4550"/>
    <s v="meme_pays"/>
    <m/>
    <m/>
    <n v="35"/>
    <n v="3"/>
    <n v="0"/>
    <m/>
    <s v="disponible"/>
    <s v="kg yorouba tine"/>
    <n v="1"/>
    <n v="1"/>
    <n v="1"/>
    <n v="450"/>
    <n v="1350"/>
    <n v="3150"/>
    <s v="meme_pays"/>
    <m/>
    <m/>
    <n v="30"/>
    <n v="3"/>
    <n v="0"/>
    <m/>
    <s v="disponible"/>
    <s v="kg yorouba tine"/>
    <n v="1"/>
    <n v="1"/>
    <n v="1"/>
    <n v="400"/>
    <n v="1200"/>
    <n v="2800"/>
    <s v="meme_pays"/>
    <m/>
    <m/>
    <n v="20"/>
    <n v="2"/>
    <n v="0"/>
    <m/>
    <s v="disponible"/>
    <s v="kg yorouba tine"/>
    <n v="1"/>
    <n v="1"/>
    <n v="1"/>
    <n v="425"/>
    <n v="1250"/>
    <n v="8750"/>
    <s v="meme_pays"/>
    <m/>
    <m/>
    <n v="15"/>
    <n v="2"/>
    <n v="0"/>
    <m/>
    <m/>
    <m/>
    <m/>
    <m/>
    <m/>
    <m/>
    <m/>
    <m/>
    <m/>
    <m/>
    <m/>
    <m/>
    <m/>
    <m/>
    <m/>
    <m/>
    <m/>
    <m/>
    <m/>
    <m/>
    <m/>
    <m/>
    <m/>
    <m/>
    <m/>
    <m/>
    <m/>
    <m/>
    <m/>
    <m/>
    <m/>
    <m/>
    <m/>
    <m/>
    <m/>
    <m/>
    <m/>
    <m/>
    <m/>
    <m/>
    <m/>
    <m/>
    <m/>
    <m/>
    <m/>
    <m/>
    <m/>
    <m/>
    <m/>
    <m/>
    <m/>
    <m/>
    <m/>
    <m/>
    <m/>
    <m/>
    <m/>
    <m/>
    <m/>
    <m/>
    <m/>
    <m/>
    <m/>
    <m/>
    <m/>
    <m/>
    <m/>
    <m/>
    <m/>
    <m/>
    <m/>
    <m/>
    <m/>
    <m/>
    <m/>
    <m/>
    <m/>
    <m/>
    <m/>
    <m/>
    <m/>
    <m/>
    <m/>
    <m/>
    <m/>
    <m/>
    <m/>
    <m/>
    <m/>
    <m/>
    <m/>
    <m/>
    <m/>
    <m/>
    <m/>
    <m/>
    <s v="disponible"/>
    <s v="kg yorouba tine"/>
    <n v="1"/>
    <n v="1"/>
    <n v="1"/>
    <n v="175"/>
    <n v="500"/>
    <n v="3500"/>
    <s v="meme_region"/>
    <m/>
    <m/>
    <n v="20"/>
    <n v="2"/>
    <n v="0"/>
    <m/>
    <s v="disponible"/>
    <s v="kg yorouba tine"/>
    <n v="1"/>
    <n v="1"/>
    <n v="1"/>
    <n v="500"/>
    <n v="1500"/>
    <n v="10500"/>
    <s v="meme_region"/>
    <m/>
    <m/>
    <n v="25"/>
    <n v="2"/>
    <n v="0"/>
    <m/>
    <s v="disponible"/>
    <s v="kg yorouba tine"/>
    <n v="1"/>
    <n v="1"/>
    <n v="1"/>
    <n v="500"/>
    <n v="1500"/>
    <n v="9800"/>
    <s v="meme_pays"/>
    <m/>
    <m/>
    <n v="15"/>
    <n v="3"/>
    <n v="0"/>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voandzou arachide_graine arachide_coque niebe fonio riz_importe riz_local mil sorgho_blanc sorgho_rouge mais"/>
    <n v="1"/>
    <n v="1"/>
    <n v="1"/>
    <n v="1"/>
    <n v="1"/>
    <n v="1"/>
    <n v="1"/>
    <n v="0"/>
    <n v="0"/>
    <n v="0"/>
    <n v="0"/>
    <n v="0"/>
    <n v="0"/>
    <n v="0"/>
    <n v="0"/>
    <n v="0"/>
    <n v="1"/>
    <n v="1"/>
    <n v="1"/>
    <n v="1"/>
    <n v="0"/>
    <n v="0"/>
    <n v="0"/>
    <n v="0"/>
    <n v="0"/>
    <n v="0"/>
    <n v="0"/>
    <n v="0"/>
    <s v="baisse_prix_fournisseurs hausse_offre_circulation_routes"/>
    <n v="0"/>
    <n v="0"/>
    <n v="0"/>
    <n v="0"/>
    <n v="0"/>
    <n v="1"/>
    <n v="0"/>
    <n v="1"/>
    <n v="0"/>
    <n v="0"/>
    <n v="0"/>
    <n v="0"/>
    <m/>
    <m/>
    <s v="espece paiementmob"/>
    <n v="1"/>
    <n v="0"/>
    <n v="0"/>
    <n v="1"/>
    <n v="0"/>
    <n v="0"/>
    <m/>
    <s v="oui_hausse"/>
    <s v="non"/>
    <m/>
    <m/>
    <m/>
    <m/>
    <m/>
    <m/>
    <m/>
    <m/>
    <m/>
    <m/>
    <s v="personne"/>
    <n v="0"/>
    <n v="0"/>
    <n v="0"/>
    <n v="0"/>
    <n v="0"/>
    <n v="0"/>
    <n v="0"/>
    <n v="1"/>
    <n v="0"/>
    <m/>
    <m/>
    <m/>
    <m/>
    <n v="364765438"/>
    <n v="44887.693541666667"/>
    <m/>
    <m/>
    <s v="submitted_via_web"/>
  </r>
  <r>
    <n v="91"/>
    <s v="81090899-5ceb-4ab2-9413-b9780ae72dc3"/>
    <d v="2022-11-22T00:00:00"/>
    <s v="boussouma"/>
    <s v="Sawadogo Mohamed"/>
    <x v="89"/>
    <n v="44887.60363015045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nioc igname patate pomme_de_terre"/>
    <n v="0"/>
    <n v="0"/>
    <n v="0"/>
    <n v="0"/>
    <n v="0"/>
    <n v="0"/>
    <n v="0"/>
    <n v="1"/>
    <n v="1"/>
    <n v="1"/>
    <n v="1"/>
    <n v="0"/>
    <n v="0"/>
    <n v="0"/>
    <n v="0"/>
    <n v="0"/>
    <n v="0"/>
    <n v="0"/>
    <n v="0"/>
    <n v="0"/>
    <n v="0"/>
    <n v="0"/>
    <n v="0"/>
    <n v="0"/>
    <n v="0"/>
    <n v="0"/>
    <n v="0"/>
    <n v="0"/>
    <n v="4"/>
    <m/>
    <m/>
    <m/>
    <m/>
    <m/>
    <m/>
    <m/>
    <m/>
    <m/>
    <m/>
    <m/>
    <m/>
    <m/>
    <m/>
    <m/>
    <m/>
    <m/>
    <m/>
    <m/>
    <m/>
    <m/>
    <m/>
    <m/>
    <m/>
    <m/>
    <m/>
    <m/>
    <m/>
    <m/>
    <m/>
    <m/>
    <m/>
    <m/>
    <m/>
    <m/>
    <m/>
    <m/>
    <m/>
    <m/>
    <m/>
    <m/>
    <m/>
    <m/>
    <m/>
    <m/>
    <m/>
    <m/>
    <m/>
    <m/>
    <m/>
    <m/>
    <m/>
    <m/>
    <m/>
    <m/>
    <m/>
    <m/>
    <m/>
    <m/>
    <m/>
    <m/>
    <m/>
    <m/>
    <m/>
    <m/>
    <m/>
    <m/>
    <m/>
    <m/>
    <m/>
    <m/>
    <m/>
    <m/>
    <m/>
    <m/>
    <m/>
    <m/>
    <m/>
    <m/>
    <m/>
    <m/>
    <m/>
    <m/>
    <m/>
    <m/>
    <m/>
    <m/>
    <m/>
    <m/>
    <m/>
    <m/>
    <m/>
    <m/>
    <m/>
    <m/>
    <m/>
    <m/>
    <m/>
    <m/>
    <m/>
    <m/>
    <m/>
    <m/>
    <m/>
    <m/>
    <m/>
    <s v="disponible"/>
    <n v="500"/>
    <s v="meme_pays"/>
    <m/>
    <m/>
    <n v="7"/>
    <n v="2"/>
    <n v="0"/>
    <m/>
    <s v="disponible"/>
    <n v="1250"/>
    <s v="meme_pays"/>
    <m/>
    <m/>
    <n v="14"/>
    <n v="2"/>
    <n v="0"/>
    <m/>
    <s v="disponible"/>
    <n v="300"/>
    <s v="meme_pays"/>
    <m/>
    <m/>
    <n v="7"/>
    <n v="2"/>
    <n v="0"/>
    <m/>
    <s v="disponible"/>
    <n v="350"/>
    <s v="meme_pays"/>
    <m/>
    <m/>
    <n v="10"/>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5449"/>
    <n v="44887.693564814806"/>
    <m/>
    <m/>
    <s v="submitted_via_web"/>
  </r>
  <r>
    <n v="92"/>
    <s v="ca7e82ff-2f59-40b1-8e64-2056f02039bc"/>
    <d v="2022-11-22T00:00:00"/>
    <s v="boussouma"/>
    <s v="Sawadogo Mohamed"/>
    <x v="90"/>
    <n v="44887.610384328713"/>
    <s v="audit.csv"/>
    <m/>
    <m/>
    <s v="reach"/>
    <n v="44887"/>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nioc igname patate pomme_de_terre"/>
    <n v="0"/>
    <n v="0"/>
    <n v="0"/>
    <n v="0"/>
    <n v="0"/>
    <n v="0"/>
    <n v="0"/>
    <n v="1"/>
    <n v="1"/>
    <n v="1"/>
    <n v="1"/>
    <n v="0"/>
    <n v="0"/>
    <n v="0"/>
    <n v="0"/>
    <n v="0"/>
    <n v="0"/>
    <n v="0"/>
    <n v="0"/>
    <n v="0"/>
    <n v="0"/>
    <n v="0"/>
    <n v="0"/>
    <n v="0"/>
    <n v="0"/>
    <n v="0"/>
    <n v="0"/>
    <n v="0"/>
    <n v="4"/>
    <m/>
    <m/>
    <m/>
    <m/>
    <m/>
    <m/>
    <m/>
    <m/>
    <m/>
    <m/>
    <m/>
    <m/>
    <m/>
    <m/>
    <m/>
    <m/>
    <m/>
    <m/>
    <m/>
    <m/>
    <m/>
    <m/>
    <m/>
    <m/>
    <m/>
    <m/>
    <m/>
    <m/>
    <m/>
    <m/>
    <m/>
    <m/>
    <m/>
    <m/>
    <m/>
    <m/>
    <m/>
    <m/>
    <m/>
    <m/>
    <m/>
    <m/>
    <m/>
    <m/>
    <m/>
    <m/>
    <m/>
    <m/>
    <m/>
    <m/>
    <m/>
    <m/>
    <m/>
    <m/>
    <m/>
    <m/>
    <m/>
    <m/>
    <m/>
    <m/>
    <m/>
    <m/>
    <m/>
    <m/>
    <m/>
    <m/>
    <m/>
    <m/>
    <m/>
    <m/>
    <m/>
    <m/>
    <m/>
    <m/>
    <m/>
    <m/>
    <m/>
    <m/>
    <m/>
    <m/>
    <m/>
    <m/>
    <m/>
    <m/>
    <m/>
    <m/>
    <m/>
    <m/>
    <m/>
    <m/>
    <m/>
    <m/>
    <m/>
    <m/>
    <m/>
    <m/>
    <m/>
    <m/>
    <m/>
    <m/>
    <m/>
    <m/>
    <m/>
    <m/>
    <m/>
    <m/>
    <s v="disponible"/>
    <n v="500"/>
    <s v="meme_pays"/>
    <m/>
    <m/>
    <n v="7"/>
    <n v="2"/>
    <n v="0"/>
    <m/>
    <s v="disponible"/>
    <n v="1250"/>
    <s v="meme_pays"/>
    <m/>
    <m/>
    <n v="10"/>
    <n v="2"/>
    <n v="0"/>
    <m/>
    <s v="disponible"/>
    <n v="300"/>
    <s v="meme_pays"/>
    <m/>
    <m/>
    <n v="8"/>
    <n v="2"/>
    <n v="0"/>
    <m/>
    <s v="disponible"/>
    <n v="400"/>
    <s v="meme_pays"/>
    <m/>
    <m/>
    <n v="10"/>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manioc igname patate pomme_de_terre"/>
    <n v="0"/>
    <n v="0"/>
    <n v="0"/>
    <n v="0"/>
    <n v="0"/>
    <n v="0"/>
    <n v="0"/>
    <n v="1"/>
    <n v="1"/>
    <n v="1"/>
    <n v="1"/>
    <n v="0"/>
    <n v="0"/>
    <n v="0"/>
    <n v="0"/>
    <n v="0"/>
    <n v="0"/>
    <n v="0"/>
    <n v="0"/>
    <n v="0"/>
    <n v="0"/>
    <n v="0"/>
    <n v="0"/>
    <n v="0"/>
    <n v="0"/>
    <n v="0"/>
    <n v="0"/>
    <n v="0"/>
    <m/>
    <s v="vols degradation_perte"/>
    <n v="0"/>
    <n v="1"/>
    <n v="1"/>
    <n v="0"/>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765461"/>
    <n v="44887.693599537037"/>
    <m/>
    <m/>
    <s v="submitted_via_web"/>
  </r>
  <r>
    <n v="93"/>
    <s v="a166699a-afc3-4f8f-8adc-e38b4a6e909e"/>
    <d v="2022-11-22T00:00:00"/>
    <s v="boussouma"/>
    <s v="Sawadogo Mohamed"/>
    <x v="91"/>
    <n v="44887.625718078707"/>
    <s v="audit.csv"/>
    <m/>
    <m/>
    <s v="reach"/>
    <n v="44887"/>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1000"/>
    <s v="meme_localite"/>
    <m/>
    <m/>
    <n v="7"/>
    <n v="2"/>
    <n v="0"/>
    <m/>
    <s v="disponible"/>
    <s v="sac sachet"/>
    <n v="1"/>
    <n v="1"/>
    <n v="8000"/>
    <n v="100"/>
    <s v="meme_localite"/>
    <m/>
    <m/>
    <n v="10"/>
    <n v="3"/>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765470"/>
    <n v="44887.693622685183"/>
    <m/>
    <m/>
    <s v="submitted_via_web"/>
  </r>
  <r>
    <n v="94"/>
    <s v="2951a491-fe6c-4bf7-820e-207860f35f00"/>
    <d v="2022-11-22T00:00:00"/>
    <s v="boussouma"/>
    <s v="Sawadogo Mohamed"/>
    <x v="92"/>
    <n v="44887.644536481479"/>
    <s v="audit.csv"/>
    <m/>
    <m/>
    <s v="reach"/>
    <n v="44887"/>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tenaille"/>
    <n v="1"/>
    <n v="1"/>
    <n v="1"/>
    <n v="0"/>
    <n v="0"/>
    <n v="3"/>
    <m/>
    <s v="disponible"/>
    <n v="6000"/>
    <s v="meme_pays"/>
    <m/>
    <m/>
    <n v="20"/>
    <n v="2"/>
    <n v="0"/>
    <m/>
    <s v="disponible"/>
    <n v="20000"/>
    <s v="meme_pays"/>
    <m/>
    <m/>
    <n v="30"/>
    <n v="1"/>
    <n v="0"/>
    <m/>
    <s v="disponible"/>
    <n v="1750"/>
    <s v="meme_pays"/>
    <m/>
    <m/>
    <n v="30"/>
    <n v="1"/>
    <n v="0"/>
    <m/>
    <m/>
    <m/>
    <m/>
    <m/>
    <m/>
    <m/>
    <m/>
    <m/>
    <m/>
    <s v="non"/>
    <m/>
    <m/>
    <m/>
    <m/>
    <m/>
    <m/>
    <m/>
    <m/>
    <m/>
    <m/>
    <m/>
    <m/>
    <m/>
    <m/>
    <m/>
    <m/>
    <m/>
    <m/>
    <m/>
    <m/>
    <m/>
    <m/>
    <m/>
    <s v="prix_hausse"/>
    <n v="0"/>
    <n v="1"/>
    <n v="0"/>
    <n v="0"/>
    <s v="bache corde tenaille"/>
    <n v="1"/>
    <n v="1"/>
    <n v="1"/>
    <n v="0"/>
    <n v="0"/>
    <s v="hausse_couts Hausse_prix_fournisseurs"/>
    <n v="1"/>
    <n v="0"/>
    <n v="0"/>
    <n v="0"/>
    <n v="0"/>
    <n v="1"/>
    <n v="0"/>
    <n v="0"/>
    <n v="0"/>
    <n v="0"/>
    <n v="0"/>
    <n v="0"/>
    <m/>
    <m/>
    <m/>
    <m/>
    <m/>
    <m/>
    <m/>
    <m/>
    <m/>
    <m/>
    <m/>
    <m/>
    <m/>
    <m/>
    <m/>
    <m/>
    <m/>
    <m/>
    <m/>
    <m/>
    <m/>
    <m/>
    <s v="aucun"/>
    <n v="0"/>
    <n v="0"/>
    <n v="0"/>
    <n v="0"/>
    <n v="0"/>
    <n v="0"/>
    <n v="0"/>
    <n v="0"/>
    <n v="0"/>
    <n v="0"/>
    <n v="0"/>
    <n v="0"/>
    <n v="0"/>
    <n v="0"/>
    <n v="0"/>
    <n v="1"/>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m/>
    <m/>
    <m/>
    <n v="364765491"/>
    <n v="44887.693645833337"/>
    <m/>
    <m/>
    <s v="submitted_via_web"/>
  </r>
  <r>
    <n v="95"/>
    <s v="18e52438-575b-42bc-a08b-66824e3389fe"/>
    <d v="2022-11-22T00:00:00"/>
    <s v="boussouma"/>
    <s v="Sawadogo Mohamed"/>
    <x v="93"/>
    <n v="44887.65790173610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ignon tomate feuille huile beurre"/>
    <n v="0"/>
    <n v="0"/>
    <n v="0"/>
    <n v="0"/>
    <n v="0"/>
    <n v="0"/>
    <n v="0"/>
    <n v="0"/>
    <n v="0"/>
    <n v="0"/>
    <n v="0"/>
    <n v="0"/>
    <n v="0"/>
    <n v="0"/>
    <n v="0"/>
    <n v="0"/>
    <n v="0"/>
    <n v="0"/>
    <n v="0"/>
    <n v="0"/>
    <n v="1"/>
    <n v="1"/>
    <n v="1"/>
    <n v="1"/>
    <n v="1"/>
    <n v="0"/>
    <n v="0"/>
    <n v="0"/>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kg yorouba tas"/>
    <n v="1"/>
    <n v="1"/>
    <n v="1"/>
    <n v="500"/>
    <n v="1000"/>
    <n v="200"/>
    <s v="meme_localite"/>
    <m/>
    <m/>
    <n v="3"/>
    <n v="1"/>
    <n v="0"/>
    <m/>
    <s v="disponible"/>
    <s v="kg tas"/>
    <n v="1"/>
    <n v="1"/>
    <n v="500"/>
    <n v="200"/>
    <s v="meme_localite"/>
    <m/>
    <m/>
    <n v="3"/>
    <n v="1"/>
    <n v="0"/>
    <m/>
    <s v="disponible"/>
    <s v="tas"/>
    <n v="0"/>
    <n v="1"/>
    <m/>
    <n v="300"/>
    <s v="meme_localite"/>
    <m/>
    <m/>
    <n v="3"/>
    <n v="1"/>
    <n v="0"/>
    <m/>
    <s v="disponible"/>
    <n v="1100"/>
    <s v="meme_localite"/>
    <m/>
    <m/>
    <n v="7"/>
    <n v="1"/>
    <n v="0"/>
    <m/>
    <s v="disponible"/>
    <s v="boule litre kg"/>
    <n v="1"/>
    <n v="1"/>
    <n v="1"/>
    <n v="2000"/>
    <n v="2000"/>
    <n v="100"/>
    <s v="meme_localite"/>
    <m/>
    <m/>
    <n v="10"/>
    <n v="2"/>
    <n v="0"/>
    <m/>
    <m/>
    <m/>
    <m/>
    <m/>
    <m/>
    <m/>
    <m/>
    <m/>
    <m/>
    <m/>
    <m/>
    <m/>
    <m/>
    <m/>
    <m/>
    <m/>
    <m/>
    <m/>
    <m/>
    <m/>
    <m/>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765500"/>
    <n v="44887.693668981483"/>
    <m/>
    <m/>
    <s v="submitted_via_web"/>
  </r>
  <r>
    <n v="96"/>
    <s v="4a6c4525-dfbb-4a84-bedc-b4590d5eeddb"/>
    <d v="2022-11-22T00:00:00"/>
    <s v="boussouma"/>
    <s v="Sawadogo Mohamed"/>
    <x v="94"/>
    <n v="44887.668015046293"/>
    <s v="audit.csv"/>
    <m/>
    <m/>
    <s v="reach"/>
    <n v="44887"/>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lait_en_poudre lait_frais"/>
    <n v="0"/>
    <n v="0"/>
    <n v="0"/>
    <n v="0"/>
    <n v="0"/>
    <n v="0"/>
    <n v="0"/>
    <n v="0"/>
    <n v="0"/>
    <n v="0"/>
    <n v="0"/>
    <n v="0"/>
    <n v="0"/>
    <n v="0"/>
    <n v="1"/>
    <n v="1"/>
    <n v="0"/>
    <n v="0"/>
    <n v="0"/>
    <n v="0"/>
    <n v="0"/>
    <n v="0"/>
    <n v="0"/>
    <n v="0"/>
    <n v="0"/>
    <n v="0"/>
    <n v="0"/>
    <n v="0"/>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250"/>
    <s v="meme_pays"/>
    <m/>
    <m/>
    <n v="15"/>
    <n v="1"/>
    <n v="0"/>
    <m/>
    <s v="disponible"/>
    <n v="600"/>
    <s v="meme_pays"/>
    <m/>
    <m/>
    <n v="1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lait_en_poudre"/>
    <n v="0"/>
    <n v="0"/>
    <n v="0"/>
    <n v="0"/>
    <n v="0"/>
    <n v="0"/>
    <n v="0"/>
    <n v="0"/>
    <n v="0"/>
    <n v="0"/>
    <n v="0"/>
    <n v="0"/>
    <n v="0"/>
    <n v="0"/>
    <n v="1"/>
    <n v="0"/>
    <n v="0"/>
    <n v="0"/>
    <n v="0"/>
    <n v="0"/>
    <n v="0"/>
    <n v="0"/>
    <n v="0"/>
    <n v="0"/>
    <n v="0"/>
    <n v="0"/>
    <n v="0"/>
    <n v="0"/>
    <s v="hausse_couts Hausse_prix_fournisseurs"/>
    <n v="1"/>
    <n v="0"/>
    <n v="0"/>
    <n v="0"/>
    <n v="0"/>
    <n v="1"/>
    <n v="0"/>
    <n v="0"/>
    <n v="0"/>
    <n v="0"/>
    <n v="0"/>
    <n v="0"/>
    <m/>
    <m/>
    <m/>
    <m/>
    <m/>
    <m/>
    <m/>
    <m/>
    <m/>
    <m/>
    <m/>
    <m/>
    <m/>
    <m/>
    <m/>
    <m/>
    <m/>
    <m/>
    <m/>
    <m/>
    <m/>
    <m/>
    <m/>
    <m/>
    <m/>
    <m/>
    <m/>
    <m/>
    <m/>
    <m/>
    <m/>
    <m/>
    <m/>
    <m/>
    <m/>
    <m/>
    <m/>
    <m/>
    <m/>
    <m/>
    <m/>
    <m/>
    <m/>
    <m/>
    <m/>
    <s v="espece"/>
    <n v="1"/>
    <n v="0"/>
    <n v="0"/>
    <n v="0"/>
    <n v="0"/>
    <n v="0"/>
    <m/>
    <s v="oui_hausse"/>
    <s v="non"/>
    <m/>
    <m/>
    <m/>
    <m/>
    <m/>
    <m/>
    <m/>
    <m/>
    <m/>
    <m/>
    <s v="personne"/>
    <n v="0"/>
    <n v="0"/>
    <n v="0"/>
    <n v="0"/>
    <n v="0"/>
    <n v="0"/>
    <n v="0"/>
    <n v="1"/>
    <n v="0"/>
    <m/>
    <m/>
    <m/>
    <m/>
    <n v="364765514"/>
    <n v="44887.693692129629"/>
    <m/>
    <m/>
    <s v="submitted_via_web"/>
  </r>
  <r>
    <n v="97"/>
    <s v="6640a337-59e5-44c9-a6d7-ab55f07c2f1f"/>
    <d v="2022-11-22T00:00:00"/>
    <s v="boussouma"/>
    <s v="OUEDRAOGO MAHAMADY"/>
    <x v="95"/>
    <n v="44887.548079826389"/>
    <s v="audit.csv"/>
    <m/>
    <m/>
    <s v="reach"/>
    <n v="44887"/>
    <s v="centre_nord"/>
    <s v="sanmatenga"/>
    <x v="3"/>
    <s v="central"/>
    <m/>
    <m/>
    <s v="REACH"/>
    <s v="Marché de Boussouma"/>
    <m/>
    <s v="oui"/>
    <m/>
    <s v="30a100"/>
    <m/>
    <m/>
    <s v="seau bidon"/>
    <n v="1"/>
    <n v="1"/>
    <n v="0"/>
    <n v="0"/>
    <n v="2"/>
    <m/>
    <s v="disponible"/>
    <n v="1000"/>
    <s v="meme_pays"/>
    <m/>
    <m/>
    <n v="25"/>
    <n v="1"/>
    <n v="0"/>
    <m/>
    <s v="disponible"/>
    <s v="20l 25l"/>
    <n v="1"/>
    <n v="1"/>
    <n v="750"/>
    <n v="1000"/>
    <s v="meme_pays"/>
    <m/>
    <m/>
    <n v="30"/>
    <n v="1"/>
    <n v="0"/>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5 marmite7 assiette gobelet_plastique gobelet_acier bassine natte couverture moustiquaire"/>
    <n v="0"/>
    <n v="0"/>
    <n v="0"/>
    <n v="1"/>
    <n v="1"/>
    <n v="1"/>
    <n v="1"/>
    <n v="1"/>
    <n v="1"/>
    <n v="1"/>
    <n v="1"/>
    <n v="1"/>
    <n v="0"/>
    <n v="0"/>
    <n v="0"/>
    <n v="0"/>
    <n v="9"/>
    <n v="12"/>
    <m/>
    <m/>
    <m/>
    <m/>
    <m/>
    <m/>
    <m/>
    <m/>
    <m/>
    <m/>
    <m/>
    <m/>
    <m/>
    <m/>
    <m/>
    <m/>
    <m/>
    <m/>
    <m/>
    <m/>
    <m/>
    <m/>
    <m/>
    <m/>
    <m/>
    <m/>
    <m/>
    <m/>
    <m/>
    <m/>
    <m/>
    <m/>
    <m/>
    <m/>
    <m/>
    <m/>
    <m/>
    <m/>
    <s v="disponible"/>
    <n v="6000"/>
    <s v="meme_pays"/>
    <m/>
    <m/>
    <n v="21"/>
    <n v="2"/>
    <n v="0"/>
    <m/>
    <s v="disponible"/>
    <n v="5000"/>
    <s v="meme_pays"/>
    <m/>
    <m/>
    <n v="21"/>
    <n v="2"/>
    <n v="0"/>
    <m/>
    <s v="disponible"/>
    <n v="300"/>
    <s v="meme_pays"/>
    <m/>
    <m/>
    <n v="30"/>
    <n v="1"/>
    <n v="0"/>
    <m/>
    <s v="disponible"/>
    <n v="125"/>
    <s v="meme_pays"/>
    <m/>
    <m/>
    <n v="30"/>
    <n v="1"/>
    <n v="0"/>
    <m/>
    <s v="disponible"/>
    <s v="0_25l 0_5l 1l"/>
    <n v="1"/>
    <n v="1"/>
    <n v="1"/>
    <n v="400"/>
    <n v="500"/>
    <n v="1000"/>
    <s v="meme_pays"/>
    <m/>
    <m/>
    <n v="40"/>
    <n v="1"/>
    <n v="0"/>
    <m/>
    <s v="disponible"/>
    <n v="1500"/>
    <s v="meme_pays"/>
    <m/>
    <m/>
    <n v="15"/>
    <n v="1"/>
    <n v="0"/>
    <m/>
    <s v="disponible"/>
    <n v="3000"/>
    <s v="meme_pays"/>
    <m/>
    <m/>
    <n v="30"/>
    <n v="1"/>
    <n v="0"/>
    <m/>
    <s v="disponible"/>
    <n v="2000"/>
    <s v="meme_pays"/>
    <m/>
    <m/>
    <n v="21"/>
    <n v="1"/>
    <n v="0"/>
    <m/>
    <s v="disponible"/>
    <n v="2000"/>
    <s v="meme_pays"/>
    <m/>
    <m/>
    <n v="60"/>
    <n v="1"/>
    <n v="0"/>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766245"/>
    <n v="44887.694872685177"/>
    <m/>
    <m/>
    <s v="submitted_via_web"/>
  </r>
  <r>
    <n v="98"/>
    <s v="cc864bdd-cb42-42fd-bd2a-dffa9bd6d3f6"/>
    <d v="2022-11-22T00:00:00"/>
    <s v="boussouma"/>
    <s v="OUEDRAOGO MAHAMADY"/>
    <x v="96"/>
    <n v="44887.558220208331"/>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viande_beuf viande_mouton poisson"/>
    <n v="0"/>
    <n v="0"/>
    <n v="0"/>
    <n v="0"/>
    <n v="0"/>
    <n v="0"/>
    <n v="0"/>
    <n v="0"/>
    <n v="0"/>
    <n v="0"/>
    <n v="0"/>
    <n v="1"/>
    <n v="1"/>
    <n v="1"/>
    <n v="0"/>
    <n v="0"/>
    <n v="0"/>
    <n v="0"/>
    <n v="0"/>
    <n v="0"/>
    <n v="0"/>
    <n v="0"/>
    <n v="0"/>
    <n v="0"/>
    <n v="0"/>
    <n v="0"/>
    <n v="0"/>
    <n v="0"/>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commune"/>
    <m/>
    <m/>
    <n v="2"/>
    <n v="1"/>
    <n v="0"/>
    <m/>
    <s v="disponible"/>
    <n v="2000"/>
    <s v="meme_localite"/>
    <m/>
    <m/>
    <n v="2"/>
    <n v="1"/>
    <n v="0"/>
    <m/>
    <s v="disponible"/>
    <n v="1300"/>
    <s v="meme_commune"/>
    <m/>
    <m/>
    <n v="4"/>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viande_beuf viande_mouton poisson"/>
    <n v="0"/>
    <n v="0"/>
    <n v="0"/>
    <n v="0"/>
    <n v="0"/>
    <n v="0"/>
    <n v="0"/>
    <n v="0"/>
    <n v="0"/>
    <n v="0"/>
    <n v="0"/>
    <n v="1"/>
    <n v="1"/>
    <n v="1"/>
    <n v="0"/>
    <n v="0"/>
    <n v="0"/>
    <n v="0"/>
    <n v="0"/>
    <n v="0"/>
    <n v="0"/>
    <n v="0"/>
    <n v="0"/>
    <n v="0"/>
    <n v="0"/>
    <n v="0"/>
    <n v="0"/>
    <n v="0"/>
    <s v="baisse_offre_securite"/>
    <n v="0"/>
    <n v="0"/>
    <n v="0"/>
    <n v="0"/>
    <n v="0"/>
    <n v="0"/>
    <n v="0"/>
    <n v="0"/>
    <n v="1"/>
    <n v="0"/>
    <n v="0"/>
    <n v="0"/>
    <m/>
    <m/>
    <m/>
    <m/>
    <m/>
    <m/>
    <m/>
    <m/>
    <m/>
    <m/>
    <m/>
    <m/>
    <m/>
    <m/>
    <m/>
    <m/>
    <m/>
    <m/>
    <m/>
    <m/>
    <m/>
    <m/>
    <m/>
    <m/>
    <m/>
    <m/>
    <m/>
    <m/>
    <m/>
    <m/>
    <m/>
    <m/>
    <m/>
    <m/>
    <m/>
    <m/>
    <m/>
    <m/>
    <m/>
    <m/>
    <m/>
    <m/>
    <m/>
    <m/>
    <m/>
    <s v="espece"/>
    <n v="1"/>
    <n v="0"/>
    <n v="0"/>
    <n v="0"/>
    <n v="0"/>
    <n v="0"/>
    <m/>
    <s v="oui_hausse"/>
    <s v="non"/>
    <m/>
    <m/>
    <m/>
    <m/>
    <m/>
    <m/>
    <m/>
    <m/>
    <m/>
    <m/>
    <s v="personne"/>
    <n v="0"/>
    <n v="0"/>
    <n v="0"/>
    <n v="0"/>
    <n v="0"/>
    <n v="0"/>
    <n v="0"/>
    <n v="1"/>
    <n v="0"/>
    <m/>
    <m/>
    <m/>
    <m/>
    <n v="364766252"/>
    <n v="44887.694884259261"/>
    <m/>
    <m/>
    <s v="submitted_via_web"/>
  </r>
  <r>
    <n v="99"/>
    <s v="0fbefdeb-cc83-431c-8664-34daa09825e6"/>
    <d v="2022-11-22T00:00:00"/>
    <s v="boussouma"/>
    <s v="OUEDRAOGO MAHAMADY"/>
    <x v="97"/>
    <n v="44887.564051597219"/>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viande_mouton viande_beuf"/>
    <n v="0"/>
    <n v="0"/>
    <n v="0"/>
    <n v="0"/>
    <n v="0"/>
    <n v="0"/>
    <n v="0"/>
    <n v="0"/>
    <n v="0"/>
    <n v="0"/>
    <n v="0"/>
    <n v="1"/>
    <n v="1"/>
    <n v="0"/>
    <n v="0"/>
    <n v="0"/>
    <n v="0"/>
    <n v="0"/>
    <n v="0"/>
    <n v="0"/>
    <n v="0"/>
    <n v="0"/>
    <n v="0"/>
    <n v="0"/>
    <n v="0"/>
    <n v="0"/>
    <n v="0"/>
    <n v="0"/>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localite"/>
    <m/>
    <m/>
    <n v="2"/>
    <n v="1"/>
    <n v="0"/>
    <m/>
    <s v="disponible"/>
    <n v="2000"/>
    <s v="meme_localit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viande_beuf viande_mouton"/>
    <n v="0"/>
    <n v="0"/>
    <n v="0"/>
    <n v="0"/>
    <n v="0"/>
    <n v="0"/>
    <n v="0"/>
    <n v="0"/>
    <n v="0"/>
    <n v="0"/>
    <n v="0"/>
    <n v="1"/>
    <n v="1"/>
    <n v="0"/>
    <n v="0"/>
    <n v="0"/>
    <n v="0"/>
    <n v="0"/>
    <n v="0"/>
    <n v="0"/>
    <n v="0"/>
    <n v="0"/>
    <n v="0"/>
    <n v="0"/>
    <n v="0"/>
    <n v="0"/>
    <n v="0"/>
    <n v="0"/>
    <m/>
    <s v="prix_fournisseurs"/>
    <n v="0"/>
    <n v="0"/>
    <n v="0"/>
    <n v="0"/>
    <n v="0"/>
    <n v="1"/>
    <n v="0"/>
    <n v="0"/>
    <n v="0"/>
    <n v="0"/>
    <n v="0"/>
    <n v="0"/>
    <m/>
    <m/>
    <s v="prix_hausse"/>
    <n v="0"/>
    <n v="1"/>
    <n v="0"/>
    <n v="0"/>
    <s v="viande_beuf viande_mouton"/>
    <n v="0"/>
    <n v="0"/>
    <n v="0"/>
    <n v="0"/>
    <n v="0"/>
    <n v="0"/>
    <n v="0"/>
    <n v="0"/>
    <n v="0"/>
    <n v="0"/>
    <n v="0"/>
    <n v="1"/>
    <n v="1"/>
    <n v="0"/>
    <n v="0"/>
    <n v="0"/>
    <n v="0"/>
    <n v="0"/>
    <n v="0"/>
    <n v="0"/>
    <n v="0"/>
    <n v="0"/>
    <n v="0"/>
    <n v="0"/>
    <n v="0"/>
    <n v="0"/>
    <n v="0"/>
    <n v="0"/>
    <s v="baisse_offre_securite Hausse_prix_fournisseurs"/>
    <n v="0"/>
    <n v="0"/>
    <n v="0"/>
    <n v="0"/>
    <n v="0"/>
    <n v="1"/>
    <n v="0"/>
    <n v="0"/>
    <n v="1"/>
    <n v="0"/>
    <n v="0"/>
    <n v="0"/>
    <m/>
    <m/>
    <m/>
    <m/>
    <m/>
    <m/>
    <m/>
    <m/>
    <m/>
    <m/>
    <m/>
    <m/>
    <m/>
    <m/>
    <m/>
    <m/>
    <m/>
    <m/>
    <m/>
    <m/>
    <m/>
    <m/>
    <m/>
    <m/>
    <m/>
    <m/>
    <m/>
    <m/>
    <m/>
    <m/>
    <m/>
    <m/>
    <m/>
    <m/>
    <m/>
    <m/>
    <m/>
    <m/>
    <m/>
    <m/>
    <m/>
    <m/>
    <m/>
    <m/>
    <m/>
    <s v="espece"/>
    <n v="1"/>
    <n v="0"/>
    <n v="0"/>
    <n v="0"/>
    <n v="0"/>
    <n v="0"/>
    <m/>
    <s v="oui_hausse"/>
    <s v="non"/>
    <m/>
    <m/>
    <m/>
    <m/>
    <m/>
    <m/>
    <m/>
    <m/>
    <m/>
    <m/>
    <s v="personne"/>
    <n v="0"/>
    <n v="0"/>
    <n v="0"/>
    <n v="0"/>
    <n v="0"/>
    <n v="0"/>
    <n v="0"/>
    <n v="1"/>
    <n v="0"/>
    <m/>
    <m/>
    <m/>
    <m/>
    <n v="364766263"/>
    <n v="44887.694907407407"/>
    <m/>
    <m/>
    <s v="submitted_via_web"/>
  </r>
  <r>
    <n v="100"/>
    <s v="03dba578-8a00-4326-a216-000c63ddc9de"/>
    <d v="2022-11-22T00:00:00"/>
    <s v="boussouma"/>
    <s v="OUEDRAOGO MAHAMADY"/>
    <x v="98"/>
    <n v="44887.58848577545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mil riz_local riz_importe fonio niebe arachide_coque arachide_graine voandzou"/>
    <n v="1"/>
    <n v="1"/>
    <n v="1"/>
    <n v="1"/>
    <n v="1"/>
    <n v="1"/>
    <n v="1"/>
    <n v="0"/>
    <n v="0"/>
    <n v="0"/>
    <n v="0"/>
    <n v="0"/>
    <n v="0"/>
    <n v="0"/>
    <n v="0"/>
    <n v="0"/>
    <n v="1"/>
    <n v="1"/>
    <n v="1"/>
    <n v="1"/>
    <n v="0"/>
    <n v="0"/>
    <n v="0"/>
    <n v="0"/>
    <n v="0"/>
    <n v="0"/>
    <n v="0"/>
    <n v="0"/>
    <n v="11"/>
    <m/>
    <s v="disponible"/>
    <s v="kg yorouba tine"/>
    <n v="1"/>
    <n v="1"/>
    <n v="1"/>
    <n v="250"/>
    <n v="750"/>
    <n v="5250"/>
    <s v="meme_pays"/>
    <m/>
    <m/>
    <n v="30"/>
    <n v="2"/>
    <n v="0"/>
    <m/>
    <s v="disponible"/>
    <s v="kg yorouba tine"/>
    <n v="1"/>
    <n v="1"/>
    <n v="1"/>
    <n v="225"/>
    <n v="600"/>
    <n v="4200"/>
    <s v="meme_commune"/>
    <m/>
    <m/>
    <n v="21"/>
    <n v="2"/>
    <n v="0"/>
    <m/>
    <s v="disponible"/>
    <s v="kg yorouba tine"/>
    <n v="1"/>
    <n v="1"/>
    <n v="1"/>
    <n v="300"/>
    <n v="900"/>
    <n v="6300"/>
    <s v="meme_commune"/>
    <m/>
    <m/>
    <n v="25"/>
    <n v="2"/>
    <n v="0"/>
    <m/>
    <s v="disponible"/>
    <s v="kg yorouba tine"/>
    <n v="1"/>
    <n v="1"/>
    <n v="1"/>
    <n v="225"/>
    <n v="650"/>
    <n v="4550"/>
    <s v="meme_commune"/>
    <m/>
    <m/>
    <n v="30"/>
    <n v="2"/>
    <n v="0"/>
    <m/>
    <s v="disponible"/>
    <s v="kg yorouba tine"/>
    <n v="1"/>
    <n v="1"/>
    <n v="1"/>
    <n v="450"/>
    <n v="1350"/>
    <n v="3150"/>
    <s v="meme_pays"/>
    <m/>
    <m/>
    <n v="30"/>
    <n v="2"/>
    <n v="0"/>
    <m/>
    <s v="disponible"/>
    <s v="kg yorouba tine"/>
    <n v="1"/>
    <n v="1"/>
    <n v="1"/>
    <n v="400"/>
    <n v="1200"/>
    <n v="2800"/>
    <s v="meme_pays"/>
    <m/>
    <m/>
    <n v="21"/>
    <n v="1"/>
    <n v="0"/>
    <m/>
    <s v="disponible"/>
    <s v="kg yorouba tine"/>
    <n v="1"/>
    <n v="1"/>
    <n v="1"/>
    <n v="425"/>
    <n v="1250"/>
    <n v="8750"/>
    <s v="meme_pays"/>
    <m/>
    <m/>
    <n v="30"/>
    <n v="2"/>
    <n v="0"/>
    <m/>
    <m/>
    <m/>
    <m/>
    <m/>
    <m/>
    <m/>
    <m/>
    <m/>
    <m/>
    <m/>
    <m/>
    <m/>
    <m/>
    <m/>
    <m/>
    <m/>
    <m/>
    <m/>
    <m/>
    <m/>
    <m/>
    <m/>
    <m/>
    <m/>
    <m/>
    <m/>
    <m/>
    <m/>
    <m/>
    <m/>
    <m/>
    <m/>
    <m/>
    <m/>
    <m/>
    <m/>
    <m/>
    <m/>
    <m/>
    <m/>
    <m/>
    <m/>
    <m/>
    <m/>
    <m/>
    <m/>
    <m/>
    <m/>
    <m/>
    <m/>
    <m/>
    <m/>
    <m/>
    <m/>
    <m/>
    <m/>
    <m/>
    <m/>
    <m/>
    <m/>
    <m/>
    <m/>
    <m/>
    <m/>
    <m/>
    <m/>
    <m/>
    <m/>
    <m/>
    <m/>
    <m/>
    <m/>
    <m/>
    <m/>
    <m/>
    <m/>
    <m/>
    <m/>
    <m/>
    <m/>
    <m/>
    <m/>
    <m/>
    <m/>
    <m/>
    <m/>
    <m/>
    <m/>
    <m/>
    <m/>
    <m/>
    <m/>
    <m/>
    <m/>
    <m/>
    <m/>
    <s v="disponible"/>
    <s v="kg yorouba tine"/>
    <n v="1"/>
    <n v="1"/>
    <n v="1"/>
    <n v="175"/>
    <n v="500"/>
    <n v="3500"/>
    <s v="meme_localite"/>
    <m/>
    <m/>
    <n v="15"/>
    <n v="1"/>
    <n v="0"/>
    <m/>
    <s v="disponible"/>
    <s v="kg yorouba tine"/>
    <n v="1"/>
    <n v="1"/>
    <n v="1"/>
    <n v="500"/>
    <n v="1500"/>
    <n v="10500"/>
    <s v="meme_localite"/>
    <m/>
    <m/>
    <n v="15"/>
    <n v="1"/>
    <n v="0"/>
    <m/>
    <s v="disponible"/>
    <s v="kg yorouba tine"/>
    <n v="1"/>
    <n v="1"/>
    <n v="1"/>
    <n v="500"/>
    <n v="1400"/>
    <n v="9800"/>
    <s v="meme_localite"/>
    <m/>
    <m/>
    <n v="21"/>
    <n v="1"/>
    <n v="0"/>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mais sorgho_rouge sorgho_blanc mil riz_local riz_importe fonio niebe arachide_coque arachide_graine voandzou"/>
    <n v="1"/>
    <n v="1"/>
    <n v="1"/>
    <n v="1"/>
    <n v="1"/>
    <n v="1"/>
    <n v="1"/>
    <n v="0"/>
    <n v="0"/>
    <n v="0"/>
    <n v="0"/>
    <n v="0"/>
    <n v="0"/>
    <n v="0"/>
    <n v="0"/>
    <n v="0"/>
    <n v="1"/>
    <n v="1"/>
    <n v="1"/>
    <n v="1"/>
    <n v="0"/>
    <n v="0"/>
    <n v="0"/>
    <n v="0"/>
    <n v="0"/>
    <n v="0"/>
    <n v="0"/>
    <n v="0"/>
    <s v="baisse_prix_fournisseurs hausse_offre_circulation_routes"/>
    <n v="0"/>
    <n v="0"/>
    <n v="0"/>
    <n v="0"/>
    <n v="0"/>
    <n v="1"/>
    <n v="0"/>
    <n v="1"/>
    <n v="0"/>
    <n v="0"/>
    <n v="0"/>
    <n v="0"/>
    <m/>
    <m/>
    <s v="espece"/>
    <n v="1"/>
    <n v="0"/>
    <n v="0"/>
    <n v="0"/>
    <n v="0"/>
    <n v="0"/>
    <m/>
    <s v="oui_hausse"/>
    <s v="non"/>
    <m/>
    <m/>
    <m/>
    <m/>
    <m/>
    <m/>
    <m/>
    <m/>
    <m/>
    <m/>
    <s v="personne"/>
    <n v="0"/>
    <n v="0"/>
    <n v="0"/>
    <n v="0"/>
    <n v="0"/>
    <n v="0"/>
    <n v="0"/>
    <n v="1"/>
    <n v="0"/>
    <m/>
    <m/>
    <m/>
    <m/>
    <n v="364766270"/>
    <n v="44887.694918981477"/>
    <m/>
    <m/>
    <s v="submitted_via_web"/>
  </r>
  <r>
    <n v="101"/>
    <s v="b31d1082-a387-4626-b2fb-821146fd242c"/>
    <d v="2022-11-22T00:00:00"/>
    <s v="boussouma"/>
    <s v="OUEDRAOGO MAHAMADY"/>
    <x v="99"/>
    <n v="44887.602216145831"/>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tate igname manioc pomme_de_terre"/>
    <n v="0"/>
    <n v="0"/>
    <n v="0"/>
    <n v="0"/>
    <n v="0"/>
    <n v="0"/>
    <n v="0"/>
    <n v="1"/>
    <n v="1"/>
    <n v="1"/>
    <n v="1"/>
    <n v="0"/>
    <n v="0"/>
    <n v="0"/>
    <n v="0"/>
    <n v="0"/>
    <n v="0"/>
    <n v="0"/>
    <n v="0"/>
    <n v="0"/>
    <n v="0"/>
    <n v="0"/>
    <n v="0"/>
    <n v="0"/>
    <n v="0"/>
    <n v="0"/>
    <n v="0"/>
    <n v="0"/>
    <n v="4"/>
    <m/>
    <m/>
    <m/>
    <m/>
    <m/>
    <m/>
    <m/>
    <m/>
    <m/>
    <m/>
    <m/>
    <m/>
    <m/>
    <m/>
    <m/>
    <m/>
    <m/>
    <m/>
    <m/>
    <m/>
    <m/>
    <m/>
    <m/>
    <m/>
    <m/>
    <m/>
    <m/>
    <m/>
    <m/>
    <m/>
    <m/>
    <m/>
    <m/>
    <m/>
    <m/>
    <m/>
    <m/>
    <m/>
    <m/>
    <m/>
    <m/>
    <m/>
    <m/>
    <m/>
    <m/>
    <m/>
    <m/>
    <m/>
    <m/>
    <m/>
    <m/>
    <m/>
    <m/>
    <m/>
    <m/>
    <m/>
    <m/>
    <m/>
    <m/>
    <m/>
    <m/>
    <m/>
    <m/>
    <m/>
    <m/>
    <m/>
    <m/>
    <m/>
    <m/>
    <m/>
    <m/>
    <m/>
    <m/>
    <m/>
    <m/>
    <m/>
    <m/>
    <m/>
    <m/>
    <m/>
    <m/>
    <m/>
    <m/>
    <m/>
    <m/>
    <m/>
    <m/>
    <m/>
    <m/>
    <m/>
    <m/>
    <m/>
    <m/>
    <m/>
    <m/>
    <m/>
    <m/>
    <m/>
    <m/>
    <m/>
    <m/>
    <m/>
    <m/>
    <m/>
    <m/>
    <m/>
    <s v="disponible"/>
    <n v="500"/>
    <s v="meme_pays"/>
    <m/>
    <m/>
    <n v="3"/>
    <n v="1"/>
    <n v="0"/>
    <m/>
    <s v="disponible"/>
    <n v="1300"/>
    <s v="meme_pays"/>
    <m/>
    <m/>
    <n v="15"/>
    <n v="2"/>
    <n v="0"/>
    <m/>
    <s v="disponible"/>
    <n v="250"/>
    <s v="meme_localite"/>
    <m/>
    <m/>
    <n v="5"/>
    <n v="1"/>
    <n v="0"/>
    <m/>
    <s v="disponible"/>
    <n v="350"/>
    <s v="meme_commune"/>
    <m/>
    <m/>
    <n v="6"/>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6277"/>
    <n v="44887.694930555561"/>
    <m/>
    <m/>
    <s v="submitted_via_web"/>
  </r>
  <r>
    <n v="102"/>
    <s v="fc88b380-11d8-43bc-842d-1d125ba8ae7a"/>
    <d v="2022-11-22T00:00:00"/>
    <s v="boussouma"/>
    <s v="OUEDRAOGO MAHAMADY"/>
    <x v="100"/>
    <n v="44887.61786381944"/>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omme_de_terre patate igname manioc"/>
    <n v="0"/>
    <n v="0"/>
    <n v="0"/>
    <n v="0"/>
    <n v="0"/>
    <n v="0"/>
    <n v="0"/>
    <n v="1"/>
    <n v="1"/>
    <n v="1"/>
    <n v="1"/>
    <n v="0"/>
    <n v="0"/>
    <n v="0"/>
    <n v="0"/>
    <n v="0"/>
    <n v="0"/>
    <n v="0"/>
    <n v="0"/>
    <n v="0"/>
    <n v="0"/>
    <n v="0"/>
    <n v="0"/>
    <n v="0"/>
    <n v="0"/>
    <n v="0"/>
    <n v="0"/>
    <n v="0"/>
    <n v="4"/>
    <m/>
    <m/>
    <m/>
    <m/>
    <m/>
    <m/>
    <m/>
    <m/>
    <m/>
    <m/>
    <m/>
    <m/>
    <m/>
    <m/>
    <m/>
    <m/>
    <m/>
    <m/>
    <m/>
    <m/>
    <m/>
    <m/>
    <m/>
    <m/>
    <m/>
    <m/>
    <m/>
    <m/>
    <m/>
    <m/>
    <m/>
    <m/>
    <m/>
    <m/>
    <m/>
    <m/>
    <m/>
    <m/>
    <m/>
    <m/>
    <m/>
    <m/>
    <m/>
    <m/>
    <m/>
    <m/>
    <m/>
    <m/>
    <m/>
    <m/>
    <m/>
    <m/>
    <m/>
    <m/>
    <m/>
    <m/>
    <m/>
    <m/>
    <m/>
    <m/>
    <m/>
    <m/>
    <m/>
    <m/>
    <m/>
    <m/>
    <m/>
    <m/>
    <m/>
    <m/>
    <m/>
    <m/>
    <m/>
    <m/>
    <m/>
    <m/>
    <m/>
    <m/>
    <m/>
    <m/>
    <m/>
    <m/>
    <m/>
    <m/>
    <m/>
    <m/>
    <m/>
    <m/>
    <m/>
    <m/>
    <m/>
    <m/>
    <m/>
    <m/>
    <m/>
    <m/>
    <m/>
    <m/>
    <m/>
    <m/>
    <m/>
    <m/>
    <m/>
    <m/>
    <m/>
    <m/>
    <s v="disponible"/>
    <n v="600"/>
    <s v="meme_pays"/>
    <m/>
    <m/>
    <n v="5"/>
    <n v="2"/>
    <n v="0"/>
    <m/>
    <s v="disponible"/>
    <n v="1200"/>
    <s v="meme_pays"/>
    <m/>
    <m/>
    <n v="21"/>
    <n v="2"/>
    <n v="0"/>
    <m/>
    <s v="disponible"/>
    <n v="300"/>
    <s v="meme_pays"/>
    <m/>
    <m/>
    <n v="10"/>
    <n v="1"/>
    <n v="0"/>
    <m/>
    <s v="disponible"/>
    <n v="350"/>
    <s v="meme_commune"/>
    <m/>
    <m/>
    <n v="1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manioc igname patate pomme_de_terre"/>
    <n v="0"/>
    <n v="0"/>
    <n v="0"/>
    <n v="0"/>
    <n v="0"/>
    <n v="0"/>
    <n v="0"/>
    <n v="1"/>
    <n v="1"/>
    <n v="1"/>
    <n v="1"/>
    <n v="0"/>
    <n v="0"/>
    <n v="0"/>
    <n v="0"/>
    <n v="0"/>
    <n v="0"/>
    <n v="0"/>
    <n v="0"/>
    <n v="0"/>
    <n v="0"/>
    <n v="0"/>
    <n v="0"/>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6284"/>
    <n v="44887.6949537037"/>
    <m/>
    <m/>
    <s v="submitted_via_web"/>
  </r>
  <r>
    <n v="103"/>
    <s v="af519bb9-e5de-4ac7-9179-8bfd80465b78"/>
    <d v="2022-11-22T00:00:00"/>
    <s v="boussouma"/>
    <s v="OUEDRAOGO MAHAMADY"/>
    <x v="101"/>
    <n v="44887.642617152778"/>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750"/>
    <s v="meme_pays"/>
    <m/>
    <m/>
    <n v="10"/>
    <n v="3"/>
    <n v="0"/>
    <m/>
    <s v="disponible"/>
    <s v="sac sachet"/>
    <n v="1"/>
    <n v="1"/>
    <n v="7750"/>
    <n v="100"/>
    <s v="meme_pays"/>
    <m/>
    <m/>
    <n v="15"/>
    <n v="2"/>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6298"/>
    <n v="44887.694988425923"/>
    <m/>
    <m/>
    <s v="submitted_via_web"/>
  </r>
  <r>
    <n v="104"/>
    <s v="4aefe9b1-10d3-41f1-a02c-87d606cc96b9"/>
    <d v="2022-11-22T00:00:00"/>
    <s v="boussouma"/>
    <s v="OUEDRAOGO MAHAMADY"/>
    <x v="102"/>
    <n v="44887.656912407409"/>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ignon tomate feuille huile beurre"/>
    <n v="0"/>
    <n v="0"/>
    <n v="0"/>
    <n v="0"/>
    <n v="0"/>
    <n v="0"/>
    <n v="0"/>
    <n v="0"/>
    <n v="0"/>
    <n v="0"/>
    <n v="0"/>
    <n v="0"/>
    <n v="0"/>
    <n v="0"/>
    <n v="0"/>
    <n v="0"/>
    <n v="0"/>
    <n v="0"/>
    <n v="0"/>
    <n v="0"/>
    <n v="1"/>
    <n v="1"/>
    <n v="1"/>
    <n v="1"/>
    <n v="1"/>
    <n v="0"/>
    <n v="0"/>
    <n v="0"/>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kg yorouba tas"/>
    <n v="1"/>
    <n v="1"/>
    <n v="1"/>
    <n v="500"/>
    <n v="1000"/>
    <n v="200"/>
    <s v="meme_localite"/>
    <m/>
    <m/>
    <n v="10"/>
    <n v="1"/>
    <n v="0"/>
    <m/>
    <s v="disponible"/>
    <s v="kg tas"/>
    <n v="1"/>
    <n v="1"/>
    <n v="600"/>
    <n v="200"/>
    <s v="meme_localite"/>
    <m/>
    <m/>
    <n v="4"/>
    <n v="1"/>
    <n v="0"/>
    <m/>
    <s v="disponible"/>
    <s v="tas"/>
    <n v="0"/>
    <n v="1"/>
    <m/>
    <n v="100"/>
    <s v="meme_localite"/>
    <m/>
    <m/>
    <n v="2"/>
    <n v="1"/>
    <n v="0"/>
    <m/>
    <s v="disponible"/>
    <n v="1000"/>
    <s v="meme_localite"/>
    <m/>
    <m/>
    <n v="10"/>
    <n v="1"/>
    <n v="0"/>
    <m/>
    <s v="disponible"/>
    <s v="boule litre kg"/>
    <n v="1"/>
    <n v="1"/>
    <n v="1"/>
    <n v="2000"/>
    <n v="2000"/>
    <n v="100"/>
    <s v="meme_localite"/>
    <m/>
    <m/>
    <n v="30"/>
    <n v="1"/>
    <n v="0"/>
    <m/>
    <m/>
    <m/>
    <m/>
    <m/>
    <m/>
    <m/>
    <m/>
    <m/>
    <m/>
    <m/>
    <m/>
    <m/>
    <m/>
    <m/>
    <m/>
    <m/>
    <m/>
    <m/>
    <m/>
    <m/>
    <m/>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766305"/>
    <n v="44887.695"/>
    <m/>
    <m/>
    <s v="submitted_via_web"/>
  </r>
  <r>
    <n v="105"/>
    <s v="33049bfe-3ed5-4264-9836-5b1cd0628d48"/>
    <d v="2022-11-22T00:00:00"/>
    <s v="boussouma"/>
    <s v="OUEDRAOGO MAHAMADY"/>
    <x v="103"/>
    <n v="44887.66695559027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lait_en_poudre lait_frais"/>
    <n v="0"/>
    <n v="0"/>
    <n v="0"/>
    <n v="0"/>
    <n v="0"/>
    <n v="0"/>
    <n v="0"/>
    <n v="0"/>
    <n v="0"/>
    <n v="0"/>
    <n v="0"/>
    <n v="0"/>
    <n v="0"/>
    <n v="0"/>
    <n v="1"/>
    <n v="1"/>
    <n v="0"/>
    <n v="0"/>
    <n v="0"/>
    <n v="0"/>
    <n v="0"/>
    <n v="0"/>
    <n v="0"/>
    <n v="0"/>
    <n v="0"/>
    <n v="0"/>
    <n v="0"/>
    <n v="0"/>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500"/>
    <s v="meme_pays"/>
    <m/>
    <m/>
    <n v="60"/>
    <n v="1"/>
    <n v="0"/>
    <m/>
    <s v="disponible"/>
    <n v="600"/>
    <s v="meme_localit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lait_en_poudre"/>
    <n v="0"/>
    <n v="0"/>
    <n v="0"/>
    <n v="0"/>
    <n v="0"/>
    <n v="0"/>
    <n v="0"/>
    <n v="0"/>
    <n v="0"/>
    <n v="0"/>
    <n v="0"/>
    <n v="0"/>
    <n v="0"/>
    <n v="0"/>
    <n v="1"/>
    <n v="0"/>
    <n v="0"/>
    <n v="0"/>
    <n v="0"/>
    <n v="0"/>
    <n v="0"/>
    <n v="0"/>
    <n v="0"/>
    <n v="0"/>
    <n v="0"/>
    <n v="0"/>
    <n v="0"/>
    <n v="0"/>
    <s v="Hausse_prix_fournisseurs"/>
    <n v="0"/>
    <n v="0"/>
    <n v="0"/>
    <n v="0"/>
    <n v="0"/>
    <n v="1"/>
    <n v="0"/>
    <n v="0"/>
    <n v="0"/>
    <n v="0"/>
    <n v="0"/>
    <n v="0"/>
    <m/>
    <m/>
    <m/>
    <m/>
    <m/>
    <m/>
    <m/>
    <m/>
    <m/>
    <m/>
    <m/>
    <m/>
    <m/>
    <m/>
    <m/>
    <m/>
    <m/>
    <m/>
    <m/>
    <m/>
    <m/>
    <m/>
    <m/>
    <m/>
    <m/>
    <m/>
    <m/>
    <m/>
    <m/>
    <m/>
    <m/>
    <m/>
    <m/>
    <m/>
    <m/>
    <m/>
    <m/>
    <m/>
    <m/>
    <m/>
    <m/>
    <m/>
    <m/>
    <m/>
    <m/>
    <s v="espece"/>
    <n v="1"/>
    <n v="0"/>
    <n v="0"/>
    <n v="0"/>
    <n v="0"/>
    <n v="0"/>
    <m/>
    <s v="non_meme"/>
    <s v="non"/>
    <m/>
    <m/>
    <m/>
    <m/>
    <m/>
    <m/>
    <m/>
    <m/>
    <m/>
    <m/>
    <s v="personne"/>
    <n v="0"/>
    <n v="0"/>
    <n v="0"/>
    <n v="0"/>
    <n v="0"/>
    <n v="0"/>
    <n v="0"/>
    <n v="1"/>
    <n v="0"/>
    <m/>
    <m/>
    <m/>
    <m/>
    <n v="364766312"/>
    <n v="44887.695011574076"/>
    <m/>
    <m/>
    <s v="submitted_via_web"/>
  </r>
  <r>
    <n v="107"/>
    <s v="94c40f41-e500-4c4c-8b09-d8bea7456f61"/>
    <d v="2022-11-23T00:00:00"/>
    <s v="dedougou"/>
    <s v="TOE Aïssata"/>
    <x v="104"/>
    <n v="44888.529342303242"/>
    <s v="audit.csv"/>
    <m/>
    <m/>
    <s v="crs"/>
    <n v="44888"/>
    <s v="boucle_mouhoun"/>
    <s v="mouhoun"/>
    <x v="4"/>
    <s v="central"/>
    <m/>
    <m/>
    <s v="Catholic Relief Services"/>
    <s v="Marché de Dédougou"/>
    <m/>
    <s v="oui"/>
    <m/>
    <s v="moins30"/>
    <m/>
    <m/>
    <s v="seau bidon"/>
    <n v="1"/>
    <n v="1"/>
    <n v="0"/>
    <n v="0"/>
    <n v="2"/>
    <m/>
    <s v="disponible"/>
    <n v="1000"/>
    <s v="meme_pays"/>
    <m/>
    <m/>
    <n v="7"/>
    <n v="2"/>
    <n v="0"/>
    <m/>
    <s v="disponible"/>
    <s v="20l"/>
    <n v="1"/>
    <n v="0"/>
    <n v="1000"/>
    <m/>
    <s v="meme_pays"/>
    <m/>
    <m/>
    <n v="2"/>
    <n v="2"/>
    <n v="1"/>
    <m/>
    <m/>
    <m/>
    <m/>
    <m/>
    <m/>
    <m/>
    <m/>
    <m/>
    <m/>
    <m/>
    <m/>
    <m/>
    <m/>
    <s v="non"/>
    <m/>
    <m/>
    <m/>
    <m/>
    <m/>
    <m/>
    <m/>
    <m/>
    <m/>
    <m/>
    <m/>
    <m/>
    <m/>
    <m/>
    <m/>
    <m/>
    <m/>
    <m/>
    <m/>
    <m/>
    <m/>
    <m/>
    <s v="prix_constants"/>
    <n v="1"/>
    <n v="0"/>
    <n v="0"/>
    <n v="0"/>
    <m/>
    <m/>
    <m/>
    <m/>
    <m/>
    <m/>
    <m/>
    <m/>
    <m/>
    <m/>
    <m/>
    <m/>
    <m/>
    <m/>
    <m/>
    <m/>
    <m/>
    <m/>
    <m/>
    <m/>
    <m/>
    <m/>
    <m/>
    <m/>
    <m/>
    <m/>
    <m/>
    <m/>
    <m/>
    <m/>
    <m/>
    <m/>
    <m/>
    <m/>
    <m/>
    <m/>
    <m/>
    <m/>
    <m/>
    <s v="bache"/>
    <n v="1"/>
    <n v="0"/>
    <n v="0"/>
    <n v="0"/>
    <n v="0"/>
    <n v="1"/>
    <m/>
    <s v="disponible"/>
    <n v="5500"/>
    <s v="meme_pays"/>
    <m/>
    <m/>
    <n v="7"/>
    <n v="2"/>
    <n v="0"/>
    <m/>
    <m/>
    <m/>
    <m/>
    <m/>
    <m/>
    <m/>
    <m/>
    <m/>
    <m/>
    <m/>
    <m/>
    <m/>
    <m/>
    <m/>
    <m/>
    <m/>
    <m/>
    <m/>
    <m/>
    <m/>
    <m/>
    <m/>
    <m/>
    <m/>
    <m/>
    <m/>
    <m/>
    <s v="non"/>
    <m/>
    <m/>
    <m/>
    <m/>
    <m/>
    <m/>
    <m/>
    <m/>
    <m/>
    <m/>
    <m/>
    <m/>
    <m/>
    <m/>
    <m/>
    <m/>
    <m/>
    <m/>
    <m/>
    <m/>
    <m/>
    <m/>
    <m/>
    <s v="prix_constants"/>
    <n v="1"/>
    <n v="0"/>
    <n v="0"/>
    <n v="0"/>
    <m/>
    <m/>
    <m/>
    <m/>
    <m/>
    <m/>
    <m/>
    <m/>
    <m/>
    <m/>
    <m/>
    <m/>
    <m/>
    <m/>
    <m/>
    <m/>
    <m/>
    <m/>
    <m/>
    <m/>
    <m/>
    <m/>
    <m/>
    <m/>
    <m/>
    <m/>
    <m/>
    <m/>
    <m/>
    <m/>
    <m/>
    <m/>
    <m/>
    <m/>
    <m/>
    <m/>
    <m/>
    <m/>
    <m/>
    <m/>
    <m/>
    <s v="marmite7 marmite5 assiette gobelet_plastique gobelet_acier bassine natte"/>
    <n v="0"/>
    <n v="0"/>
    <n v="0"/>
    <n v="1"/>
    <n v="1"/>
    <n v="1"/>
    <n v="1"/>
    <n v="1"/>
    <n v="1"/>
    <n v="1"/>
    <n v="0"/>
    <n v="0"/>
    <n v="0"/>
    <n v="0"/>
    <n v="0"/>
    <n v="0"/>
    <n v="7"/>
    <n v="10"/>
    <m/>
    <m/>
    <m/>
    <m/>
    <m/>
    <m/>
    <m/>
    <m/>
    <m/>
    <m/>
    <m/>
    <m/>
    <m/>
    <m/>
    <m/>
    <m/>
    <m/>
    <m/>
    <m/>
    <m/>
    <m/>
    <m/>
    <m/>
    <m/>
    <m/>
    <m/>
    <m/>
    <m/>
    <m/>
    <m/>
    <m/>
    <m/>
    <m/>
    <m/>
    <m/>
    <m/>
    <m/>
    <m/>
    <s v="disponible"/>
    <n v="5000"/>
    <s v="meme_pays"/>
    <m/>
    <m/>
    <n v="30"/>
    <n v="2"/>
    <n v="0"/>
    <m/>
    <s v="disponible"/>
    <n v="3500"/>
    <s v="meme_pays"/>
    <m/>
    <m/>
    <n v="30"/>
    <n v="2"/>
    <n v="0"/>
    <m/>
    <s v="disponible"/>
    <n v="800"/>
    <s v="meme_pays"/>
    <m/>
    <m/>
    <n v="7"/>
    <n v="2"/>
    <n v="0"/>
    <m/>
    <s v="disponible"/>
    <n v="100"/>
    <s v="meme_pays"/>
    <m/>
    <m/>
    <n v="14"/>
    <n v="2"/>
    <n v="0"/>
    <m/>
    <s v="disponible"/>
    <s v="0_25l 0_5l 1l"/>
    <n v="1"/>
    <n v="1"/>
    <n v="1"/>
    <n v="500"/>
    <n v="750"/>
    <n v="1500"/>
    <s v="meme_pays"/>
    <m/>
    <m/>
    <n v="30"/>
    <n v="2"/>
    <n v="0"/>
    <m/>
    <s v="disponible"/>
    <n v="1500"/>
    <s v="meme_pays"/>
    <m/>
    <m/>
    <n v="30"/>
    <n v="2"/>
    <n v="0"/>
    <m/>
    <s v="disponible"/>
    <n v="3000"/>
    <s v="meme_pays"/>
    <m/>
    <m/>
    <n v="30"/>
    <n v="2"/>
    <n v="0"/>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espece coupons"/>
    <n v="1"/>
    <n v="0"/>
    <n v="1"/>
    <n v="1"/>
    <n v="0"/>
    <n v="0"/>
    <m/>
    <s v="oui_baisse"/>
    <s v="non"/>
    <m/>
    <m/>
    <m/>
    <m/>
    <m/>
    <m/>
    <m/>
    <m/>
    <m/>
    <m/>
    <s v="femmes"/>
    <n v="0"/>
    <n v="1"/>
    <n v="0"/>
    <n v="0"/>
    <n v="0"/>
    <n v="0"/>
    <n v="0"/>
    <n v="0"/>
    <n v="0"/>
    <m/>
    <m/>
    <m/>
    <m/>
    <n v="365568091"/>
    <n v="44889.466516203713"/>
    <m/>
    <m/>
    <s v="submitted_via_web"/>
  </r>
  <r>
    <n v="108"/>
    <s v="5a9a1d71-c86d-4e6d-8889-1c84ddefbb4d"/>
    <d v="2022-11-17T00:00:00"/>
    <s v="tougan"/>
    <s v="Bado Julie"/>
    <x v="105"/>
    <n v="44888.744138564813"/>
    <s v="audit.csv"/>
    <m/>
    <m/>
    <s v="crs"/>
    <n v="44888"/>
    <s v="boucle_mouhoun"/>
    <s v="sourou"/>
    <x v="2"/>
    <s v="central"/>
    <m/>
    <m/>
    <s v="Catholic Relief Services"/>
    <s v="Marché de Tougan"/>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tenaille"/>
    <n v="1"/>
    <n v="1"/>
    <n v="1"/>
    <n v="0"/>
    <n v="0"/>
    <n v="3"/>
    <m/>
    <s v="disponible"/>
    <n v="5000"/>
    <s v="meme_pays"/>
    <m/>
    <m/>
    <n v="30"/>
    <n v="3"/>
    <n v="0"/>
    <m/>
    <s v="disponible"/>
    <n v="3750"/>
    <s v="meme_pays"/>
    <m/>
    <m/>
    <n v="30"/>
    <n v="3"/>
    <n v="0"/>
    <m/>
    <s v="disponible"/>
    <n v="1000"/>
    <s v="meme_pays"/>
    <m/>
    <m/>
    <n v="15"/>
    <n v="3"/>
    <n v="0"/>
    <m/>
    <m/>
    <m/>
    <m/>
    <m/>
    <m/>
    <m/>
    <m/>
    <m/>
    <m/>
    <s v="oui"/>
    <m/>
    <s v="bache corde tenaille"/>
    <n v="1"/>
    <n v="1"/>
    <n v="1"/>
    <n v="0"/>
    <n v="0"/>
    <m/>
    <s v="taxes"/>
    <n v="0"/>
    <n v="0"/>
    <n v="0"/>
    <n v="0"/>
    <n v="0"/>
    <n v="0"/>
    <n v="0"/>
    <n v="0"/>
    <n v="1"/>
    <n v="0"/>
    <n v="0"/>
    <n v="0"/>
    <m/>
    <m/>
    <s v="prix_constants"/>
    <n v="1"/>
    <n v="0"/>
    <n v="0"/>
    <n v="0"/>
    <m/>
    <m/>
    <m/>
    <m/>
    <m/>
    <m/>
    <m/>
    <m/>
    <m/>
    <m/>
    <m/>
    <m/>
    <m/>
    <m/>
    <m/>
    <m/>
    <m/>
    <m/>
    <m/>
    <m/>
    <m/>
    <m/>
    <m/>
    <m/>
    <m/>
    <m/>
    <m/>
    <m/>
    <m/>
    <m/>
    <m/>
    <m/>
    <m/>
    <m/>
    <m/>
    <m/>
    <m/>
    <m/>
    <m/>
    <m/>
    <m/>
    <s v="aucun"/>
    <n v="0"/>
    <n v="0"/>
    <n v="0"/>
    <n v="0"/>
    <n v="0"/>
    <n v="0"/>
    <n v="0"/>
    <n v="0"/>
    <n v="0"/>
    <n v="0"/>
    <n v="0"/>
    <n v="0"/>
    <n v="0"/>
    <n v="0"/>
    <n v="0"/>
    <n v="1"/>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nsp"/>
    <n v="0"/>
    <n v="0"/>
    <n v="0"/>
    <n v="0"/>
    <n v="0"/>
    <n v="0"/>
    <n v="0"/>
    <n v="0"/>
    <n v="1"/>
    <m/>
    <m/>
    <m/>
    <m/>
    <n v="365599168"/>
    <n v="44889.506631944438"/>
    <m/>
    <m/>
    <s v="submitted_via_web"/>
  </r>
  <r>
    <n v="109"/>
    <s v="7f248634-2890-43f4-96f7-39cf3f814750"/>
    <d v="2022-11-23T00:00:00"/>
    <s v="tougan"/>
    <s v="Bado Julie"/>
    <x v="106"/>
    <n v="44888.430414560193"/>
    <s v="audit.csv"/>
    <m/>
    <m/>
    <s v="crs"/>
    <n v="44888"/>
    <s v="boucle_mouhoun"/>
    <s v="sourou"/>
    <x v="2"/>
    <s v="central"/>
    <m/>
    <m/>
    <s v="Catholic Relief Services"/>
    <s v="Marché de Tougan"/>
    <m/>
    <s v="oui"/>
    <m/>
    <s v="30a100"/>
    <m/>
    <m/>
    <s v="aucun"/>
    <n v="0"/>
    <n v="0"/>
    <n v="0"/>
    <n v="1"/>
    <n v="1"/>
    <m/>
    <m/>
    <m/>
    <m/>
    <m/>
    <m/>
    <m/>
    <m/>
    <m/>
    <m/>
    <m/>
    <m/>
    <m/>
    <m/>
    <m/>
    <m/>
    <m/>
    <m/>
    <m/>
    <m/>
    <m/>
    <m/>
    <m/>
    <m/>
    <m/>
    <m/>
    <m/>
    <m/>
    <m/>
    <m/>
    <m/>
    <m/>
    <m/>
    <m/>
    <m/>
    <m/>
    <m/>
    <m/>
    <m/>
    <m/>
    <m/>
    <m/>
    <m/>
    <m/>
    <m/>
    <m/>
    <m/>
    <m/>
    <m/>
    <m/>
    <m/>
    <m/>
    <m/>
    <m/>
    <m/>
    <m/>
    <m/>
    <m/>
    <m/>
    <m/>
    <m/>
    <m/>
    <m/>
    <m/>
    <m/>
    <m/>
    <m/>
    <m/>
    <m/>
    <m/>
    <m/>
    <m/>
    <m/>
    <m/>
    <m/>
    <m/>
    <m/>
    <m/>
    <m/>
    <m/>
    <m/>
    <m/>
    <m/>
    <m/>
    <m/>
    <m/>
    <m/>
    <m/>
    <m/>
    <m/>
    <m/>
    <m/>
    <m/>
    <m/>
    <m/>
    <m/>
    <m/>
    <m/>
    <m/>
    <m/>
    <m/>
    <m/>
    <m/>
    <s v="bache corde tenaille pelle"/>
    <n v="1"/>
    <n v="1"/>
    <n v="1"/>
    <n v="1"/>
    <n v="0"/>
    <n v="4"/>
    <m/>
    <s v="disponible"/>
    <n v="5000"/>
    <s v="meme_pays"/>
    <m/>
    <m/>
    <n v="180"/>
    <n v="2"/>
    <n v="0"/>
    <m/>
    <s v="disponible"/>
    <n v="6000"/>
    <s v="meme_pays"/>
    <m/>
    <m/>
    <n v="60"/>
    <n v="2"/>
    <n v="0"/>
    <m/>
    <s v="disponible"/>
    <n v="1250"/>
    <s v="meme_pays"/>
    <m/>
    <m/>
    <n v="90"/>
    <n v="2"/>
    <n v="0"/>
    <m/>
    <s v="disponible"/>
    <n v="1750"/>
    <s v="meme_pays"/>
    <m/>
    <m/>
    <n v="90"/>
    <n v="2"/>
    <n v="0"/>
    <m/>
    <s v="non"/>
    <m/>
    <m/>
    <m/>
    <m/>
    <m/>
    <m/>
    <m/>
    <m/>
    <m/>
    <m/>
    <m/>
    <m/>
    <m/>
    <m/>
    <m/>
    <m/>
    <m/>
    <m/>
    <m/>
    <m/>
    <m/>
    <m/>
    <m/>
    <s v="prix_hausse"/>
    <n v="0"/>
    <n v="1"/>
    <n v="0"/>
    <n v="0"/>
    <s v="pelle tenaille corde bache"/>
    <n v="1"/>
    <n v="1"/>
    <n v="1"/>
    <n v="1"/>
    <n v="0"/>
    <s v="Hausse_prix_fournisseurs"/>
    <n v="0"/>
    <n v="0"/>
    <n v="0"/>
    <n v="0"/>
    <n v="0"/>
    <n v="1"/>
    <n v="0"/>
    <n v="0"/>
    <n v="0"/>
    <n v="0"/>
    <n v="0"/>
    <n v="0"/>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sp"/>
    <m/>
    <m/>
    <m/>
    <m/>
    <m/>
    <m/>
    <m/>
    <m/>
    <m/>
    <m/>
    <s v="nsp"/>
    <n v="0"/>
    <n v="0"/>
    <n v="0"/>
    <n v="0"/>
    <n v="0"/>
    <n v="0"/>
    <n v="0"/>
    <n v="0"/>
    <n v="1"/>
    <m/>
    <m/>
    <m/>
    <m/>
    <n v="365599182"/>
    <n v="44889.506631944438"/>
    <m/>
    <m/>
    <s v="submitted_via_web"/>
  </r>
  <r>
    <n v="110"/>
    <s v="d997758f-2b67-4adb-a9db-f08c760bfc18"/>
    <d v="2022-11-23T00:00:00"/>
    <s v="tougan"/>
    <s v="Bado Julie"/>
    <x v="107"/>
    <n v="44889.500644016203"/>
    <s v="audit.csv"/>
    <m/>
    <m/>
    <s v="crs"/>
    <n v="44888"/>
    <s v="boucle_mouhoun"/>
    <s v="sourou"/>
    <x v="2"/>
    <s v="central"/>
    <m/>
    <m/>
    <s v="Catholic Relief Services"/>
    <s v="Marché de Tougan"/>
    <m/>
    <s v="oui"/>
    <m/>
    <s v="moins30"/>
    <m/>
    <m/>
    <s v="savon400gr seau"/>
    <n v="1"/>
    <n v="0"/>
    <n v="1"/>
    <n v="0"/>
    <n v="2"/>
    <m/>
    <s v="disponible"/>
    <n v="1000"/>
    <s v="meme_pays"/>
    <m/>
    <m/>
    <n v="14"/>
    <n v="2"/>
    <n v="0"/>
    <m/>
    <m/>
    <m/>
    <m/>
    <m/>
    <m/>
    <m/>
    <m/>
    <m/>
    <m/>
    <m/>
    <m/>
    <m/>
    <m/>
    <s v="disponible"/>
    <s v="boule400g boule250g"/>
    <n v="1"/>
    <n v="1"/>
    <n v="500"/>
    <n v="275"/>
    <s v="meme_localite"/>
    <m/>
    <m/>
    <n v="7"/>
    <n v="2"/>
    <n v="0"/>
    <m/>
    <s v="non"/>
    <m/>
    <m/>
    <m/>
    <m/>
    <m/>
    <m/>
    <m/>
    <m/>
    <m/>
    <m/>
    <m/>
    <m/>
    <m/>
    <m/>
    <m/>
    <m/>
    <m/>
    <m/>
    <m/>
    <m/>
    <m/>
    <m/>
    <s v="prix_hausse"/>
    <n v="0"/>
    <n v="1"/>
    <n v="0"/>
    <n v="0"/>
    <s v="seau savon400gr"/>
    <n v="1"/>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assiette gobelet_plastique bassine natte"/>
    <n v="0"/>
    <n v="0"/>
    <n v="0"/>
    <n v="1"/>
    <n v="1"/>
    <n v="1"/>
    <n v="1"/>
    <n v="0"/>
    <n v="1"/>
    <n v="1"/>
    <n v="0"/>
    <n v="0"/>
    <n v="0"/>
    <n v="0"/>
    <n v="0"/>
    <n v="0"/>
    <n v="6"/>
    <n v="9"/>
    <m/>
    <m/>
    <m/>
    <m/>
    <m/>
    <m/>
    <m/>
    <m/>
    <m/>
    <m/>
    <m/>
    <m/>
    <m/>
    <m/>
    <m/>
    <m/>
    <m/>
    <m/>
    <m/>
    <m/>
    <m/>
    <m/>
    <m/>
    <m/>
    <m/>
    <m/>
    <m/>
    <m/>
    <m/>
    <m/>
    <m/>
    <m/>
    <m/>
    <m/>
    <m/>
    <m/>
    <m/>
    <m/>
    <s v="disponible"/>
    <n v="7500"/>
    <s v="meme_pays"/>
    <m/>
    <m/>
    <n v="30"/>
    <n v="2"/>
    <n v="0"/>
    <m/>
    <s v="disponible"/>
    <n v="6000"/>
    <s v="meme_pays"/>
    <m/>
    <m/>
    <n v="14"/>
    <n v="2"/>
    <n v="0"/>
    <m/>
    <s v="disponible"/>
    <n v="2500"/>
    <s v="meme_pays"/>
    <m/>
    <m/>
    <n v="14"/>
    <n v="2"/>
    <n v="0"/>
    <m/>
    <s v="disponible"/>
    <n v="125"/>
    <s v="meme_pays"/>
    <m/>
    <m/>
    <n v="7"/>
    <n v="2"/>
    <n v="0"/>
    <m/>
    <m/>
    <m/>
    <m/>
    <m/>
    <m/>
    <m/>
    <m/>
    <m/>
    <m/>
    <m/>
    <m/>
    <m/>
    <m/>
    <m/>
    <m/>
    <s v="disponible"/>
    <n v="1250"/>
    <s v="meme_pays"/>
    <m/>
    <m/>
    <n v="7"/>
    <n v="2"/>
    <n v="0"/>
    <m/>
    <s v="disponible"/>
    <n v="3000"/>
    <s v="meme_pays"/>
    <m/>
    <m/>
    <n v="90"/>
    <n v="2"/>
    <n v="0"/>
    <m/>
    <m/>
    <m/>
    <m/>
    <m/>
    <m/>
    <m/>
    <m/>
    <m/>
    <m/>
    <m/>
    <m/>
    <m/>
    <m/>
    <m/>
    <m/>
    <m/>
    <m/>
    <m/>
    <m/>
    <m/>
    <m/>
    <m/>
    <m/>
    <m/>
    <m/>
    <m/>
    <m/>
    <m/>
    <m/>
    <m/>
    <m/>
    <m/>
    <m/>
    <m/>
    <m/>
    <m/>
    <m/>
    <m/>
    <m/>
    <m/>
    <m/>
    <m/>
    <m/>
    <m/>
    <m/>
    <m/>
    <m/>
    <s v="non"/>
    <m/>
    <m/>
    <m/>
    <m/>
    <m/>
    <m/>
    <m/>
    <m/>
    <m/>
    <m/>
    <m/>
    <m/>
    <m/>
    <m/>
    <m/>
    <m/>
    <m/>
    <m/>
    <m/>
    <m/>
    <m/>
    <m/>
    <m/>
    <m/>
    <m/>
    <m/>
    <m/>
    <m/>
    <m/>
    <m/>
    <m/>
    <m/>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espece"/>
    <n v="1"/>
    <n v="0"/>
    <n v="0"/>
    <n v="1"/>
    <n v="0"/>
    <n v="0"/>
    <m/>
    <s v="oui_baisse"/>
    <s v="non"/>
    <m/>
    <m/>
    <m/>
    <m/>
    <m/>
    <m/>
    <m/>
    <m/>
    <m/>
    <m/>
    <s v="nsp"/>
    <n v="0"/>
    <n v="0"/>
    <n v="0"/>
    <n v="0"/>
    <n v="0"/>
    <n v="0"/>
    <n v="0"/>
    <n v="0"/>
    <n v="1"/>
    <m/>
    <m/>
    <m/>
    <m/>
    <n v="365599205"/>
    <n v="44889.506655092591"/>
    <m/>
    <m/>
    <s v="submitted_via_web"/>
  </r>
  <r>
    <n v="111"/>
    <s v="7c5e021b-4f7c-427f-b393-340687b78126"/>
    <d v="2022-11-23T00:00:00"/>
    <s v="tougan"/>
    <s v="BADO Julie_x000a_"/>
    <x v="108"/>
    <n v="44889.496606875"/>
    <s v="audit.csv"/>
    <m/>
    <m/>
    <s v="crs"/>
    <n v="44888"/>
    <s v="boucle_mouhoun"/>
    <s v="sourou"/>
    <x v="2"/>
    <s v="central"/>
    <m/>
    <m/>
    <s v="Catholic Relief Services"/>
    <s v="Marché de Tougan"/>
    <m/>
    <s v="oui"/>
    <m/>
    <s v="moins30"/>
    <m/>
    <m/>
    <s v="aucun"/>
    <n v="0"/>
    <n v="0"/>
    <n v="0"/>
    <n v="1"/>
    <n v="1"/>
    <m/>
    <m/>
    <m/>
    <m/>
    <m/>
    <m/>
    <m/>
    <m/>
    <m/>
    <m/>
    <m/>
    <m/>
    <m/>
    <m/>
    <m/>
    <m/>
    <m/>
    <m/>
    <m/>
    <m/>
    <m/>
    <m/>
    <m/>
    <m/>
    <m/>
    <m/>
    <m/>
    <m/>
    <m/>
    <m/>
    <m/>
    <m/>
    <m/>
    <m/>
    <m/>
    <m/>
    <m/>
    <m/>
    <m/>
    <m/>
    <m/>
    <m/>
    <m/>
    <m/>
    <m/>
    <m/>
    <m/>
    <m/>
    <m/>
    <m/>
    <m/>
    <m/>
    <m/>
    <m/>
    <m/>
    <m/>
    <m/>
    <m/>
    <m/>
    <m/>
    <m/>
    <m/>
    <m/>
    <m/>
    <m/>
    <m/>
    <m/>
    <m/>
    <m/>
    <m/>
    <m/>
    <m/>
    <m/>
    <m/>
    <m/>
    <m/>
    <m/>
    <m/>
    <m/>
    <m/>
    <m/>
    <m/>
    <m/>
    <m/>
    <m/>
    <m/>
    <m/>
    <m/>
    <m/>
    <m/>
    <m/>
    <m/>
    <m/>
    <m/>
    <m/>
    <m/>
    <m/>
    <m/>
    <m/>
    <m/>
    <m/>
    <m/>
    <m/>
    <s v="bache tenaille"/>
    <n v="1"/>
    <n v="0"/>
    <n v="1"/>
    <n v="0"/>
    <n v="0"/>
    <n v="2"/>
    <m/>
    <s v="disponible"/>
    <n v="5000"/>
    <s v="meme_pays"/>
    <m/>
    <m/>
    <n v="30"/>
    <n v="3"/>
    <n v="0"/>
    <m/>
    <m/>
    <m/>
    <m/>
    <m/>
    <m/>
    <m/>
    <m/>
    <m/>
    <m/>
    <s v="disponible"/>
    <n v="1000"/>
    <s v="meme_pays"/>
    <m/>
    <m/>
    <n v="30"/>
    <n v="3"/>
    <n v="0"/>
    <m/>
    <m/>
    <m/>
    <m/>
    <m/>
    <m/>
    <m/>
    <m/>
    <m/>
    <m/>
    <s v="non"/>
    <m/>
    <m/>
    <m/>
    <m/>
    <m/>
    <m/>
    <m/>
    <m/>
    <m/>
    <m/>
    <m/>
    <m/>
    <m/>
    <m/>
    <m/>
    <m/>
    <m/>
    <m/>
    <m/>
    <m/>
    <m/>
    <m/>
    <m/>
    <s v="prix_hausse"/>
    <n v="0"/>
    <n v="1"/>
    <n v="0"/>
    <n v="0"/>
    <s v="bache tenaille"/>
    <n v="1"/>
    <n v="0"/>
    <n v="1"/>
    <n v="0"/>
    <n v="0"/>
    <s v="Hausse_prix_fournisseurs"/>
    <n v="0"/>
    <n v="0"/>
    <n v="0"/>
    <n v="0"/>
    <n v="0"/>
    <n v="1"/>
    <n v="0"/>
    <n v="0"/>
    <n v="0"/>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nsp"/>
    <n v="0"/>
    <n v="0"/>
    <n v="0"/>
    <n v="0"/>
    <n v="0"/>
    <n v="0"/>
    <n v="0"/>
    <n v="0"/>
    <n v="1"/>
    <m/>
    <s v="Ce sont les Baches de couleur  bleu qui ont enquêté"/>
    <m/>
    <m/>
    <n v="365599227"/>
    <n v="44889.506678240738"/>
    <m/>
    <m/>
    <s v="submitted_via_web"/>
  </r>
  <r>
    <n v="112"/>
    <s v="59d16171-5e0a-4395-bed1-fb629b587e79"/>
    <d v="2022-11-23T00:00:00"/>
    <s v="tougan"/>
    <s v="Bado Julie"/>
    <x v="109"/>
    <n v="44889.495070578712"/>
    <s v="audit.csv"/>
    <m/>
    <m/>
    <s v="crs"/>
    <n v="44888"/>
    <s v="boucle_mouhoun"/>
    <s v="sourou"/>
    <x v="2"/>
    <s v="central"/>
    <m/>
    <m/>
    <s v="Catholic Relief Services"/>
    <s v="Marché de Tougan"/>
    <m/>
    <s v="oui"/>
    <m/>
    <s v="30a100"/>
    <m/>
    <m/>
    <s v="aucun"/>
    <n v="0"/>
    <n v="0"/>
    <n v="0"/>
    <n v="1"/>
    <n v="1"/>
    <m/>
    <m/>
    <m/>
    <m/>
    <m/>
    <m/>
    <m/>
    <m/>
    <m/>
    <m/>
    <m/>
    <m/>
    <m/>
    <m/>
    <m/>
    <m/>
    <m/>
    <m/>
    <m/>
    <m/>
    <m/>
    <m/>
    <m/>
    <m/>
    <m/>
    <m/>
    <m/>
    <m/>
    <m/>
    <m/>
    <m/>
    <m/>
    <m/>
    <m/>
    <m/>
    <m/>
    <m/>
    <m/>
    <m/>
    <m/>
    <m/>
    <m/>
    <m/>
    <m/>
    <m/>
    <m/>
    <m/>
    <m/>
    <m/>
    <m/>
    <m/>
    <m/>
    <m/>
    <m/>
    <m/>
    <m/>
    <m/>
    <m/>
    <m/>
    <m/>
    <m/>
    <m/>
    <m/>
    <m/>
    <m/>
    <m/>
    <m/>
    <m/>
    <m/>
    <m/>
    <m/>
    <m/>
    <m/>
    <m/>
    <m/>
    <m/>
    <m/>
    <m/>
    <m/>
    <m/>
    <m/>
    <m/>
    <m/>
    <m/>
    <m/>
    <m/>
    <m/>
    <m/>
    <m/>
    <m/>
    <m/>
    <m/>
    <m/>
    <m/>
    <m/>
    <m/>
    <m/>
    <m/>
    <m/>
    <m/>
    <m/>
    <m/>
    <m/>
    <s v="bache corde tenaille"/>
    <n v="1"/>
    <n v="1"/>
    <n v="1"/>
    <n v="0"/>
    <n v="0"/>
    <n v="3"/>
    <m/>
    <s v="disponible"/>
    <n v="7000"/>
    <s v="meme_pays"/>
    <m/>
    <m/>
    <n v="30"/>
    <n v="3"/>
    <n v="0"/>
    <m/>
    <s v="disponible"/>
    <n v="3750"/>
    <s v="meme_pays"/>
    <m/>
    <m/>
    <n v="30"/>
    <n v="3"/>
    <n v="0"/>
    <m/>
    <s v="disponible"/>
    <n v="1000"/>
    <s v="meme_pays"/>
    <m/>
    <m/>
    <n v="30"/>
    <n v="3"/>
    <n v="0"/>
    <m/>
    <m/>
    <m/>
    <m/>
    <m/>
    <m/>
    <m/>
    <m/>
    <m/>
    <m/>
    <s v="oui"/>
    <m/>
    <s v="bache corde tenaille"/>
    <n v="1"/>
    <n v="1"/>
    <n v="1"/>
    <n v="0"/>
    <n v="0"/>
    <m/>
    <s v="autre"/>
    <n v="0"/>
    <n v="0"/>
    <n v="0"/>
    <n v="0"/>
    <n v="0"/>
    <n v="0"/>
    <n v="0"/>
    <n v="0"/>
    <n v="0"/>
    <n v="0"/>
    <n v="1"/>
    <n v="0"/>
    <s v="Rupture d'articles"/>
    <m/>
    <s v="prix_hausse"/>
    <n v="0"/>
    <n v="1"/>
    <n v="0"/>
    <n v="0"/>
    <s v="bache corde tenaille"/>
    <n v="1"/>
    <n v="1"/>
    <n v="1"/>
    <n v="0"/>
    <n v="0"/>
    <s v="Hausse_prix_fournisseurs"/>
    <n v="0"/>
    <n v="0"/>
    <n v="0"/>
    <n v="0"/>
    <n v="0"/>
    <n v="1"/>
    <n v="0"/>
    <n v="0"/>
    <n v="0"/>
    <n v="0"/>
    <n v="0"/>
    <n v="0"/>
    <m/>
    <m/>
    <m/>
    <m/>
    <m/>
    <m/>
    <m/>
    <m/>
    <m/>
    <m/>
    <m/>
    <m/>
    <m/>
    <m/>
    <m/>
    <m/>
    <m/>
    <m/>
    <m/>
    <m/>
    <m/>
    <m/>
    <s v="aucun"/>
    <n v="0"/>
    <n v="0"/>
    <n v="0"/>
    <n v="0"/>
    <n v="0"/>
    <n v="0"/>
    <n v="0"/>
    <n v="0"/>
    <n v="0"/>
    <n v="0"/>
    <n v="0"/>
    <n v="0"/>
    <n v="0"/>
    <n v="0"/>
    <n v="0"/>
    <n v="1"/>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nsp"/>
    <n v="0"/>
    <n v="0"/>
    <n v="0"/>
    <n v="0"/>
    <n v="0"/>
    <n v="0"/>
    <n v="0"/>
    <n v="0"/>
    <n v="1"/>
    <m/>
    <s v="Ce sont des Baches de couleur bleu qui étaient disponible"/>
    <m/>
    <m/>
    <n v="365599248"/>
    <n v="44889.506689814807"/>
    <m/>
    <m/>
    <s v="submitted_via_web"/>
  </r>
  <r>
    <n v="113"/>
    <s v="a6d69061-a7c3-489b-ac7a-92d8e05c4c6d"/>
    <d v="2022-11-24T00:00:00"/>
    <s v="tougan"/>
    <s v="Bado Julie"/>
    <x v="110"/>
    <n v="44889.459665347233"/>
    <s v="audit.csv"/>
    <m/>
    <m/>
    <s v="crs"/>
    <n v="44889"/>
    <s v="boucle_mouhoun"/>
    <s v="sourou"/>
    <x v="2"/>
    <s v="central"/>
    <m/>
    <m/>
    <s v="Catholic Relief Services"/>
    <s v="Marché de Tougan"/>
    <m/>
    <s v="oui"/>
    <m/>
    <s v="nsp"/>
    <m/>
    <m/>
    <s v="seau bidon savon400gr"/>
    <n v="1"/>
    <n v="1"/>
    <n v="1"/>
    <n v="0"/>
    <n v="3"/>
    <m/>
    <s v="disponible"/>
    <n v="1000"/>
    <s v="meme_pays"/>
    <m/>
    <m/>
    <n v="30"/>
    <n v="3"/>
    <n v="0"/>
    <m/>
    <s v="peudisponible"/>
    <s v="20l"/>
    <n v="1"/>
    <n v="0"/>
    <n v="2000"/>
    <m/>
    <s v="meme_pays"/>
    <m/>
    <m/>
    <n v="2"/>
    <n v="3"/>
    <n v="1"/>
    <m/>
    <s v="disponible"/>
    <s v="boule400g boule250g"/>
    <n v="1"/>
    <n v="1"/>
    <n v="450"/>
    <n v="275"/>
    <s v="meme_localite"/>
    <m/>
    <m/>
    <n v="7"/>
    <n v="2"/>
    <n v="0"/>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bassine gobelet_plastique"/>
    <n v="0"/>
    <n v="0"/>
    <n v="0"/>
    <n v="1"/>
    <n v="1"/>
    <n v="0"/>
    <n v="1"/>
    <n v="0"/>
    <n v="1"/>
    <n v="0"/>
    <n v="0"/>
    <n v="0"/>
    <n v="0"/>
    <n v="0"/>
    <n v="0"/>
    <n v="0"/>
    <n v="4"/>
    <n v="8"/>
    <m/>
    <m/>
    <m/>
    <m/>
    <m/>
    <m/>
    <m/>
    <m/>
    <m/>
    <m/>
    <m/>
    <m/>
    <m/>
    <m/>
    <m/>
    <m/>
    <m/>
    <m/>
    <m/>
    <m/>
    <m/>
    <m/>
    <m/>
    <m/>
    <m/>
    <m/>
    <m/>
    <m/>
    <m/>
    <m/>
    <m/>
    <m/>
    <m/>
    <m/>
    <m/>
    <m/>
    <m/>
    <m/>
    <s v="disponible"/>
    <n v="6750"/>
    <s v="meme_pays"/>
    <m/>
    <m/>
    <n v="7"/>
    <n v="2"/>
    <n v="0"/>
    <m/>
    <s v="disponible"/>
    <n v="5500"/>
    <s v="meme_pays"/>
    <m/>
    <m/>
    <n v="7"/>
    <n v="2"/>
    <n v="0"/>
    <m/>
    <m/>
    <m/>
    <m/>
    <m/>
    <m/>
    <m/>
    <m/>
    <m/>
    <m/>
    <s v="disponible"/>
    <n v="200"/>
    <s v="meme_pays"/>
    <m/>
    <m/>
    <n v="7"/>
    <n v="2"/>
    <n v="0"/>
    <m/>
    <m/>
    <m/>
    <m/>
    <m/>
    <m/>
    <m/>
    <m/>
    <m/>
    <m/>
    <m/>
    <m/>
    <m/>
    <m/>
    <m/>
    <m/>
    <s v="disponible"/>
    <n v="1500"/>
    <s v="meme_pays"/>
    <m/>
    <m/>
    <n v="7"/>
    <n v="2"/>
    <n v="0"/>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nsp"/>
    <n v="0"/>
    <n v="0"/>
    <n v="0"/>
    <n v="0"/>
    <n v="0"/>
    <n v="0"/>
    <n v="0"/>
    <n v="0"/>
    <n v="1"/>
    <m/>
    <m/>
    <m/>
    <m/>
    <n v="365599264"/>
    <n v="44889.506701388891"/>
    <m/>
    <m/>
    <s v="submitted_via_web"/>
  </r>
  <r>
    <n v="114"/>
    <s v="a1b66f77-dd87-4d7f-8ad5-815ad42d1e1b"/>
    <d v="2022-11-24T00:00:00"/>
    <s v="tougan"/>
    <s v="Bado Julie"/>
    <x v="111"/>
    <n v="44889.475186145843"/>
    <s v="audit.csv"/>
    <m/>
    <m/>
    <s v="crs"/>
    <n v="44889"/>
    <s v="boucle_mouhoun"/>
    <s v="sourou"/>
    <x v="2"/>
    <s v="central"/>
    <m/>
    <m/>
    <s v="Catholic Relief Services"/>
    <s v="Marché de Tougan"/>
    <m/>
    <s v="oui"/>
    <m/>
    <s v="moins30"/>
    <m/>
    <m/>
    <s v="seau savon400gr"/>
    <n v="1"/>
    <n v="0"/>
    <n v="1"/>
    <n v="0"/>
    <n v="2"/>
    <m/>
    <s v="disponible"/>
    <n v="1000"/>
    <s v="meme_pays"/>
    <m/>
    <m/>
    <n v="7"/>
    <n v="3"/>
    <n v="0"/>
    <m/>
    <m/>
    <m/>
    <m/>
    <m/>
    <m/>
    <m/>
    <m/>
    <m/>
    <m/>
    <m/>
    <m/>
    <m/>
    <m/>
    <s v="disponible"/>
    <s v="boule400g boule250g"/>
    <n v="1"/>
    <n v="1"/>
    <n v="500"/>
    <n v="250"/>
    <s v="meme_pays"/>
    <m/>
    <m/>
    <n v="7"/>
    <n v="3"/>
    <n v="0"/>
    <m/>
    <s v="non"/>
    <m/>
    <m/>
    <m/>
    <m/>
    <m/>
    <m/>
    <m/>
    <m/>
    <m/>
    <m/>
    <m/>
    <m/>
    <m/>
    <m/>
    <m/>
    <m/>
    <m/>
    <m/>
    <m/>
    <m/>
    <m/>
    <m/>
    <s v="prix_hausse"/>
    <n v="0"/>
    <n v="1"/>
    <n v="0"/>
    <n v="0"/>
    <s v="seau savon400gr"/>
    <n v="1"/>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natte assiette bassine"/>
    <n v="0"/>
    <n v="0"/>
    <n v="0"/>
    <n v="0"/>
    <n v="0"/>
    <n v="1"/>
    <n v="0"/>
    <n v="0"/>
    <n v="1"/>
    <n v="1"/>
    <n v="0"/>
    <n v="0"/>
    <n v="0"/>
    <n v="0"/>
    <n v="0"/>
    <n v="0"/>
    <n v="3"/>
    <n v="6"/>
    <m/>
    <m/>
    <m/>
    <m/>
    <m/>
    <m/>
    <m/>
    <m/>
    <m/>
    <m/>
    <m/>
    <m/>
    <m/>
    <m/>
    <m/>
    <m/>
    <m/>
    <m/>
    <m/>
    <m/>
    <m/>
    <m/>
    <m/>
    <m/>
    <m/>
    <m/>
    <m/>
    <m/>
    <m/>
    <m/>
    <m/>
    <m/>
    <m/>
    <m/>
    <m/>
    <m/>
    <m/>
    <m/>
    <m/>
    <m/>
    <m/>
    <m/>
    <m/>
    <m/>
    <m/>
    <m/>
    <m/>
    <m/>
    <m/>
    <m/>
    <m/>
    <m/>
    <m/>
    <m/>
    <m/>
    <m/>
    <s v="disponible"/>
    <n v="2750"/>
    <s v="meme_pays"/>
    <m/>
    <m/>
    <n v="30"/>
    <n v="3"/>
    <n v="0"/>
    <m/>
    <m/>
    <m/>
    <m/>
    <m/>
    <m/>
    <m/>
    <m/>
    <m/>
    <m/>
    <m/>
    <m/>
    <m/>
    <m/>
    <m/>
    <m/>
    <m/>
    <m/>
    <m/>
    <m/>
    <m/>
    <m/>
    <m/>
    <m/>
    <m/>
    <s v="disponible"/>
    <n v="1250"/>
    <s v="meme_pays"/>
    <m/>
    <m/>
    <n v="30"/>
    <n v="3"/>
    <n v="0"/>
    <m/>
    <s v="disponible"/>
    <n v="2750"/>
    <s v="meme_pays"/>
    <m/>
    <m/>
    <n v="30"/>
    <n v="3"/>
    <n v="0"/>
    <m/>
    <m/>
    <m/>
    <m/>
    <m/>
    <m/>
    <m/>
    <m/>
    <m/>
    <m/>
    <m/>
    <m/>
    <m/>
    <m/>
    <m/>
    <m/>
    <m/>
    <m/>
    <m/>
    <m/>
    <m/>
    <m/>
    <m/>
    <m/>
    <m/>
    <m/>
    <m/>
    <m/>
    <m/>
    <m/>
    <m/>
    <m/>
    <m/>
    <m/>
    <m/>
    <m/>
    <m/>
    <m/>
    <m/>
    <m/>
    <m/>
    <m/>
    <m/>
    <m/>
    <m/>
    <m/>
    <m/>
    <m/>
    <s v="non"/>
    <m/>
    <m/>
    <m/>
    <m/>
    <m/>
    <m/>
    <m/>
    <m/>
    <m/>
    <m/>
    <m/>
    <m/>
    <m/>
    <m/>
    <m/>
    <m/>
    <m/>
    <m/>
    <m/>
    <m/>
    <m/>
    <m/>
    <m/>
    <m/>
    <m/>
    <m/>
    <m/>
    <m/>
    <m/>
    <m/>
    <m/>
    <m/>
    <m/>
    <m/>
    <s v="prix_hausse"/>
    <n v="0"/>
    <n v="1"/>
    <n v="0"/>
    <n v="0"/>
    <s v="assiette bassine natte"/>
    <n v="0"/>
    <n v="0"/>
    <n v="0"/>
    <n v="0"/>
    <n v="0"/>
    <n v="1"/>
    <n v="0"/>
    <n v="0"/>
    <n v="1"/>
    <n v="1"/>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nsp"/>
    <n v="0"/>
    <n v="0"/>
    <n v="0"/>
    <n v="0"/>
    <n v="0"/>
    <n v="0"/>
    <n v="0"/>
    <n v="0"/>
    <n v="1"/>
    <m/>
    <m/>
    <m/>
    <m/>
    <n v="365599280"/>
    <n v="44889.506712962961"/>
    <m/>
    <m/>
    <s v="submitted_via_web"/>
  </r>
  <r>
    <n v="115"/>
    <s v="82d263a0-62d7-4f64-915e-7395d031aa69"/>
    <d v="2022-11-24T00:00:00"/>
    <s v="tougan"/>
    <s v="Bado Julie"/>
    <x v="112"/>
    <n v="44889.486336875001"/>
    <s v="audit.csv"/>
    <m/>
    <m/>
    <s v="crs"/>
    <n v="44889"/>
    <s v="boucle_mouhoun"/>
    <s v="sourou"/>
    <x v="2"/>
    <s v="central"/>
    <m/>
    <m/>
    <s v="Catholic Relief Services"/>
    <s v="Marché de Tougan"/>
    <m/>
    <s v="oui"/>
    <m/>
    <s v="moins30"/>
    <m/>
    <m/>
    <s v="seau savon400gr"/>
    <n v="1"/>
    <n v="0"/>
    <n v="1"/>
    <n v="0"/>
    <n v="2"/>
    <m/>
    <s v="disponible"/>
    <n v="1000"/>
    <s v="meme_pays"/>
    <m/>
    <m/>
    <n v="7"/>
    <n v="3"/>
    <n v="0"/>
    <m/>
    <m/>
    <m/>
    <m/>
    <m/>
    <m/>
    <m/>
    <m/>
    <m/>
    <m/>
    <m/>
    <m/>
    <m/>
    <m/>
    <s v="disponible"/>
    <s v="boule400g boule250g"/>
    <n v="1"/>
    <n v="1"/>
    <n v="450"/>
    <n v="275"/>
    <s v="meme_pays"/>
    <m/>
    <m/>
    <n v="7"/>
    <n v="3"/>
    <n v="0"/>
    <m/>
    <s v="non"/>
    <m/>
    <m/>
    <m/>
    <m/>
    <m/>
    <m/>
    <m/>
    <m/>
    <m/>
    <m/>
    <m/>
    <m/>
    <m/>
    <m/>
    <m/>
    <m/>
    <m/>
    <m/>
    <m/>
    <m/>
    <m/>
    <m/>
    <s v="prix_hausse"/>
    <n v="0"/>
    <n v="1"/>
    <n v="0"/>
    <n v="0"/>
    <s v="seau savon400gr"/>
    <n v="1"/>
    <n v="0"/>
    <n v="1"/>
    <n v="0"/>
    <s v="Hausse_prix_fournisseurs baisse_offre_securite"/>
    <n v="0"/>
    <n v="0"/>
    <n v="0"/>
    <n v="0"/>
    <n v="0"/>
    <n v="1"/>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uverture moustiquaire natte"/>
    <n v="0"/>
    <n v="0"/>
    <n v="0"/>
    <n v="0"/>
    <n v="0"/>
    <n v="0"/>
    <n v="0"/>
    <n v="0"/>
    <n v="0"/>
    <n v="1"/>
    <n v="1"/>
    <n v="1"/>
    <n v="0"/>
    <n v="0"/>
    <n v="0"/>
    <n v="0"/>
    <n v="3"/>
    <n v="6"/>
    <m/>
    <m/>
    <m/>
    <m/>
    <m/>
    <m/>
    <m/>
    <m/>
    <m/>
    <m/>
    <m/>
    <m/>
    <m/>
    <m/>
    <m/>
    <m/>
    <m/>
    <m/>
    <m/>
    <m/>
    <m/>
    <m/>
    <m/>
    <m/>
    <m/>
    <m/>
    <m/>
    <m/>
    <m/>
    <m/>
    <m/>
    <m/>
    <m/>
    <m/>
    <m/>
    <m/>
    <m/>
    <m/>
    <m/>
    <m/>
    <m/>
    <m/>
    <m/>
    <m/>
    <m/>
    <m/>
    <m/>
    <m/>
    <m/>
    <m/>
    <m/>
    <m/>
    <m/>
    <m/>
    <m/>
    <m/>
    <m/>
    <m/>
    <m/>
    <m/>
    <m/>
    <m/>
    <m/>
    <m/>
    <m/>
    <m/>
    <m/>
    <m/>
    <m/>
    <m/>
    <m/>
    <m/>
    <m/>
    <m/>
    <m/>
    <m/>
    <m/>
    <m/>
    <m/>
    <m/>
    <m/>
    <m/>
    <m/>
    <m/>
    <m/>
    <m/>
    <m/>
    <m/>
    <m/>
    <m/>
    <m/>
    <m/>
    <m/>
    <m/>
    <m/>
    <m/>
    <m/>
    <m/>
    <s v="disponible"/>
    <n v="2500"/>
    <s v="meme_pays"/>
    <m/>
    <m/>
    <n v="30"/>
    <n v="3"/>
    <n v="0"/>
    <m/>
    <s v="disponible"/>
    <n v="2000"/>
    <s v="meme_pays"/>
    <m/>
    <m/>
    <n v="14"/>
    <n v="3"/>
    <n v="0"/>
    <m/>
    <s v="disponible"/>
    <n v="1500"/>
    <s v="meme_pays"/>
    <m/>
    <m/>
    <n v="30"/>
    <n v="3"/>
    <n v="0"/>
    <m/>
    <m/>
    <m/>
    <m/>
    <m/>
    <m/>
    <m/>
    <m/>
    <m/>
    <m/>
    <m/>
    <m/>
    <m/>
    <m/>
    <m/>
    <m/>
    <m/>
    <m/>
    <m/>
    <m/>
    <m/>
    <m/>
    <m/>
    <m/>
    <m/>
    <m/>
    <m/>
    <m/>
    <m/>
    <m/>
    <s v="non"/>
    <m/>
    <m/>
    <m/>
    <m/>
    <m/>
    <m/>
    <m/>
    <m/>
    <m/>
    <m/>
    <m/>
    <m/>
    <m/>
    <m/>
    <m/>
    <m/>
    <m/>
    <m/>
    <m/>
    <m/>
    <m/>
    <m/>
    <m/>
    <m/>
    <m/>
    <m/>
    <m/>
    <m/>
    <m/>
    <m/>
    <m/>
    <m/>
    <m/>
    <m/>
    <s v="prix_hausse"/>
    <n v="0"/>
    <n v="1"/>
    <n v="0"/>
    <n v="0"/>
    <s v="natte couverture moustiquaire"/>
    <n v="0"/>
    <n v="0"/>
    <n v="0"/>
    <n v="0"/>
    <n v="0"/>
    <n v="0"/>
    <n v="0"/>
    <n v="0"/>
    <n v="0"/>
    <n v="1"/>
    <n v="1"/>
    <n v="1"/>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nsp"/>
    <n v="0"/>
    <n v="0"/>
    <n v="0"/>
    <n v="0"/>
    <n v="0"/>
    <n v="0"/>
    <n v="0"/>
    <n v="0"/>
    <n v="1"/>
    <m/>
    <m/>
    <m/>
    <m/>
    <n v="365599291"/>
    <n v="44889.506724537037"/>
    <m/>
    <m/>
    <s v="submitted_via_web"/>
  </r>
  <r>
    <n v="116"/>
    <s v="deb3d610-d476-4f28-b649-f688e4cb8764"/>
    <d v="2022-11-24T00:00:00"/>
    <s v="dedougou"/>
    <s v="TOE Aïssata"/>
    <x v="113"/>
    <n v="44889.55446885417"/>
    <s v="audit.csv"/>
    <m/>
    <m/>
    <s v="crs"/>
    <n v="44889"/>
    <s v="boucle_mouhoun"/>
    <s v="mouhoun"/>
    <x v="4"/>
    <s v="central"/>
    <m/>
    <m/>
    <s v="Catholic Relief Services"/>
    <s v="Marché de Dédougou"/>
    <m/>
    <s v="oui"/>
    <m/>
    <s v="moins30"/>
    <m/>
    <m/>
    <s v="seau savon400gr"/>
    <n v="1"/>
    <n v="0"/>
    <n v="1"/>
    <n v="0"/>
    <n v="2"/>
    <m/>
    <s v="peudisponible"/>
    <n v="1000"/>
    <s v="meme_localite"/>
    <m/>
    <m/>
    <n v="30"/>
    <n v="1"/>
    <n v="0"/>
    <m/>
    <m/>
    <m/>
    <m/>
    <m/>
    <m/>
    <m/>
    <m/>
    <m/>
    <m/>
    <m/>
    <m/>
    <m/>
    <m/>
    <s v="peudisponible"/>
    <s v="boule400g boule250g"/>
    <n v="1"/>
    <n v="1"/>
    <n v="450"/>
    <n v="250"/>
    <s v="meme_localite"/>
    <m/>
    <m/>
    <n v="30"/>
    <n v="1"/>
    <n v="0"/>
    <m/>
    <s v="non"/>
    <m/>
    <m/>
    <m/>
    <m/>
    <m/>
    <m/>
    <m/>
    <m/>
    <m/>
    <m/>
    <m/>
    <m/>
    <m/>
    <m/>
    <m/>
    <m/>
    <m/>
    <m/>
    <m/>
    <m/>
    <m/>
    <m/>
    <s v="prix_hausse"/>
    <n v="0"/>
    <n v="1"/>
    <n v="0"/>
    <n v="0"/>
    <s v="seau savon400gr"/>
    <n v="1"/>
    <n v="0"/>
    <n v="1"/>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assiette bassine natte"/>
    <n v="0"/>
    <n v="0"/>
    <n v="0"/>
    <n v="1"/>
    <n v="1"/>
    <n v="1"/>
    <n v="0"/>
    <n v="0"/>
    <n v="1"/>
    <n v="1"/>
    <n v="0"/>
    <n v="0"/>
    <n v="0"/>
    <n v="0"/>
    <n v="0"/>
    <n v="0"/>
    <n v="5"/>
    <n v="8"/>
    <m/>
    <m/>
    <m/>
    <m/>
    <m/>
    <m/>
    <m/>
    <m/>
    <m/>
    <m/>
    <m/>
    <m/>
    <m/>
    <m/>
    <m/>
    <m/>
    <m/>
    <m/>
    <m/>
    <m/>
    <m/>
    <m/>
    <m/>
    <m/>
    <m/>
    <m/>
    <m/>
    <m/>
    <m/>
    <m/>
    <m/>
    <m/>
    <m/>
    <m/>
    <m/>
    <m/>
    <m/>
    <m/>
    <s v="peudisponible"/>
    <n v="6000"/>
    <s v="meme_localite"/>
    <m/>
    <m/>
    <n v="60"/>
    <n v="2"/>
    <n v="0"/>
    <m/>
    <s v="peudisponible"/>
    <n v="5000"/>
    <s v="meme_localite"/>
    <m/>
    <m/>
    <n v="60"/>
    <n v="2"/>
    <n v="0"/>
    <m/>
    <s v="peudisponible"/>
    <n v="1500"/>
    <s v="meme_localite"/>
    <m/>
    <m/>
    <n v="30"/>
    <n v="1"/>
    <n v="0"/>
    <m/>
    <m/>
    <m/>
    <m/>
    <m/>
    <m/>
    <m/>
    <m/>
    <m/>
    <m/>
    <m/>
    <m/>
    <m/>
    <m/>
    <m/>
    <m/>
    <m/>
    <m/>
    <m/>
    <m/>
    <m/>
    <m/>
    <m/>
    <m/>
    <m/>
    <s v="peudisponible"/>
    <n v="2000"/>
    <s v="meme_localite"/>
    <m/>
    <m/>
    <n v="30"/>
    <n v="2"/>
    <n v="0"/>
    <m/>
    <s v="peudisponible"/>
    <n v="3000"/>
    <s v="meme_localite"/>
    <m/>
    <m/>
    <n v="30"/>
    <n v="2"/>
    <n v="0"/>
    <m/>
    <m/>
    <m/>
    <m/>
    <m/>
    <m/>
    <m/>
    <m/>
    <m/>
    <m/>
    <m/>
    <m/>
    <m/>
    <m/>
    <m/>
    <m/>
    <m/>
    <m/>
    <m/>
    <m/>
    <m/>
    <m/>
    <m/>
    <m/>
    <m/>
    <m/>
    <m/>
    <m/>
    <m/>
    <m/>
    <m/>
    <m/>
    <m/>
    <m/>
    <m/>
    <m/>
    <m/>
    <m/>
    <m/>
    <m/>
    <m/>
    <m/>
    <m/>
    <m/>
    <m/>
    <m/>
    <m/>
    <m/>
    <s v="non"/>
    <m/>
    <m/>
    <m/>
    <m/>
    <m/>
    <m/>
    <m/>
    <m/>
    <m/>
    <m/>
    <m/>
    <m/>
    <m/>
    <m/>
    <m/>
    <m/>
    <m/>
    <m/>
    <m/>
    <m/>
    <m/>
    <m/>
    <m/>
    <m/>
    <m/>
    <m/>
    <m/>
    <m/>
    <m/>
    <m/>
    <m/>
    <m/>
    <m/>
    <m/>
    <s v="prix_hausse"/>
    <n v="0"/>
    <n v="1"/>
    <n v="0"/>
    <n v="0"/>
    <s v="marmite7 marmite5 assiette bassine natte"/>
    <n v="0"/>
    <n v="0"/>
    <n v="0"/>
    <n v="1"/>
    <n v="1"/>
    <n v="1"/>
    <n v="0"/>
    <n v="0"/>
    <n v="1"/>
    <n v="1"/>
    <n v="0"/>
    <n v="0"/>
    <n v="0"/>
    <n v="0"/>
    <n v="0"/>
    <n v="0"/>
    <s v="hausse_couts hausse_demande_distribution Hausse_prix_fournisseurs"/>
    <n v="1"/>
    <n v="1"/>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femmes"/>
    <n v="0"/>
    <n v="1"/>
    <n v="0"/>
    <n v="0"/>
    <n v="0"/>
    <n v="0"/>
    <n v="0"/>
    <n v="0"/>
    <n v="0"/>
    <m/>
    <m/>
    <m/>
    <m/>
    <n v="365663328"/>
    <n v="44889.589872685188"/>
    <m/>
    <m/>
    <s v="submitted_via_web"/>
  </r>
  <r>
    <n v="117"/>
    <s v="df581a4f-0b96-4891-8062-e42c39c74863"/>
    <d v="2022-11-24T00:00:00"/>
    <s v="dedougou"/>
    <s v="TOE Aïssata"/>
    <x v="114"/>
    <n v="44889.562084699079"/>
    <s v="audit.csv"/>
    <m/>
    <m/>
    <s v="crs"/>
    <n v="44889"/>
    <s v="boucle_mouhoun"/>
    <s v="mouhoun"/>
    <x v="4"/>
    <s v="central"/>
    <m/>
    <m/>
    <s v="Catholic Relief Services"/>
    <s v="Marché de Dédougou"/>
    <m/>
    <s v="oui"/>
    <m/>
    <s v="moins30"/>
    <m/>
    <m/>
    <s v="seau"/>
    <n v="1"/>
    <n v="0"/>
    <n v="0"/>
    <n v="0"/>
    <n v="1"/>
    <m/>
    <s v="peudisponible"/>
    <n v="750"/>
    <s v="meme_localite"/>
    <m/>
    <m/>
    <n v="30"/>
    <n v="1"/>
    <n v="0"/>
    <m/>
    <m/>
    <m/>
    <m/>
    <m/>
    <m/>
    <m/>
    <m/>
    <m/>
    <m/>
    <m/>
    <m/>
    <m/>
    <m/>
    <m/>
    <m/>
    <m/>
    <m/>
    <m/>
    <m/>
    <m/>
    <m/>
    <m/>
    <m/>
    <m/>
    <m/>
    <m/>
    <s v="non"/>
    <m/>
    <m/>
    <m/>
    <m/>
    <m/>
    <m/>
    <m/>
    <m/>
    <m/>
    <m/>
    <m/>
    <m/>
    <m/>
    <m/>
    <m/>
    <m/>
    <m/>
    <m/>
    <m/>
    <m/>
    <m/>
    <m/>
    <s v="prix_hausse"/>
    <n v="0"/>
    <n v="1"/>
    <n v="0"/>
    <n v="0"/>
    <s v="seau"/>
    <n v="1"/>
    <n v="0"/>
    <n v="0"/>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pagne couverture"/>
    <n v="0"/>
    <n v="0"/>
    <n v="0"/>
    <n v="0"/>
    <n v="0"/>
    <n v="0"/>
    <n v="0"/>
    <n v="0"/>
    <n v="0"/>
    <n v="0"/>
    <n v="1"/>
    <n v="0"/>
    <n v="0"/>
    <n v="1"/>
    <n v="0"/>
    <n v="0"/>
    <n v="2"/>
    <n v="4"/>
    <m/>
    <m/>
    <m/>
    <m/>
    <m/>
    <m/>
    <m/>
    <m/>
    <m/>
    <m/>
    <m/>
    <m/>
    <m/>
    <m/>
    <m/>
    <m/>
    <m/>
    <m/>
    <m/>
    <m/>
    <m/>
    <m/>
    <m/>
    <m/>
    <m/>
    <m/>
    <m/>
    <m/>
    <m/>
    <m/>
    <m/>
    <m/>
    <m/>
    <m/>
    <m/>
    <m/>
    <m/>
    <m/>
    <m/>
    <m/>
    <m/>
    <m/>
    <m/>
    <m/>
    <m/>
    <m/>
    <m/>
    <m/>
    <m/>
    <m/>
    <m/>
    <m/>
    <m/>
    <m/>
    <m/>
    <m/>
    <m/>
    <m/>
    <m/>
    <m/>
    <m/>
    <m/>
    <m/>
    <m/>
    <m/>
    <m/>
    <m/>
    <m/>
    <m/>
    <m/>
    <m/>
    <m/>
    <m/>
    <m/>
    <m/>
    <m/>
    <m/>
    <m/>
    <m/>
    <m/>
    <m/>
    <m/>
    <m/>
    <m/>
    <m/>
    <m/>
    <m/>
    <m/>
    <m/>
    <m/>
    <m/>
    <m/>
    <m/>
    <m/>
    <m/>
    <m/>
    <m/>
    <m/>
    <m/>
    <m/>
    <m/>
    <m/>
    <m/>
    <m/>
    <m/>
    <m/>
    <m/>
    <s v="peudisponible"/>
    <n v="3000"/>
    <s v="meme_localite"/>
    <m/>
    <m/>
    <n v="30"/>
    <n v="1"/>
    <n v="0"/>
    <m/>
    <m/>
    <m/>
    <m/>
    <m/>
    <m/>
    <m/>
    <m/>
    <m/>
    <m/>
    <m/>
    <m/>
    <m/>
    <m/>
    <m/>
    <m/>
    <m/>
    <m/>
    <m/>
    <s v="disponible"/>
    <s v="oui"/>
    <m/>
    <n v="2500"/>
    <s v="meme_localite"/>
    <m/>
    <m/>
    <n v="30"/>
    <n v="1"/>
    <n v="0"/>
    <m/>
    <m/>
    <m/>
    <m/>
    <m/>
    <m/>
    <m/>
    <m/>
    <m/>
    <m/>
    <s v="non"/>
    <m/>
    <m/>
    <m/>
    <m/>
    <m/>
    <m/>
    <m/>
    <m/>
    <m/>
    <m/>
    <m/>
    <m/>
    <m/>
    <m/>
    <m/>
    <m/>
    <m/>
    <m/>
    <m/>
    <m/>
    <m/>
    <m/>
    <m/>
    <m/>
    <m/>
    <m/>
    <m/>
    <m/>
    <m/>
    <m/>
    <m/>
    <m/>
    <m/>
    <m/>
    <s v="prix_hausse"/>
    <n v="0"/>
    <n v="1"/>
    <n v="0"/>
    <n v="0"/>
    <s v="couverture pagne"/>
    <n v="0"/>
    <n v="0"/>
    <n v="0"/>
    <n v="0"/>
    <n v="0"/>
    <n v="0"/>
    <n v="0"/>
    <n v="0"/>
    <n v="0"/>
    <n v="0"/>
    <n v="1"/>
    <n v="0"/>
    <n v="0"/>
    <n v="1"/>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femmes"/>
    <n v="0"/>
    <n v="1"/>
    <n v="0"/>
    <n v="0"/>
    <n v="0"/>
    <n v="0"/>
    <n v="0"/>
    <n v="0"/>
    <n v="0"/>
    <m/>
    <m/>
    <m/>
    <m/>
    <n v="365663398"/>
    <n v="44889.589942129627"/>
    <m/>
    <m/>
    <s v="submitted_via_web"/>
  </r>
  <r>
    <n v="118"/>
    <s v="78e396c9-e228-4ea3-aa21-0128a0c8bfac"/>
    <d v="2022-11-24T00:00:00"/>
    <s v="dedougou"/>
    <s v="TOE Aïssata"/>
    <x v="115"/>
    <n v="44889.57698755787"/>
    <s v="audit.csv"/>
    <m/>
    <m/>
    <s v="crs"/>
    <n v="44889"/>
    <s v="boucle_mouhoun"/>
    <s v="mouhoun"/>
    <x v="4"/>
    <s v="central"/>
    <m/>
    <m/>
    <s v="Catholic Relief Services"/>
    <s v="Marché de Dédougou"/>
    <m/>
    <s v="oui"/>
    <m/>
    <s v="moins30"/>
    <m/>
    <m/>
    <s v="seau"/>
    <n v="1"/>
    <n v="0"/>
    <n v="0"/>
    <n v="0"/>
    <n v="1"/>
    <m/>
    <s v="disponible"/>
    <n v="800"/>
    <s v="meme_pays"/>
    <m/>
    <m/>
    <n v="30"/>
    <n v="2"/>
    <n v="0"/>
    <m/>
    <m/>
    <m/>
    <m/>
    <m/>
    <m/>
    <m/>
    <m/>
    <m/>
    <m/>
    <m/>
    <m/>
    <m/>
    <m/>
    <m/>
    <m/>
    <m/>
    <m/>
    <m/>
    <m/>
    <m/>
    <m/>
    <m/>
    <m/>
    <m/>
    <m/>
    <m/>
    <s v="non"/>
    <m/>
    <m/>
    <m/>
    <m/>
    <m/>
    <m/>
    <m/>
    <m/>
    <m/>
    <m/>
    <m/>
    <m/>
    <m/>
    <m/>
    <m/>
    <m/>
    <m/>
    <m/>
    <m/>
    <m/>
    <m/>
    <m/>
    <s v="prix_hausse"/>
    <n v="0"/>
    <n v="1"/>
    <n v="0"/>
    <n v="0"/>
    <s v="seau"/>
    <n v="1"/>
    <n v="0"/>
    <n v="0"/>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acier bassine natte couverture pagne"/>
    <n v="0"/>
    <n v="0"/>
    <n v="0"/>
    <n v="0"/>
    <n v="0"/>
    <n v="0"/>
    <n v="0"/>
    <n v="1"/>
    <n v="1"/>
    <n v="1"/>
    <n v="1"/>
    <n v="0"/>
    <n v="0"/>
    <n v="1"/>
    <n v="0"/>
    <n v="0"/>
    <n v="5"/>
    <n v="7"/>
    <m/>
    <m/>
    <m/>
    <m/>
    <m/>
    <m/>
    <m/>
    <m/>
    <m/>
    <m/>
    <m/>
    <m/>
    <m/>
    <m/>
    <m/>
    <m/>
    <m/>
    <m/>
    <m/>
    <m/>
    <m/>
    <m/>
    <m/>
    <m/>
    <m/>
    <m/>
    <m/>
    <m/>
    <m/>
    <m/>
    <m/>
    <m/>
    <m/>
    <m/>
    <m/>
    <m/>
    <m/>
    <m/>
    <m/>
    <m/>
    <m/>
    <m/>
    <m/>
    <m/>
    <m/>
    <m/>
    <m/>
    <m/>
    <m/>
    <m/>
    <m/>
    <m/>
    <m/>
    <m/>
    <m/>
    <m/>
    <m/>
    <m/>
    <m/>
    <m/>
    <m/>
    <m/>
    <m/>
    <m/>
    <m/>
    <m/>
    <m/>
    <m/>
    <m/>
    <m/>
    <m/>
    <m/>
    <m/>
    <m/>
    <s v="peudisponible"/>
    <s v="0_5l 0_25l 1l"/>
    <n v="1"/>
    <n v="1"/>
    <n v="1"/>
    <n v="500"/>
    <n v="750"/>
    <n v="1000"/>
    <s v="meme_pays"/>
    <m/>
    <m/>
    <n v="30"/>
    <n v="2"/>
    <n v="0"/>
    <m/>
    <s v="disponible"/>
    <n v="1500"/>
    <s v="meme_pays"/>
    <m/>
    <m/>
    <n v="30"/>
    <n v="2"/>
    <n v="0"/>
    <m/>
    <s v="disponible"/>
    <n v="3000"/>
    <s v="meme_pays"/>
    <m/>
    <m/>
    <n v="30"/>
    <n v="2"/>
    <n v="0"/>
    <m/>
    <s v="peudisponible"/>
    <n v="3000"/>
    <s v="meme_pays"/>
    <m/>
    <m/>
    <n v="30"/>
    <n v="2"/>
    <n v="0"/>
    <m/>
    <m/>
    <m/>
    <m/>
    <m/>
    <m/>
    <m/>
    <m/>
    <m/>
    <m/>
    <m/>
    <m/>
    <m/>
    <m/>
    <m/>
    <m/>
    <m/>
    <m/>
    <m/>
    <s v="disponible"/>
    <s v="oui"/>
    <m/>
    <n v="2500"/>
    <s v="meme_pays"/>
    <m/>
    <m/>
    <n v="30"/>
    <n v="2"/>
    <n v="0"/>
    <m/>
    <m/>
    <m/>
    <m/>
    <m/>
    <m/>
    <m/>
    <m/>
    <m/>
    <m/>
    <s v="non"/>
    <m/>
    <m/>
    <m/>
    <m/>
    <m/>
    <m/>
    <m/>
    <m/>
    <m/>
    <m/>
    <m/>
    <m/>
    <m/>
    <m/>
    <m/>
    <m/>
    <m/>
    <m/>
    <m/>
    <m/>
    <m/>
    <m/>
    <m/>
    <m/>
    <m/>
    <m/>
    <m/>
    <m/>
    <m/>
    <m/>
    <m/>
    <m/>
    <m/>
    <m/>
    <s v="prix_hausse"/>
    <n v="0"/>
    <n v="1"/>
    <n v="0"/>
    <n v="0"/>
    <s v="gobelet_acier bassine natte couverture pagne"/>
    <n v="0"/>
    <n v="0"/>
    <n v="0"/>
    <n v="0"/>
    <n v="0"/>
    <n v="0"/>
    <n v="0"/>
    <n v="1"/>
    <n v="1"/>
    <n v="1"/>
    <n v="1"/>
    <n v="0"/>
    <n v="0"/>
    <n v="1"/>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femmes"/>
    <n v="0"/>
    <n v="1"/>
    <n v="0"/>
    <n v="0"/>
    <n v="0"/>
    <n v="0"/>
    <n v="0"/>
    <n v="0"/>
    <n v="0"/>
    <m/>
    <m/>
    <m/>
    <m/>
    <n v="365663441"/>
    <n v="44889.59"/>
    <m/>
    <m/>
    <s v="submitted_via_web"/>
  </r>
  <r>
    <n v="119"/>
    <s v="b9edfa8e-03e5-408c-a8c3-bc5fcb1b34dd"/>
    <d v="2022-11-24T00:00:00"/>
    <s v="dedougou"/>
    <s v="TOE Aïssata"/>
    <x v="116"/>
    <n v="44889.610795671288"/>
    <s v="audit.csv"/>
    <m/>
    <m/>
    <s v="crs"/>
    <n v="44889"/>
    <s v="boucle_mouhoun"/>
    <s v="mouhoun"/>
    <x v="4"/>
    <s v="central"/>
    <m/>
    <m/>
    <s v="Catholic Relief Services"/>
    <s v="Marché de Dédougou"/>
    <m/>
    <s v="oui"/>
    <m/>
    <s v="moins30"/>
    <m/>
    <m/>
    <s v="bidon"/>
    <n v="0"/>
    <n v="1"/>
    <n v="0"/>
    <n v="0"/>
    <n v="1"/>
    <m/>
    <m/>
    <m/>
    <m/>
    <m/>
    <m/>
    <m/>
    <m/>
    <m/>
    <m/>
    <s v="nondisponible"/>
    <m/>
    <m/>
    <m/>
    <m/>
    <m/>
    <m/>
    <m/>
    <m/>
    <m/>
    <m/>
    <m/>
    <m/>
    <m/>
    <m/>
    <m/>
    <m/>
    <m/>
    <m/>
    <m/>
    <m/>
    <m/>
    <m/>
    <m/>
    <m/>
    <m/>
    <s v="oui"/>
    <m/>
    <s v="bidon"/>
    <n v="0"/>
    <n v="1"/>
    <n v="0"/>
    <n v="0"/>
    <m/>
    <s v="article_indisponible_saison"/>
    <n v="0"/>
    <n v="0"/>
    <n v="0"/>
    <n v="0"/>
    <n v="1"/>
    <n v="0"/>
    <n v="0"/>
    <n v="0"/>
    <n v="0"/>
    <n v="0"/>
    <n v="0"/>
    <n v="0"/>
    <m/>
    <m/>
    <s v="prix_hausse"/>
    <n v="0"/>
    <n v="1"/>
    <n v="0"/>
    <n v="0"/>
    <s v="bidon"/>
    <n v="0"/>
    <n v="1"/>
    <n v="0"/>
    <n v="0"/>
    <s v="Hausse_prix_fournisseurs"/>
    <n v="0"/>
    <n v="0"/>
    <n v="0"/>
    <n v="0"/>
    <n v="0"/>
    <n v="1"/>
    <n v="0"/>
    <n v="0"/>
    <n v="0"/>
    <n v="0"/>
    <n v="0"/>
    <n v="0"/>
    <m/>
    <m/>
    <m/>
    <m/>
    <m/>
    <m/>
    <m/>
    <m/>
    <m/>
    <m/>
    <m/>
    <m/>
    <m/>
    <m/>
    <m/>
    <m/>
    <m/>
    <m/>
    <m/>
    <m/>
    <m/>
    <s v="bache corde pelle"/>
    <n v="1"/>
    <n v="1"/>
    <n v="0"/>
    <n v="1"/>
    <n v="0"/>
    <n v="3"/>
    <m/>
    <s v="peudisponible"/>
    <n v="5000"/>
    <s v="meme_pays"/>
    <m/>
    <m/>
    <n v="30"/>
    <n v="2"/>
    <n v="0"/>
    <m/>
    <s v="disponible"/>
    <n v="6000"/>
    <s v="meme_pays"/>
    <m/>
    <m/>
    <n v="30"/>
    <n v="2"/>
    <n v="0"/>
    <m/>
    <m/>
    <m/>
    <m/>
    <m/>
    <m/>
    <m/>
    <m/>
    <m/>
    <m/>
    <s v="peudisponible"/>
    <n v="1750"/>
    <s v="meme_pays"/>
    <m/>
    <m/>
    <n v="30"/>
    <n v="7"/>
    <n v="0"/>
    <m/>
    <s v="non"/>
    <m/>
    <m/>
    <m/>
    <m/>
    <m/>
    <m/>
    <m/>
    <m/>
    <m/>
    <m/>
    <m/>
    <m/>
    <m/>
    <m/>
    <m/>
    <m/>
    <m/>
    <m/>
    <m/>
    <m/>
    <m/>
    <m/>
    <m/>
    <s v="prix_constants"/>
    <n v="1"/>
    <n v="0"/>
    <n v="0"/>
    <n v="0"/>
    <m/>
    <m/>
    <m/>
    <m/>
    <m/>
    <m/>
    <m/>
    <m/>
    <m/>
    <m/>
    <m/>
    <m/>
    <m/>
    <m/>
    <m/>
    <m/>
    <m/>
    <m/>
    <m/>
    <m/>
    <m/>
    <m/>
    <m/>
    <m/>
    <m/>
    <m/>
    <m/>
    <m/>
    <m/>
    <m/>
    <m/>
    <m/>
    <m/>
    <m/>
    <m/>
    <m/>
    <m/>
    <m/>
    <m/>
    <m/>
    <m/>
    <s v="sac_boro"/>
    <n v="0"/>
    <n v="0"/>
    <n v="0"/>
    <n v="0"/>
    <n v="0"/>
    <n v="0"/>
    <n v="0"/>
    <n v="0"/>
    <n v="0"/>
    <n v="0"/>
    <n v="0"/>
    <n v="0"/>
    <n v="0"/>
    <n v="0"/>
    <n v="1"/>
    <n v="0"/>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50"/>
    <s v="meme_pays"/>
    <m/>
    <m/>
    <n v="60"/>
    <n v="7"/>
    <n v="0"/>
    <m/>
    <s v="oui"/>
    <m/>
    <s v="sac_boro"/>
    <n v="0"/>
    <n v="0"/>
    <n v="0"/>
    <n v="0"/>
    <n v="0"/>
    <n v="0"/>
    <n v="0"/>
    <n v="0"/>
    <n v="0"/>
    <n v="0"/>
    <n v="0"/>
    <n v="0"/>
    <n v="0"/>
    <n v="0"/>
    <n v="1"/>
    <n v="0"/>
    <m/>
    <s v="securite cout_transport"/>
    <n v="1"/>
    <n v="0"/>
    <n v="0"/>
    <n v="0"/>
    <n v="0"/>
    <n v="0"/>
    <n v="0"/>
    <n v="1"/>
    <n v="0"/>
    <n v="0"/>
    <n v="0"/>
    <n v="0"/>
    <m/>
    <m/>
    <s v="prix_hausse"/>
    <n v="0"/>
    <n v="1"/>
    <n v="0"/>
    <n v="0"/>
    <s v="sac_boro"/>
    <n v="0"/>
    <n v="0"/>
    <n v="0"/>
    <n v="0"/>
    <n v="0"/>
    <n v="0"/>
    <n v="0"/>
    <n v="0"/>
    <n v="0"/>
    <n v="0"/>
    <n v="0"/>
    <n v="0"/>
    <n v="0"/>
    <n v="0"/>
    <n v="1"/>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hommes"/>
    <n v="1"/>
    <n v="0"/>
    <n v="0"/>
    <n v="0"/>
    <n v="0"/>
    <n v="0"/>
    <n v="0"/>
    <n v="0"/>
    <n v="0"/>
    <m/>
    <m/>
    <m/>
    <m/>
    <n v="366148616"/>
    <n v="44890.77"/>
    <m/>
    <m/>
    <s v="submitted_via_web"/>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8">
  <r>
    <n v="1"/>
    <s v="ffaef665-2882-4008-972b-e6b936abdb6c"/>
    <d v="2022-11-15T00:00:00"/>
    <s v="ouahigouya"/>
    <s v="TOE HASSANE"/>
    <x v="0"/>
    <n v="44880.560856145843"/>
    <s v="audit.csv"/>
    <m/>
    <m/>
    <s v="acted"/>
    <n v="44880"/>
    <s v="nord"/>
    <s v="yatenga"/>
    <x v="0"/>
    <s v="central"/>
    <m/>
    <m/>
    <s v="ACTED"/>
    <s v="Marché de Ouahigouya"/>
    <m/>
    <s v="oui"/>
    <m/>
    <s v="moins30"/>
    <m/>
    <m/>
    <s v="seau"/>
    <n v="1"/>
    <n v="0"/>
    <n v="0"/>
    <n v="0"/>
    <n v="1"/>
    <m/>
    <s v="disponible"/>
    <n v="1100"/>
    <s v="meme_localite"/>
    <m/>
    <m/>
    <n v="10"/>
    <n v="1"/>
    <n v="0"/>
    <m/>
    <m/>
    <m/>
    <m/>
    <m/>
    <m/>
    <m/>
    <m/>
    <m/>
    <m/>
    <m/>
    <m/>
    <m/>
    <m/>
    <m/>
    <m/>
    <m/>
    <m/>
    <m/>
    <m/>
    <m/>
    <m/>
    <m/>
    <m/>
    <m/>
    <m/>
    <m/>
    <s v="oui"/>
    <m/>
    <s v="seau"/>
    <n v="1"/>
    <n v="0"/>
    <n v="0"/>
    <n v="0"/>
    <m/>
    <s v="prix_fournisseurs"/>
    <n v="0"/>
    <n v="0"/>
    <n v="0"/>
    <n v="0"/>
    <n v="0"/>
    <n v="1"/>
    <n v="0"/>
    <n v="0"/>
    <n v="0"/>
    <n v="0"/>
    <n v="0"/>
    <n v="0"/>
    <m/>
    <m/>
    <s v="prix_constants"/>
    <n v="1"/>
    <n v="0"/>
    <n v="0"/>
    <n v="0"/>
    <m/>
    <m/>
    <m/>
    <m/>
    <m/>
    <m/>
    <m/>
    <m/>
    <m/>
    <m/>
    <m/>
    <m/>
    <m/>
    <m/>
    <m/>
    <m/>
    <m/>
    <m/>
    <m/>
    <m/>
    <m/>
    <m/>
    <m/>
    <m/>
    <m/>
    <m/>
    <m/>
    <m/>
    <m/>
    <m/>
    <m/>
    <m/>
    <m/>
    <m/>
    <m/>
    <m/>
    <m/>
    <m/>
    <m/>
    <s v="tenaille"/>
    <n v="0"/>
    <n v="0"/>
    <n v="1"/>
    <n v="0"/>
    <n v="0"/>
    <n v="1"/>
    <m/>
    <m/>
    <m/>
    <m/>
    <m/>
    <m/>
    <m/>
    <m/>
    <m/>
    <m/>
    <m/>
    <m/>
    <m/>
    <m/>
    <m/>
    <m/>
    <m/>
    <m/>
    <m/>
    <s v="disponible"/>
    <n v="1000"/>
    <s v="meme_pays"/>
    <m/>
    <m/>
    <n v="30"/>
    <n v="3"/>
    <n v="0"/>
    <m/>
    <m/>
    <m/>
    <m/>
    <m/>
    <m/>
    <m/>
    <m/>
    <m/>
    <m/>
    <s v="oui"/>
    <m/>
    <s v="tenaille"/>
    <n v="0"/>
    <n v="0"/>
    <n v="1"/>
    <n v="0"/>
    <n v="0"/>
    <m/>
    <s v="prix_fournisseurs"/>
    <n v="0"/>
    <n v="0"/>
    <n v="0"/>
    <n v="0"/>
    <n v="0"/>
    <n v="1"/>
    <n v="0"/>
    <n v="0"/>
    <n v="0"/>
    <n v="0"/>
    <n v="0"/>
    <n v="0"/>
    <m/>
    <m/>
    <s v="prix_constants"/>
    <n v="1"/>
    <n v="0"/>
    <n v="0"/>
    <n v="0"/>
    <m/>
    <m/>
    <m/>
    <m/>
    <m/>
    <m/>
    <m/>
    <m/>
    <m/>
    <m/>
    <m/>
    <m/>
    <m/>
    <m/>
    <m/>
    <m/>
    <m/>
    <m/>
    <m/>
    <m/>
    <m/>
    <m/>
    <m/>
    <m/>
    <m/>
    <m/>
    <m/>
    <m/>
    <m/>
    <m/>
    <m/>
    <m/>
    <m/>
    <m/>
    <m/>
    <m/>
    <m/>
    <m/>
    <m/>
    <m/>
    <m/>
    <s v="marmite7 marmite5"/>
    <n v="0"/>
    <n v="0"/>
    <n v="0"/>
    <n v="1"/>
    <n v="1"/>
    <n v="0"/>
    <n v="0"/>
    <n v="0"/>
    <n v="0"/>
    <n v="0"/>
    <n v="0"/>
    <n v="0"/>
    <n v="0"/>
    <n v="0"/>
    <n v="0"/>
    <n v="0"/>
    <n v="2"/>
    <n v="4"/>
    <m/>
    <m/>
    <m/>
    <m/>
    <m/>
    <m/>
    <m/>
    <m/>
    <m/>
    <m/>
    <m/>
    <m/>
    <m/>
    <m/>
    <m/>
    <m/>
    <m/>
    <m/>
    <m/>
    <m/>
    <m/>
    <m/>
    <m/>
    <m/>
    <m/>
    <m/>
    <m/>
    <m/>
    <m/>
    <m/>
    <m/>
    <m/>
    <m/>
    <m/>
    <m/>
    <m/>
    <m/>
    <m/>
    <s v="disponible"/>
    <n v="5000"/>
    <s v="meme_localite"/>
    <m/>
    <m/>
    <n v="150"/>
    <n v="1"/>
    <m/>
    <m/>
    <s v="disponible"/>
    <n v="4000"/>
    <s v="meme_localite"/>
    <m/>
    <m/>
    <n v="150"/>
    <n v="1"/>
    <m/>
    <m/>
    <m/>
    <m/>
    <m/>
    <m/>
    <m/>
    <m/>
    <m/>
    <m/>
    <m/>
    <m/>
    <m/>
    <m/>
    <m/>
    <m/>
    <m/>
    <m/>
    <m/>
    <m/>
    <m/>
    <m/>
    <m/>
    <m/>
    <m/>
    <m/>
    <m/>
    <m/>
    <m/>
    <m/>
    <m/>
    <m/>
    <m/>
    <m/>
    <m/>
    <m/>
    <m/>
    <m/>
    <m/>
    <m/>
    <m/>
    <m/>
    <m/>
    <m/>
    <m/>
    <m/>
    <m/>
    <m/>
    <m/>
    <m/>
    <m/>
    <m/>
    <m/>
    <m/>
    <m/>
    <m/>
    <m/>
    <m/>
    <m/>
    <m/>
    <m/>
    <m/>
    <m/>
    <m/>
    <m/>
    <m/>
    <m/>
    <m/>
    <m/>
    <m/>
    <m/>
    <m/>
    <m/>
    <m/>
    <m/>
    <m/>
    <m/>
    <m/>
    <m/>
    <m/>
    <m/>
    <m/>
    <m/>
    <m/>
    <m/>
    <m/>
    <m/>
    <m/>
    <m/>
    <m/>
    <m/>
    <m/>
    <m/>
    <m/>
    <m/>
    <m/>
    <m/>
    <m/>
    <m/>
    <m/>
    <s v="oui"/>
    <m/>
    <s v="marmite5 marmite7"/>
    <n v="0"/>
    <n v="0"/>
    <n v="0"/>
    <n v="1"/>
    <n v="1"/>
    <n v="0"/>
    <n v="0"/>
    <n v="0"/>
    <n v="0"/>
    <n v="0"/>
    <n v="0"/>
    <n v="0"/>
    <n v="0"/>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m/>
    <m/>
    <m/>
    <n v="361882806"/>
    <n v="44880.684687499997"/>
    <m/>
    <m/>
    <s v="submitted_via_web"/>
  </r>
  <r>
    <n v="2"/>
    <s v="c3cb7717-3236-4b22-be35-4996c65610ec"/>
    <d v="2022-11-15T00:00:00"/>
    <s v="ouahigouya"/>
    <s v="Assita Contogni GANAME"/>
    <x v="1"/>
    <n v="44880.495845567129"/>
    <s v="audit.csv"/>
    <m/>
    <m/>
    <s v="acted"/>
    <n v="44880"/>
    <s v="nord"/>
    <s v="yatenga"/>
    <x v="0"/>
    <s v="central"/>
    <m/>
    <m/>
    <s v="ACTED"/>
    <s v="Marché de Ouahigouya"/>
    <m/>
    <s v="oui"/>
    <m/>
    <s v="moins30"/>
    <m/>
    <m/>
    <s v="seau bidon savon400gr"/>
    <n v="1"/>
    <n v="1"/>
    <n v="1"/>
    <n v="0"/>
    <n v="3"/>
    <m/>
    <s v="disponible"/>
    <n v="1000"/>
    <s v="etranger"/>
    <s v="rci"/>
    <m/>
    <n v="90"/>
    <n v="30"/>
    <n v="0"/>
    <m/>
    <s v="disponible"/>
    <s v="20l"/>
    <n v="1"/>
    <n v="0"/>
    <n v="5000"/>
    <m/>
    <s v="etranger"/>
    <s v="rci"/>
    <m/>
    <n v="90"/>
    <n v="30"/>
    <n v="0"/>
    <m/>
    <s v="disponible"/>
    <s v="boule400g boule250g"/>
    <n v="1"/>
    <n v="1"/>
    <n v="450"/>
    <n v="275"/>
    <s v="etranger"/>
    <s v="rci"/>
    <m/>
    <n v="90"/>
    <n v="30"/>
    <n v="0"/>
    <m/>
    <s v="non"/>
    <m/>
    <m/>
    <m/>
    <m/>
    <m/>
    <m/>
    <m/>
    <m/>
    <m/>
    <m/>
    <m/>
    <m/>
    <m/>
    <m/>
    <m/>
    <m/>
    <m/>
    <m/>
    <m/>
    <m/>
    <m/>
    <m/>
    <s v="prix_hausse"/>
    <n v="0"/>
    <n v="1"/>
    <n v="0"/>
    <n v="0"/>
    <s v="seau bidon savon400gr"/>
    <n v="1"/>
    <n v="1"/>
    <n v="1"/>
    <n v="0"/>
    <s v="hausse_demande_clients hausse_couts Hausse_prix_fournisseurs"/>
    <n v="1"/>
    <n v="0"/>
    <n v="0"/>
    <n v="1"/>
    <n v="0"/>
    <n v="1"/>
    <n v="0"/>
    <n v="0"/>
    <n v="0"/>
    <n v="0"/>
    <n v="0"/>
    <n v="0"/>
    <m/>
    <m/>
    <m/>
    <m/>
    <m/>
    <m/>
    <m/>
    <m/>
    <m/>
    <m/>
    <m/>
    <m/>
    <m/>
    <m/>
    <m/>
    <m/>
    <m/>
    <m/>
    <m/>
    <m/>
    <m/>
    <s v="bache corde tenaille pelle"/>
    <n v="1"/>
    <n v="1"/>
    <n v="1"/>
    <n v="1"/>
    <n v="0"/>
    <n v="4"/>
    <m/>
    <s v="disponible"/>
    <n v="7500"/>
    <s v="etranger"/>
    <s v="chine"/>
    <m/>
    <n v="90"/>
    <n v="30"/>
    <n v="0"/>
    <m/>
    <s v="disponible"/>
    <n v="14000"/>
    <s v="etranger"/>
    <s v="chine"/>
    <m/>
    <n v="90"/>
    <n v="30"/>
    <n v="0"/>
    <m/>
    <s v="peudisponible"/>
    <n v="1750"/>
    <s v="meme_pays"/>
    <m/>
    <m/>
    <n v="120"/>
    <n v="5"/>
    <n v="0"/>
    <m/>
    <s v="disponible"/>
    <n v="4000"/>
    <s v="meme_pays"/>
    <m/>
    <m/>
    <n v="150"/>
    <n v="5"/>
    <n v="0"/>
    <m/>
    <s v="non"/>
    <m/>
    <m/>
    <m/>
    <m/>
    <m/>
    <m/>
    <m/>
    <m/>
    <m/>
    <m/>
    <m/>
    <m/>
    <m/>
    <m/>
    <m/>
    <m/>
    <m/>
    <m/>
    <m/>
    <m/>
    <m/>
    <m/>
    <m/>
    <s v="prix_hausse"/>
    <n v="0"/>
    <n v="1"/>
    <n v="0"/>
    <n v="0"/>
    <s v="bache corde tenaille pelle"/>
    <n v="1"/>
    <n v="1"/>
    <n v="1"/>
    <n v="1"/>
    <n v="0"/>
    <s v="hausse_couts"/>
    <n v="1"/>
    <n v="0"/>
    <n v="0"/>
    <n v="0"/>
    <n v="0"/>
    <n v="0"/>
    <n v="0"/>
    <n v="0"/>
    <n v="0"/>
    <n v="0"/>
    <n v="0"/>
    <n v="0"/>
    <m/>
    <m/>
    <m/>
    <m/>
    <m/>
    <m/>
    <m/>
    <m/>
    <m/>
    <m/>
    <m/>
    <m/>
    <m/>
    <m/>
    <m/>
    <m/>
    <m/>
    <m/>
    <m/>
    <m/>
    <m/>
    <m/>
    <s v="combustible_gaz marmite7 marmite5 gobelet_plastique bassine natte pagne"/>
    <n v="0"/>
    <n v="0"/>
    <n v="1"/>
    <n v="1"/>
    <n v="1"/>
    <n v="0"/>
    <n v="1"/>
    <n v="0"/>
    <n v="1"/>
    <n v="1"/>
    <n v="0"/>
    <n v="0"/>
    <n v="0"/>
    <n v="1"/>
    <n v="0"/>
    <n v="0"/>
    <n v="7"/>
    <n v="14"/>
    <m/>
    <m/>
    <m/>
    <m/>
    <m/>
    <m/>
    <m/>
    <m/>
    <m/>
    <m/>
    <m/>
    <m/>
    <m/>
    <m/>
    <m/>
    <m/>
    <m/>
    <m/>
    <m/>
    <m/>
    <m/>
    <m/>
    <m/>
    <s v="disponible"/>
    <s v="6kg"/>
    <n v="0"/>
    <n v="1"/>
    <n v="0"/>
    <m/>
    <n v="25000"/>
    <m/>
    <s v="meme_pays"/>
    <m/>
    <m/>
    <n v="90"/>
    <n v="5"/>
    <n v="0"/>
    <m/>
    <s v="disponible"/>
    <n v="5500"/>
    <s v="meme_pays"/>
    <m/>
    <m/>
    <n v="90"/>
    <n v="5"/>
    <m/>
    <m/>
    <s v="disponible"/>
    <n v="4500"/>
    <s v="meme_pays"/>
    <m/>
    <m/>
    <n v="90"/>
    <n v="5"/>
    <m/>
    <m/>
    <m/>
    <m/>
    <m/>
    <m/>
    <m/>
    <m/>
    <m/>
    <m/>
    <m/>
    <s v="disponible"/>
    <n v="200"/>
    <s v="meme_pays"/>
    <m/>
    <m/>
    <n v="90"/>
    <n v="5"/>
    <n v="0"/>
    <m/>
    <m/>
    <m/>
    <m/>
    <m/>
    <m/>
    <m/>
    <m/>
    <m/>
    <m/>
    <m/>
    <m/>
    <m/>
    <m/>
    <m/>
    <m/>
    <s v="disponible"/>
    <n v="3000"/>
    <s v="meme_pays"/>
    <m/>
    <m/>
    <n v="90"/>
    <n v="5"/>
    <n v="0"/>
    <m/>
    <s v="disponible"/>
    <n v="3500"/>
    <s v="meme_pays"/>
    <m/>
    <m/>
    <n v="90"/>
    <n v="5"/>
    <n v="0"/>
    <m/>
    <m/>
    <m/>
    <m/>
    <m/>
    <m/>
    <m/>
    <m/>
    <m/>
    <m/>
    <m/>
    <m/>
    <m/>
    <m/>
    <m/>
    <m/>
    <m/>
    <m/>
    <m/>
    <m/>
    <m/>
    <m/>
    <m/>
    <m/>
    <m/>
    <m/>
    <m/>
    <m/>
    <s v="disponible"/>
    <s v="oui"/>
    <m/>
    <n v="3000"/>
    <s v="meme_pays"/>
    <m/>
    <m/>
    <n v="90"/>
    <n v="5"/>
    <n v="0"/>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oupons paiementmob credit"/>
    <n v="1"/>
    <n v="1"/>
    <n v="1"/>
    <n v="1"/>
    <n v="0"/>
    <n v="0"/>
    <m/>
    <s v="oui_hausse"/>
    <s v="non"/>
    <m/>
    <m/>
    <m/>
    <m/>
    <m/>
    <m/>
    <m/>
    <m/>
    <m/>
    <m/>
    <s v="personne"/>
    <n v="0"/>
    <n v="0"/>
    <n v="0"/>
    <n v="0"/>
    <n v="0"/>
    <n v="0"/>
    <n v="0"/>
    <n v="1"/>
    <n v="0"/>
    <m/>
    <s v="Merci car c'est une bonne initiative."/>
    <m/>
    <m/>
    <n v="361884155"/>
    <n v="44880.686319444438"/>
    <m/>
    <m/>
    <s v="submitted_via_web"/>
  </r>
  <r>
    <n v="3"/>
    <s v="a2167681-96c6-44f3-a0df-a08fabea1182"/>
    <d v="2022-11-15T00:00:00"/>
    <s v="ouahigouya"/>
    <s v="TOE HASSANE"/>
    <x v="2"/>
    <n v="44880.710645231477"/>
    <s v="audit.csv"/>
    <m/>
    <m/>
    <s v="acted"/>
    <n v="44880"/>
    <s v="nord"/>
    <s v="yatenga"/>
    <x v="0"/>
    <s v="central"/>
    <m/>
    <m/>
    <s v="ACTED"/>
    <s v="Marché de Ouahigouya"/>
    <m/>
    <s v="oui"/>
    <m/>
    <s v="moins30"/>
    <m/>
    <m/>
    <s v="seau"/>
    <n v="1"/>
    <n v="0"/>
    <n v="0"/>
    <n v="0"/>
    <n v="1"/>
    <m/>
    <s v="disponible"/>
    <n v="1150"/>
    <s v="meme_localite"/>
    <m/>
    <m/>
    <n v="30"/>
    <n v="1"/>
    <n v="0"/>
    <m/>
    <m/>
    <m/>
    <m/>
    <m/>
    <m/>
    <m/>
    <m/>
    <m/>
    <m/>
    <m/>
    <m/>
    <m/>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ssiette gobelet_plastique bassine"/>
    <n v="0"/>
    <n v="0"/>
    <n v="0"/>
    <n v="0"/>
    <n v="0"/>
    <n v="1"/>
    <n v="1"/>
    <n v="0"/>
    <n v="1"/>
    <n v="0"/>
    <n v="0"/>
    <n v="0"/>
    <n v="0"/>
    <n v="0"/>
    <n v="0"/>
    <n v="0"/>
    <n v="3"/>
    <n v="5"/>
    <m/>
    <m/>
    <m/>
    <m/>
    <m/>
    <m/>
    <m/>
    <m/>
    <m/>
    <m/>
    <m/>
    <m/>
    <m/>
    <m/>
    <m/>
    <m/>
    <m/>
    <m/>
    <m/>
    <m/>
    <m/>
    <m/>
    <m/>
    <m/>
    <m/>
    <m/>
    <m/>
    <m/>
    <m/>
    <m/>
    <m/>
    <m/>
    <m/>
    <m/>
    <m/>
    <m/>
    <m/>
    <m/>
    <m/>
    <m/>
    <m/>
    <m/>
    <m/>
    <m/>
    <m/>
    <m/>
    <m/>
    <m/>
    <m/>
    <m/>
    <m/>
    <m/>
    <m/>
    <m/>
    <m/>
    <m/>
    <s v="disponible"/>
    <n v="1250"/>
    <s v="meme_localite"/>
    <m/>
    <m/>
    <n v="30"/>
    <n v="1"/>
    <n v="0"/>
    <m/>
    <s v="disponible"/>
    <n v="300"/>
    <s v="meme_localite"/>
    <m/>
    <m/>
    <n v="30"/>
    <n v="1"/>
    <n v="0"/>
    <m/>
    <m/>
    <m/>
    <m/>
    <m/>
    <m/>
    <m/>
    <m/>
    <m/>
    <m/>
    <m/>
    <m/>
    <m/>
    <m/>
    <m/>
    <m/>
    <s v="disponible"/>
    <n v="800"/>
    <s v="meme_localite"/>
    <m/>
    <m/>
    <n v="30"/>
    <n v="1"/>
    <n v="0"/>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m/>
    <m/>
    <m/>
    <n v="361918357"/>
    <n v="44880.730879629627"/>
    <m/>
    <m/>
    <s v="submitted_via_web"/>
  </r>
  <r>
    <n v="4"/>
    <s v="bc71e162-752b-4522-8a1a-fdde4e2d70ab"/>
    <d v="2022-11-15T00:00:00"/>
    <s v="ouahigouya"/>
    <s v="Assita Contogni GANAME"/>
    <x v="3"/>
    <n v="44880.715949594909"/>
    <s v="audit.csv"/>
    <m/>
    <m/>
    <s v="acted"/>
    <n v="44880"/>
    <s v="nord"/>
    <s v="yatenga"/>
    <x v="0"/>
    <s v="central"/>
    <m/>
    <m/>
    <s v="ACTED"/>
    <s v="Marché de Ouahigouya"/>
    <m/>
    <s v="oui"/>
    <m/>
    <s v="moins30"/>
    <m/>
    <m/>
    <s v="seau"/>
    <n v="1"/>
    <n v="0"/>
    <n v="0"/>
    <n v="0"/>
    <n v="1"/>
    <m/>
    <s v="disponible"/>
    <n v="1300"/>
    <s v="meme_localite"/>
    <m/>
    <m/>
    <n v="60"/>
    <n v="1"/>
    <n v="0"/>
    <m/>
    <m/>
    <m/>
    <m/>
    <m/>
    <m/>
    <m/>
    <m/>
    <m/>
    <m/>
    <m/>
    <m/>
    <m/>
    <m/>
    <m/>
    <m/>
    <m/>
    <m/>
    <m/>
    <m/>
    <m/>
    <m/>
    <m/>
    <m/>
    <m/>
    <m/>
    <m/>
    <s v="oui"/>
    <m/>
    <s v="seau"/>
    <n v="1"/>
    <n v="0"/>
    <n v="0"/>
    <n v="0"/>
    <m/>
    <s v="prix_fournisseurs"/>
    <n v="0"/>
    <n v="0"/>
    <n v="0"/>
    <n v="0"/>
    <n v="0"/>
    <n v="1"/>
    <n v="0"/>
    <n v="0"/>
    <n v="0"/>
    <n v="0"/>
    <n v="0"/>
    <n v="0"/>
    <m/>
    <m/>
    <s v="prix_hausse"/>
    <n v="0"/>
    <n v="1"/>
    <n v="0"/>
    <n v="0"/>
    <s v="seau"/>
    <n v="1"/>
    <n v="0"/>
    <n v="0"/>
    <n v="0"/>
    <s v="baisse_offre_securite"/>
    <n v="0"/>
    <n v="0"/>
    <n v="0"/>
    <n v="0"/>
    <n v="0"/>
    <n v="0"/>
    <n v="0"/>
    <n v="0"/>
    <n v="1"/>
    <n v="0"/>
    <n v="0"/>
    <n v="0"/>
    <m/>
    <m/>
    <m/>
    <m/>
    <m/>
    <m/>
    <m/>
    <m/>
    <m/>
    <m/>
    <m/>
    <m/>
    <m/>
    <m/>
    <m/>
    <m/>
    <m/>
    <m/>
    <m/>
    <m/>
    <m/>
    <s v="bache tenaille"/>
    <n v="1"/>
    <n v="0"/>
    <n v="1"/>
    <n v="0"/>
    <n v="0"/>
    <n v="2"/>
    <m/>
    <s v="disponible"/>
    <n v="4500"/>
    <s v="meme_pays"/>
    <m/>
    <m/>
    <n v="7"/>
    <n v="2"/>
    <n v="0"/>
    <m/>
    <m/>
    <m/>
    <m/>
    <m/>
    <m/>
    <m/>
    <m/>
    <m/>
    <m/>
    <s v="disponible"/>
    <n v="1000"/>
    <s v="meme_localite"/>
    <m/>
    <m/>
    <n v="10"/>
    <n v="1"/>
    <n v="0"/>
    <m/>
    <m/>
    <m/>
    <m/>
    <m/>
    <m/>
    <m/>
    <m/>
    <m/>
    <m/>
    <s v="oui"/>
    <m/>
    <s v="bache tenaille"/>
    <n v="1"/>
    <n v="0"/>
    <n v="1"/>
    <n v="0"/>
    <n v="0"/>
    <m/>
    <s v="prix_fournisseurs"/>
    <n v="0"/>
    <n v="0"/>
    <n v="0"/>
    <n v="0"/>
    <n v="0"/>
    <n v="1"/>
    <n v="0"/>
    <n v="0"/>
    <n v="0"/>
    <n v="0"/>
    <n v="0"/>
    <n v="0"/>
    <m/>
    <m/>
    <s v="prix_constants"/>
    <n v="1"/>
    <n v="0"/>
    <n v="0"/>
    <n v="0"/>
    <m/>
    <m/>
    <m/>
    <m/>
    <m/>
    <m/>
    <m/>
    <m/>
    <m/>
    <m/>
    <m/>
    <m/>
    <m/>
    <m/>
    <m/>
    <m/>
    <m/>
    <m/>
    <m/>
    <m/>
    <m/>
    <m/>
    <m/>
    <m/>
    <m/>
    <m/>
    <m/>
    <m/>
    <m/>
    <m/>
    <m/>
    <m/>
    <m/>
    <m/>
    <m/>
    <m/>
    <m/>
    <m/>
    <m/>
    <m/>
    <m/>
    <s v="combustible_gaz bassine natte lampe"/>
    <n v="0"/>
    <n v="0"/>
    <n v="1"/>
    <n v="0"/>
    <n v="0"/>
    <n v="0"/>
    <n v="0"/>
    <n v="0"/>
    <n v="1"/>
    <n v="1"/>
    <n v="0"/>
    <n v="0"/>
    <n v="1"/>
    <n v="0"/>
    <n v="0"/>
    <n v="0"/>
    <n v="4"/>
    <n v="7"/>
    <m/>
    <m/>
    <m/>
    <m/>
    <m/>
    <m/>
    <m/>
    <m/>
    <m/>
    <m/>
    <m/>
    <m/>
    <m/>
    <m/>
    <m/>
    <m/>
    <m/>
    <m/>
    <m/>
    <m/>
    <m/>
    <m/>
    <m/>
    <s v="peudisponible"/>
    <s v="6kg 12kg 3kg"/>
    <n v="1"/>
    <n v="1"/>
    <n v="1"/>
    <n v="15000"/>
    <n v="25000"/>
    <n v="29000"/>
    <s v="meme_pays"/>
    <m/>
    <m/>
    <n v="30"/>
    <n v="7"/>
    <n v="0"/>
    <m/>
    <m/>
    <m/>
    <m/>
    <m/>
    <m/>
    <m/>
    <m/>
    <m/>
    <m/>
    <m/>
    <m/>
    <m/>
    <m/>
    <m/>
    <m/>
    <m/>
    <m/>
    <m/>
    <m/>
    <m/>
    <m/>
    <m/>
    <m/>
    <m/>
    <m/>
    <m/>
    <m/>
    <m/>
    <m/>
    <m/>
    <m/>
    <m/>
    <m/>
    <m/>
    <m/>
    <m/>
    <m/>
    <m/>
    <m/>
    <m/>
    <m/>
    <m/>
    <m/>
    <m/>
    <m/>
    <m/>
    <m/>
    <m/>
    <m/>
    <m/>
    <m/>
    <s v="disponible"/>
    <n v="3000"/>
    <s v="meme_localite"/>
    <m/>
    <m/>
    <n v="30"/>
    <n v="1"/>
    <n v="0"/>
    <m/>
    <s v="disponible"/>
    <n v="3000"/>
    <s v="meme_localite"/>
    <m/>
    <m/>
    <n v="15"/>
    <n v="1"/>
    <n v="0"/>
    <m/>
    <m/>
    <m/>
    <m/>
    <m/>
    <m/>
    <m/>
    <m/>
    <m/>
    <m/>
    <m/>
    <m/>
    <m/>
    <m/>
    <m/>
    <m/>
    <m/>
    <m/>
    <m/>
    <s v="disponible"/>
    <n v="1500"/>
    <s v="meme_localite"/>
    <m/>
    <m/>
    <n v="25"/>
    <n v="1"/>
    <n v="0"/>
    <m/>
    <m/>
    <m/>
    <m/>
    <m/>
    <m/>
    <m/>
    <m/>
    <m/>
    <m/>
    <m/>
    <m/>
    <m/>
    <m/>
    <m/>
    <m/>
    <m/>
    <m/>
    <m/>
    <m/>
    <m/>
    <s v="oui"/>
    <m/>
    <s v="combustible_gaz"/>
    <n v="0"/>
    <n v="0"/>
    <n v="1"/>
    <n v="0"/>
    <n v="0"/>
    <n v="0"/>
    <n v="0"/>
    <n v="0"/>
    <n v="0"/>
    <n v="0"/>
    <n v="0"/>
    <n v="0"/>
    <n v="0"/>
    <n v="0"/>
    <n v="0"/>
    <n v="0"/>
    <m/>
    <s v="rarete_transport prix_fournisseurs article_indisponible_saison route_etat"/>
    <n v="0"/>
    <n v="0"/>
    <n v="0"/>
    <n v="1"/>
    <n v="1"/>
    <n v="1"/>
    <n v="1"/>
    <n v="0"/>
    <n v="0"/>
    <n v="0"/>
    <n v="0"/>
    <n v="0"/>
    <m/>
    <m/>
    <s v="prix_hausse"/>
    <n v="0"/>
    <n v="1"/>
    <n v="0"/>
    <n v="0"/>
    <s v="combustible_gaz"/>
    <n v="0"/>
    <n v="0"/>
    <n v="1"/>
    <n v="0"/>
    <n v="0"/>
    <n v="0"/>
    <n v="0"/>
    <n v="0"/>
    <n v="0"/>
    <n v="0"/>
    <n v="0"/>
    <n v="0"/>
    <n v="0"/>
    <n v="0"/>
    <n v="0"/>
    <n v="0"/>
    <s v="Hausse_prix_fournisseurs baisse_offre_rupturestocks baisse_offre_securite"/>
    <n v="0"/>
    <n v="0"/>
    <n v="0"/>
    <n v="0"/>
    <n v="0"/>
    <n v="1"/>
    <n v="1"/>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Merci"/>
    <m/>
    <m/>
    <n v="361919370"/>
    <n v="44880.732893518521"/>
    <m/>
    <m/>
    <s v="submitted_via_web"/>
  </r>
  <r>
    <n v="5"/>
    <s v="8fa99b6b-af7a-4c10-815c-2be41448b739"/>
    <d v="2022-11-16T00:00:00"/>
    <s v="fada_ngourma"/>
    <s v="THIOMBIANO Dana_x000a_"/>
    <x v="4"/>
    <n v="44882.344836504642"/>
    <s v="audit.csv"/>
    <m/>
    <m/>
    <s v="acted"/>
    <n v="44881"/>
    <s v="est"/>
    <s v="gourma"/>
    <x v="1"/>
    <s v="central"/>
    <m/>
    <m/>
    <s v="ACTED"/>
    <s v="Marché de Fada N'Gourma"/>
    <m/>
    <s v="oui"/>
    <m/>
    <s v="moins30"/>
    <m/>
    <m/>
    <s v="seau bidon"/>
    <n v="1"/>
    <n v="1"/>
    <n v="0"/>
    <n v="0"/>
    <n v="2"/>
    <m/>
    <s v="disponible"/>
    <n v="1000"/>
    <s v="etranger"/>
    <s v="togo"/>
    <m/>
    <n v="7"/>
    <n v="7"/>
    <n v="1"/>
    <m/>
    <s v="nondisponible"/>
    <m/>
    <m/>
    <m/>
    <m/>
    <m/>
    <m/>
    <m/>
    <m/>
    <m/>
    <m/>
    <m/>
    <m/>
    <m/>
    <m/>
    <m/>
    <m/>
    <m/>
    <m/>
    <m/>
    <m/>
    <m/>
    <m/>
    <m/>
    <m/>
    <m/>
    <s v="oui"/>
    <m/>
    <s v="seau bidon"/>
    <n v="1"/>
    <n v="1"/>
    <n v="0"/>
    <n v="0"/>
    <m/>
    <s v="cout_transport securite"/>
    <n v="1"/>
    <n v="0"/>
    <n v="0"/>
    <n v="0"/>
    <n v="0"/>
    <n v="0"/>
    <n v="0"/>
    <n v="1"/>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pagne"/>
    <n v="0"/>
    <n v="0"/>
    <n v="0"/>
    <n v="1"/>
    <n v="1"/>
    <n v="1"/>
    <n v="1"/>
    <n v="1"/>
    <n v="1"/>
    <n v="0"/>
    <n v="0"/>
    <n v="0"/>
    <n v="0"/>
    <n v="1"/>
    <n v="0"/>
    <n v="0"/>
    <n v="7"/>
    <n v="10"/>
    <m/>
    <m/>
    <m/>
    <m/>
    <m/>
    <m/>
    <m/>
    <m/>
    <m/>
    <m/>
    <m/>
    <m/>
    <m/>
    <m/>
    <m/>
    <m/>
    <m/>
    <m/>
    <m/>
    <m/>
    <m/>
    <m/>
    <m/>
    <m/>
    <m/>
    <m/>
    <m/>
    <m/>
    <m/>
    <m/>
    <m/>
    <m/>
    <m/>
    <m/>
    <m/>
    <m/>
    <m/>
    <m/>
    <s v="disponible"/>
    <n v="6000"/>
    <s v="meme_pays"/>
    <m/>
    <m/>
    <n v="7"/>
    <n v="1"/>
    <n v="0"/>
    <m/>
    <s v="disponible"/>
    <n v="4500"/>
    <s v="meme_pays"/>
    <m/>
    <m/>
    <n v="7"/>
    <n v="1"/>
    <n v="0"/>
    <m/>
    <s v="disponible"/>
    <n v="1500"/>
    <s v="meme_pays"/>
    <m/>
    <m/>
    <n v="60"/>
    <n v="1"/>
    <n v="0"/>
    <m/>
    <s v="disponible"/>
    <n v="125"/>
    <s v="meme_region"/>
    <m/>
    <m/>
    <n v="7"/>
    <n v="1"/>
    <n v="0"/>
    <m/>
    <s v="disponible"/>
    <s v="1l 0_5l 0_25l"/>
    <n v="1"/>
    <n v="1"/>
    <n v="1"/>
    <n v="1000"/>
    <n v="1000"/>
    <n v="1500"/>
    <s v="meme_pays"/>
    <m/>
    <m/>
    <n v="30"/>
    <n v="1"/>
    <n v="0"/>
    <m/>
    <s v="disponible"/>
    <n v="2500"/>
    <s v="meme_pays"/>
    <m/>
    <m/>
    <n v="14"/>
    <n v="1"/>
    <n v="0"/>
    <m/>
    <m/>
    <m/>
    <m/>
    <m/>
    <m/>
    <m/>
    <m/>
    <m/>
    <m/>
    <m/>
    <m/>
    <m/>
    <m/>
    <m/>
    <m/>
    <m/>
    <m/>
    <m/>
    <m/>
    <m/>
    <m/>
    <m/>
    <m/>
    <m/>
    <m/>
    <m/>
    <m/>
    <m/>
    <m/>
    <m/>
    <m/>
    <m/>
    <m/>
    <m/>
    <m/>
    <m/>
    <s v="disponible"/>
    <s v="oui"/>
    <m/>
    <n v="5000"/>
    <s v="meme_pays"/>
    <m/>
    <m/>
    <n v="60"/>
    <n v="1"/>
    <n v="0"/>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A cause de l'insécurité, les clients ont diminué donc nous invitons ACTED à venir payer chez nous ou nous soutenir financièrement"/>
    <m/>
    <m/>
    <n v="362667947"/>
    <n v="44882.346446759257"/>
    <m/>
    <m/>
    <s v="submitted_via_web"/>
  </r>
  <r>
    <n v="6"/>
    <s v="369667ae-6ff1-47ab-a167-6d902e1d317a"/>
    <d v="2022-11-16T00:00:00"/>
    <s v="fada_ngourma"/>
    <s v="LOMPO B Agath_x000a_"/>
    <x v="5"/>
    <n v="44882.343116736112"/>
    <s v="audit.csv"/>
    <m/>
    <m/>
    <s v="acted"/>
    <n v="44881"/>
    <s v="est"/>
    <s v="gourma"/>
    <x v="1"/>
    <s v="central"/>
    <m/>
    <m/>
    <s v="ACTED"/>
    <s v="Marché de Fada N'Gourma"/>
    <m/>
    <s v="oui"/>
    <m/>
    <s v="moins30"/>
    <m/>
    <m/>
    <s v="seau bidon"/>
    <n v="1"/>
    <n v="1"/>
    <n v="0"/>
    <n v="0"/>
    <n v="2"/>
    <m/>
    <s v="disponible"/>
    <n v="750"/>
    <s v="etranger"/>
    <s v="ghana"/>
    <m/>
    <n v="10"/>
    <n v="5"/>
    <n v="0"/>
    <m/>
    <s v="disponible"/>
    <s v="20l 25l"/>
    <n v="1"/>
    <n v="1"/>
    <n v="2750"/>
    <n v="2750"/>
    <s v="etranger"/>
    <s v="rci"/>
    <m/>
    <n v="10"/>
    <n v="5"/>
    <n v="0"/>
    <m/>
    <m/>
    <m/>
    <m/>
    <m/>
    <m/>
    <m/>
    <m/>
    <m/>
    <m/>
    <m/>
    <m/>
    <m/>
    <m/>
    <s v="oui"/>
    <m/>
    <s v="seau bidon"/>
    <n v="1"/>
    <n v="1"/>
    <n v="0"/>
    <n v="0"/>
    <m/>
    <s v="autre"/>
    <n v="0"/>
    <n v="0"/>
    <n v="0"/>
    <n v="0"/>
    <n v="0"/>
    <n v="0"/>
    <n v="0"/>
    <n v="0"/>
    <n v="0"/>
    <n v="0"/>
    <n v="1"/>
    <n v="0"/>
    <s v="Le retard des fournisseurs"/>
    <m/>
    <s v="prix_hausse"/>
    <n v="0"/>
    <n v="1"/>
    <n v="0"/>
    <n v="0"/>
    <s v="bidon"/>
    <n v="0"/>
    <n v="1"/>
    <n v="0"/>
    <n v="0"/>
    <s v="hausse_couts"/>
    <n v="1"/>
    <n v="0"/>
    <n v="0"/>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assiette gobelet_plastique gobelet_acier bassine natte couverture moustiquaire lampe pagne sac_boro"/>
    <n v="0"/>
    <n v="0"/>
    <n v="0"/>
    <n v="1"/>
    <n v="1"/>
    <n v="1"/>
    <n v="1"/>
    <n v="1"/>
    <n v="1"/>
    <n v="1"/>
    <n v="1"/>
    <n v="1"/>
    <n v="1"/>
    <n v="1"/>
    <n v="1"/>
    <n v="0"/>
    <n v="12"/>
    <n v="15"/>
    <m/>
    <m/>
    <m/>
    <m/>
    <m/>
    <m/>
    <m/>
    <m/>
    <m/>
    <m/>
    <m/>
    <m/>
    <m/>
    <m/>
    <m/>
    <m/>
    <m/>
    <m/>
    <m/>
    <m/>
    <m/>
    <m/>
    <m/>
    <m/>
    <m/>
    <m/>
    <m/>
    <m/>
    <m/>
    <m/>
    <m/>
    <m/>
    <m/>
    <m/>
    <m/>
    <m/>
    <m/>
    <m/>
    <s v="disponible"/>
    <n v="6000"/>
    <s v="meme_pays"/>
    <m/>
    <m/>
    <n v="7"/>
    <n v="3"/>
    <n v="0"/>
    <m/>
    <s v="disponible"/>
    <n v="5000"/>
    <s v="meme_pays"/>
    <m/>
    <m/>
    <n v="7"/>
    <n v="3"/>
    <n v="0"/>
    <m/>
    <s v="disponible"/>
    <n v="1500"/>
    <s v="etranger"/>
    <s v="ghana"/>
    <m/>
    <n v="10"/>
    <n v="4"/>
    <n v="0"/>
    <m/>
    <s v="disponible"/>
    <n v="200"/>
    <s v="meme_pays"/>
    <m/>
    <m/>
    <n v="7"/>
    <n v="3"/>
    <n v="0"/>
    <m/>
    <s v="disponible"/>
    <s v="0_25l 0_5l 1l"/>
    <n v="1"/>
    <n v="1"/>
    <n v="1"/>
    <n v="1000"/>
    <n v="1250"/>
    <n v="1750"/>
    <s v="meme_pays"/>
    <m/>
    <m/>
    <n v="7"/>
    <n v="3"/>
    <n v="0"/>
    <m/>
    <s v="disponible"/>
    <n v="1500"/>
    <s v="meme_pays"/>
    <m/>
    <m/>
    <n v="7"/>
    <n v="3"/>
    <n v="0"/>
    <m/>
    <s v="disponible"/>
    <n v="3000"/>
    <s v="meme_pays"/>
    <m/>
    <m/>
    <n v="7"/>
    <n v="3"/>
    <n v="0"/>
    <m/>
    <s v="disponible"/>
    <n v="2000"/>
    <s v="meme_pays"/>
    <m/>
    <m/>
    <n v="7"/>
    <n v="3"/>
    <n v="0"/>
    <m/>
    <s v="disponible"/>
    <n v="1750"/>
    <s v="meme_pays"/>
    <m/>
    <m/>
    <n v="7"/>
    <n v="3"/>
    <n v="0"/>
    <m/>
    <s v="disponible"/>
    <n v="2500"/>
    <s v="meme_pays"/>
    <m/>
    <m/>
    <n v="10"/>
    <n v="3"/>
    <n v="0"/>
    <m/>
    <s v="disponible"/>
    <s v="oui"/>
    <m/>
    <n v="3000"/>
    <s v="meme_pays"/>
    <m/>
    <m/>
    <n v="7"/>
    <n v="3"/>
    <n v="0"/>
    <m/>
    <s v="disponible"/>
    <n v="300"/>
    <s v="meme_pays"/>
    <m/>
    <m/>
    <n v="7"/>
    <n v="3"/>
    <n v="0"/>
    <m/>
    <s v="non"/>
    <m/>
    <m/>
    <m/>
    <m/>
    <m/>
    <m/>
    <m/>
    <m/>
    <m/>
    <m/>
    <m/>
    <m/>
    <m/>
    <m/>
    <m/>
    <m/>
    <m/>
    <m/>
    <m/>
    <m/>
    <m/>
    <m/>
    <m/>
    <m/>
    <m/>
    <m/>
    <m/>
    <m/>
    <m/>
    <m/>
    <m/>
    <m/>
    <m/>
    <m/>
    <s v="prix_hausse"/>
    <n v="0"/>
    <n v="1"/>
    <n v="0"/>
    <n v="0"/>
    <s v="marmite7 marmite5 assiette gobelet_plastique gobelet_acier bassine natte couverture moustiquaire lampe pagne sac_boro"/>
    <n v="0"/>
    <n v="0"/>
    <n v="0"/>
    <n v="1"/>
    <n v="1"/>
    <n v="1"/>
    <n v="1"/>
    <n v="1"/>
    <n v="1"/>
    <n v="1"/>
    <n v="1"/>
    <n v="1"/>
    <n v="1"/>
    <n v="1"/>
    <n v="1"/>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oupons paiementmob"/>
    <n v="1"/>
    <n v="0"/>
    <n v="1"/>
    <n v="1"/>
    <n v="0"/>
    <n v="0"/>
    <m/>
    <s v="oui_baisse"/>
    <s v="non"/>
    <m/>
    <m/>
    <m/>
    <m/>
    <m/>
    <m/>
    <m/>
    <m/>
    <m/>
    <m/>
    <s v="hommes"/>
    <n v="1"/>
    <n v="0"/>
    <n v="0"/>
    <n v="0"/>
    <n v="0"/>
    <n v="0"/>
    <n v="0"/>
    <n v="0"/>
    <n v="0"/>
    <m/>
    <s v="Ras"/>
    <m/>
    <m/>
    <n v="362667984"/>
    <n v="44882.346539351864"/>
    <m/>
    <m/>
    <s v="submitted_via_web"/>
  </r>
  <r>
    <n v="7"/>
    <s v="f1d5724c-ea7a-4967-b5ce-387379998a23"/>
    <d v="2022-11-16T00:00:00"/>
    <s v="fada_ngourma"/>
    <s v="THIOMBIANO Dana"/>
    <x v="6"/>
    <n v="44881.478680729168"/>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pagne"/>
    <n v="0"/>
    <n v="0"/>
    <n v="0"/>
    <n v="0"/>
    <n v="0"/>
    <n v="0"/>
    <n v="0"/>
    <n v="0"/>
    <n v="0"/>
    <n v="0"/>
    <n v="0"/>
    <n v="0"/>
    <n v="0"/>
    <n v="1"/>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oui"/>
    <m/>
    <n v="7000"/>
    <s v="etranger"/>
    <s v="benin"/>
    <m/>
    <n v="30"/>
    <n v="14"/>
    <n v="0"/>
    <m/>
    <m/>
    <m/>
    <m/>
    <m/>
    <m/>
    <m/>
    <m/>
    <m/>
    <m/>
    <s v="oui"/>
    <m/>
    <s v="pagne"/>
    <n v="0"/>
    <n v="0"/>
    <n v="0"/>
    <n v="0"/>
    <n v="0"/>
    <n v="0"/>
    <n v="0"/>
    <n v="0"/>
    <n v="0"/>
    <n v="0"/>
    <n v="0"/>
    <n v="0"/>
    <n v="0"/>
    <n v="1"/>
    <n v="0"/>
    <n v="0"/>
    <m/>
    <s v="cout_transport prix_fournisseurs"/>
    <n v="0"/>
    <n v="0"/>
    <n v="0"/>
    <n v="0"/>
    <n v="0"/>
    <n v="1"/>
    <n v="0"/>
    <n v="1"/>
    <n v="0"/>
    <n v="0"/>
    <n v="0"/>
    <n v="0"/>
    <m/>
    <m/>
    <s v="prix_hausse"/>
    <n v="0"/>
    <n v="1"/>
    <n v="0"/>
    <n v="0"/>
    <s v="pagne"/>
    <n v="0"/>
    <n v="0"/>
    <n v="0"/>
    <n v="0"/>
    <n v="0"/>
    <n v="0"/>
    <n v="0"/>
    <n v="0"/>
    <n v="0"/>
    <n v="0"/>
    <n v="0"/>
    <n v="0"/>
    <n v="0"/>
    <n v="1"/>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s v="Ras"/>
    <m/>
    <m/>
    <n v="362667996"/>
    <n v="44882.346562500003"/>
    <m/>
    <m/>
    <s v="submitted_via_web"/>
  </r>
  <r>
    <n v="8"/>
    <s v="4a2ce28b-dfbf-4c76-adc0-439a3c569444"/>
    <d v="2022-11-16T00:00:00"/>
    <s v="fada_ngourma"/>
    <s v="LOMPO B Agath"/>
    <x v="7"/>
    <n v="44881.481951967588"/>
    <s v="audit.csv"/>
    <m/>
    <m/>
    <s v="acted"/>
    <n v="44881"/>
    <s v="est"/>
    <s v="gourma"/>
    <x v="1"/>
    <s v="central"/>
    <m/>
    <m/>
    <s v="ACTED"/>
    <s v="Marché de Fada N'Gourma"/>
    <m/>
    <s v="oui"/>
    <m/>
    <s v="moins30"/>
    <m/>
    <m/>
    <s v="savon400gr"/>
    <n v="0"/>
    <n v="0"/>
    <n v="1"/>
    <n v="0"/>
    <n v="1"/>
    <m/>
    <m/>
    <m/>
    <m/>
    <m/>
    <m/>
    <m/>
    <m/>
    <m/>
    <m/>
    <m/>
    <m/>
    <m/>
    <m/>
    <m/>
    <m/>
    <m/>
    <m/>
    <m/>
    <m/>
    <m/>
    <m/>
    <m/>
    <s v="disponible"/>
    <s v="boule400g boule250g"/>
    <n v="1"/>
    <n v="1"/>
    <n v="350"/>
    <n v="300"/>
    <s v="meme_pays"/>
    <m/>
    <m/>
    <n v="30"/>
    <n v="4"/>
    <n v="0"/>
    <m/>
    <s v="non"/>
    <m/>
    <m/>
    <m/>
    <m/>
    <m/>
    <m/>
    <m/>
    <m/>
    <m/>
    <m/>
    <m/>
    <m/>
    <m/>
    <m/>
    <m/>
    <m/>
    <m/>
    <m/>
    <m/>
    <m/>
    <m/>
    <m/>
    <s v="prix_hausse"/>
    <n v="0"/>
    <n v="1"/>
    <n v="0"/>
    <n v="0"/>
    <s v="savon400gr"/>
    <n v="0"/>
    <n v="0"/>
    <n v="1"/>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hommes"/>
    <n v="1"/>
    <n v="0"/>
    <n v="0"/>
    <n v="0"/>
    <n v="0"/>
    <n v="0"/>
    <n v="0"/>
    <n v="0"/>
    <n v="0"/>
    <m/>
    <s v="Ras"/>
    <m/>
    <m/>
    <n v="362668003"/>
    <n v="44882.346574074079"/>
    <m/>
    <m/>
    <s v="submitted_via_web"/>
  </r>
  <r>
    <n v="9"/>
    <s v="5299b580-e713-451d-b8e5-ea840418893a"/>
    <d v="2022-11-16T00:00:00"/>
    <s v="fada_ngourma"/>
    <s v="LOMPO B Agath"/>
    <x v="8"/>
    <n v="44881.573515543983"/>
    <s v="audit.csv"/>
    <m/>
    <m/>
    <s v="acted"/>
    <n v="44881"/>
    <s v="est"/>
    <s v="gourma"/>
    <x v="1"/>
    <s v="central"/>
    <m/>
    <m/>
    <s v="ACTED"/>
    <s v="Marché de Fada N'Gourma"/>
    <m/>
    <s v="oui"/>
    <m/>
    <s v="moins30"/>
    <m/>
    <m/>
    <s v="savon400gr"/>
    <n v="0"/>
    <n v="0"/>
    <n v="1"/>
    <n v="0"/>
    <n v="1"/>
    <m/>
    <m/>
    <m/>
    <m/>
    <m/>
    <m/>
    <m/>
    <m/>
    <m/>
    <m/>
    <m/>
    <m/>
    <m/>
    <m/>
    <m/>
    <m/>
    <m/>
    <m/>
    <m/>
    <m/>
    <m/>
    <m/>
    <m/>
    <s v="disponible"/>
    <s v="boule400g boule250g"/>
    <n v="1"/>
    <n v="1"/>
    <n v="300"/>
    <n v="250"/>
    <s v="meme_pays"/>
    <m/>
    <m/>
    <n v="14"/>
    <n v="1"/>
    <n v="0"/>
    <m/>
    <s v="non"/>
    <m/>
    <m/>
    <m/>
    <m/>
    <m/>
    <m/>
    <m/>
    <m/>
    <m/>
    <m/>
    <m/>
    <m/>
    <m/>
    <m/>
    <m/>
    <m/>
    <m/>
    <m/>
    <m/>
    <m/>
    <m/>
    <m/>
    <s v="prix_hausse"/>
    <n v="0"/>
    <n v="1"/>
    <n v="0"/>
    <n v="0"/>
    <s v="savon400gr"/>
    <n v="0"/>
    <n v="0"/>
    <n v="1"/>
    <n v="0"/>
    <s v="hausse_couts baisse_offre_securite"/>
    <n v="1"/>
    <n v="0"/>
    <n v="0"/>
    <n v="0"/>
    <n v="0"/>
    <n v="0"/>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n v="0"/>
    <n v="0"/>
    <n v="0"/>
    <n v="1"/>
    <n v="0"/>
    <n v="0"/>
    <m/>
    <s v="oui_baisse"/>
    <s v="non"/>
    <m/>
    <m/>
    <m/>
    <m/>
    <m/>
    <m/>
    <m/>
    <m/>
    <m/>
    <m/>
    <s v="hommes"/>
    <n v="1"/>
    <n v="0"/>
    <n v="0"/>
    <n v="0"/>
    <n v="0"/>
    <n v="0"/>
    <n v="0"/>
    <n v="0"/>
    <n v="0"/>
    <m/>
    <s v="Ras"/>
    <m/>
    <m/>
    <n v="362668040"/>
    <n v="44882.346655092602"/>
    <m/>
    <m/>
    <s v="submitted_via_web"/>
  </r>
  <r>
    <n v="10"/>
    <s v="61e9537e-66c7-4b8b-9e30-4e29634b14ed"/>
    <d v="2022-11-16T00:00:00"/>
    <s v="fada_ngourma"/>
    <s v="LOMPO B Agath"/>
    <x v="9"/>
    <n v="44882.345777326387"/>
    <s v="audit.csv"/>
    <m/>
    <m/>
    <s v="acted"/>
    <n v="44881"/>
    <s v="est"/>
    <s v="gourma"/>
    <x v="1"/>
    <s v="central"/>
    <m/>
    <m/>
    <s v="ACTED"/>
    <s v="Marché de Fada N'Gourma"/>
    <m/>
    <s v="oui"/>
    <m/>
    <s v="30a100"/>
    <m/>
    <m/>
    <s v="seau"/>
    <n v="1"/>
    <n v="0"/>
    <n v="0"/>
    <n v="0"/>
    <n v="1"/>
    <m/>
    <s v="disponible"/>
    <n v="1000"/>
    <s v="meme_pays"/>
    <m/>
    <m/>
    <n v="7"/>
    <n v="3"/>
    <n v="0"/>
    <m/>
    <m/>
    <m/>
    <m/>
    <m/>
    <m/>
    <m/>
    <m/>
    <m/>
    <m/>
    <m/>
    <m/>
    <m/>
    <m/>
    <m/>
    <m/>
    <m/>
    <m/>
    <m/>
    <m/>
    <m/>
    <m/>
    <m/>
    <m/>
    <m/>
    <m/>
    <m/>
    <s v="oui"/>
    <m/>
    <s v="seau"/>
    <n v="1"/>
    <n v="0"/>
    <n v="0"/>
    <n v="0"/>
    <m/>
    <s v="cout_transport"/>
    <n v="0"/>
    <n v="0"/>
    <n v="0"/>
    <n v="0"/>
    <n v="0"/>
    <n v="0"/>
    <n v="0"/>
    <n v="1"/>
    <n v="0"/>
    <n v="0"/>
    <n v="0"/>
    <n v="0"/>
    <m/>
    <m/>
    <s v="prix_hausse"/>
    <n v="0"/>
    <n v="1"/>
    <n v="0"/>
    <n v="0"/>
    <s v="seau"/>
    <n v="1"/>
    <n v="0"/>
    <n v="0"/>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5 marmite7 assiette gobelet_plastique gobelet_acier bassine natte"/>
    <n v="0"/>
    <n v="0"/>
    <n v="0"/>
    <n v="1"/>
    <n v="1"/>
    <n v="1"/>
    <n v="1"/>
    <n v="1"/>
    <n v="1"/>
    <n v="1"/>
    <n v="0"/>
    <n v="0"/>
    <n v="0"/>
    <n v="0"/>
    <n v="0"/>
    <n v="0"/>
    <n v="7"/>
    <n v="9"/>
    <m/>
    <m/>
    <m/>
    <m/>
    <m/>
    <m/>
    <m/>
    <m/>
    <m/>
    <m/>
    <m/>
    <m/>
    <m/>
    <m/>
    <m/>
    <m/>
    <m/>
    <m/>
    <m/>
    <m/>
    <m/>
    <m/>
    <m/>
    <m/>
    <m/>
    <m/>
    <m/>
    <m/>
    <m/>
    <m/>
    <m/>
    <m/>
    <m/>
    <m/>
    <m/>
    <m/>
    <m/>
    <m/>
    <s v="disponible"/>
    <n v="6000"/>
    <s v="meme_pays"/>
    <m/>
    <m/>
    <n v="10"/>
    <n v="3"/>
    <n v="0"/>
    <m/>
    <s v="disponible"/>
    <n v="4500"/>
    <s v="meme_pays"/>
    <m/>
    <m/>
    <n v="10"/>
    <n v="3"/>
    <n v="0"/>
    <m/>
    <s v="disponible"/>
    <n v="1750"/>
    <s v="meme_pays"/>
    <m/>
    <m/>
    <n v="15"/>
    <n v="4"/>
    <n v="0"/>
    <m/>
    <s v="disponible"/>
    <n v="200"/>
    <s v="meme_pays"/>
    <m/>
    <m/>
    <n v="10"/>
    <n v="3"/>
    <n v="0"/>
    <m/>
    <s v="disponible"/>
    <s v="0_25l 0_5l 1l"/>
    <n v="1"/>
    <n v="1"/>
    <n v="1"/>
    <n v="1000"/>
    <n v="1250"/>
    <n v="2500"/>
    <s v="meme_pays"/>
    <m/>
    <m/>
    <n v="15"/>
    <n v="6"/>
    <n v="0"/>
    <m/>
    <s v="disponible"/>
    <n v="2000"/>
    <s v="meme_pays"/>
    <m/>
    <m/>
    <n v="10"/>
    <n v="3"/>
    <n v="0"/>
    <m/>
    <s v="disponible"/>
    <n v="3000"/>
    <s v="meme_pays"/>
    <m/>
    <m/>
    <n v="10"/>
    <n v="6"/>
    <n v="0"/>
    <m/>
    <m/>
    <m/>
    <m/>
    <m/>
    <m/>
    <m/>
    <m/>
    <m/>
    <m/>
    <m/>
    <m/>
    <m/>
    <m/>
    <m/>
    <m/>
    <m/>
    <m/>
    <m/>
    <m/>
    <m/>
    <m/>
    <m/>
    <m/>
    <m/>
    <m/>
    <m/>
    <m/>
    <m/>
    <m/>
    <m/>
    <m/>
    <m/>
    <m/>
    <m/>
    <m/>
    <m/>
    <m/>
    <m/>
    <m/>
    <m/>
    <m/>
    <m/>
    <m/>
    <m/>
    <m/>
    <m/>
    <m/>
    <s v="non"/>
    <m/>
    <m/>
    <m/>
    <m/>
    <m/>
    <m/>
    <m/>
    <m/>
    <m/>
    <m/>
    <m/>
    <m/>
    <m/>
    <m/>
    <m/>
    <m/>
    <m/>
    <m/>
    <m/>
    <m/>
    <m/>
    <m/>
    <m/>
    <m/>
    <m/>
    <m/>
    <m/>
    <m/>
    <m/>
    <m/>
    <m/>
    <m/>
    <m/>
    <m/>
    <s v="prix_hausse"/>
    <n v="0"/>
    <n v="1"/>
    <n v="0"/>
    <n v="0"/>
    <s v="marmite7 marmite5 assiette gobelet_plastique gobelet_acier bassine natte"/>
    <n v="0"/>
    <n v="0"/>
    <n v="0"/>
    <n v="1"/>
    <n v="1"/>
    <n v="1"/>
    <n v="1"/>
    <n v="1"/>
    <n v="1"/>
    <n v="1"/>
    <n v="0"/>
    <n v="0"/>
    <n v="0"/>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056"/>
    <n v="44882.346678240741"/>
    <m/>
    <m/>
    <s v="submitted_via_web"/>
  </r>
  <r>
    <n v="11"/>
    <s v="8e074a9f-a9e2-4ed4-8db6-c9b3d957c054"/>
    <d v="2022-11-16T00:00:00"/>
    <s v="fada_ngourma"/>
    <s v="THIOMBIANO Dana"/>
    <x v="10"/>
    <n v="44882.337488275458"/>
    <s v="audit.csv"/>
    <m/>
    <m/>
    <s v="acted"/>
    <n v="44881"/>
    <s v="est"/>
    <s v="gourma"/>
    <x v="1"/>
    <s v="central"/>
    <m/>
    <m/>
    <s v="ACTED"/>
    <s v="Marché de Fada N'Gourma"/>
    <m/>
    <s v="oui"/>
    <m/>
    <s v="moins30"/>
    <m/>
    <m/>
    <s v="seau bidon"/>
    <n v="1"/>
    <n v="1"/>
    <n v="0"/>
    <n v="0"/>
    <n v="2"/>
    <m/>
    <s v="disponible"/>
    <n v="1000"/>
    <s v="meme_pays"/>
    <m/>
    <m/>
    <n v="14"/>
    <n v="2"/>
    <n v="0"/>
    <m/>
    <s v="disponible"/>
    <s v="20l 25l"/>
    <n v="1"/>
    <n v="1"/>
    <n v="4000"/>
    <n v="5000"/>
    <s v="meme_pays"/>
    <m/>
    <m/>
    <n v="90"/>
    <n v="2"/>
    <n v="0"/>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5 assiette gobelet_plastique marmite7 gobelet_acier bassine natte"/>
    <n v="0"/>
    <n v="0"/>
    <n v="0"/>
    <n v="1"/>
    <n v="1"/>
    <n v="1"/>
    <n v="1"/>
    <n v="1"/>
    <n v="1"/>
    <n v="1"/>
    <n v="0"/>
    <n v="0"/>
    <n v="0"/>
    <n v="0"/>
    <n v="0"/>
    <n v="0"/>
    <n v="7"/>
    <n v="10"/>
    <m/>
    <m/>
    <m/>
    <m/>
    <m/>
    <m/>
    <m/>
    <m/>
    <m/>
    <m/>
    <m/>
    <m/>
    <m/>
    <m/>
    <m/>
    <m/>
    <m/>
    <m/>
    <m/>
    <m/>
    <m/>
    <m/>
    <m/>
    <m/>
    <m/>
    <m/>
    <m/>
    <m/>
    <m/>
    <m/>
    <m/>
    <m/>
    <m/>
    <m/>
    <m/>
    <m/>
    <m/>
    <m/>
    <s v="disponible"/>
    <n v="6000"/>
    <s v="meme_pays"/>
    <m/>
    <m/>
    <n v="5"/>
    <n v="3"/>
    <n v="0"/>
    <m/>
    <s v="disponible"/>
    <n v="5000"/>
    <s v="meme_pays"/>
    <m/>
    <m/>
    <n v="5"/>
    <n v="3"/>
    <n v="0"/>
    <m/>
    <s v="disponible"/>
    <n v="2000"/>
    <s v="meme_pays"/>
    <m/>
    <m/>
    <n v="30"/>
    <n v="3"/>
    <n v="0"/>
    <m/>
    <s v="disponible"/>
    <n v="150"/>
    <s v="meme_pays"/>
    <m/>
    <m/>
    <n v="7"/>
    <n v="3"/>
    <n v="0"/>
    <m/>
    <s v="disponible"/>
    <s v="0_25l 0_5l 1l"/>
    <n v="1"/>
    <n v="1"/>
    <n v="1"/>
    <n v="700"/>
    <n v="1000"/>
    <n v="1500"/>
    <s v="meme_pays"/>
    <m/>
    <m/>
    <n v="30"/>
    <n v="3"/>
    <n v="0"/>
    <m/>
    <s v="disponible"/>
    <n v="2000"/>
    <s v="meme_pays"/>
    <m/>
    <m/>
    <n v="30"/>
    <n v="3"/>
    <n v="0"/>
    <m/>
    <s v="disponible"/>
    <n v="3000"/>
    <s v="meme_pays"/>
    <m/>
    <m/>
    <n v="7"/>
    <n v="3"/>
    <n v="0"/>
    <m/>
    <m/>
    <m/>
    <m/>
    <m/>
    <m/>
    <m/>
    <m/>
    <m/>
    <m/>
    <m/>
    <m/>
    <m/>
    <m/>
    <m/>
    <m/>
    <m/>
    <m/>
    <m/>
    <m/>
    <m/>
    <m/>
    <m/>
    <m/>
    <m/>
    <m/>
    <m/>
    <m/>
    <m/>
    <m/>
    <m/>
    <m/>
    <m/>
    <m/>
    <m/>
    <m/>
    <m/>
    <m/>
    <m/>
    <m/>
    <m/>
    <m/>
    <m/>
    <m/>
    <m/>
    <m/>
    <m/>
    <m/>
    <s v="oui"/>
    <m/>
    <s v="marmite7 marmite5 assiette gobelet_plastique gobelet_acier bassine natte"/>
    <n v="0"/>
    <n v="0"/>
    <n v="0"/>
    <n v="1"/>
    <n v="1"/>
    <n v="1"/>
    <n v="1"/>
    <n v="1"/>
    <n v="1"/>
    <n v="1"/>
    <n v="0"/>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098"/>
    <n v="44882.346736111111"/>
    <m/>
    <m/>
    <s v="submitted_via_web"/>
  </r>
  <r>
    <n v="12"/>
    <s v="96c705ef-2c05-471b-ac7a-9dcfd41a9776"/>
    <d v="2022-11-16T00:00:00"/>
    <s v="fada_ngourma"/>
    <s v="LOMPO B Agath"/>
    <x v="11"/>
    <n v="44881.532207800927"/>
    <s v="audit.csv"/>
    <m/>
    <m/>
    <s v="acted"/>
    <n v="44881"/>
    <s v="est"/>
    <s v="gourma"/>
    <x v="1"/>
    <s v="central"/>
    <m/>
    <m/>
    <s v="ACTED"/>
    <s v="Marché de Fada N'Gourma"/>
    <m/>
    <s v="oui"/>
    <m/>
    <s v="moins30"/>
    <m/>
    <m/>
    <s v="bidon"/>
    <n v="0"/>
    <n v="1"/>
    <n v="0"/>
    <n v="0"/>
    <n v="1"/>
    <m/>
    <m/>
    <m/>
    <m/>
    <m/>
    <m/>
    <m/>
    <m/>
    <m/>
    <m/>
    <s v="peudisponible"/>
    <s v="20l"/>
    <n v="1"/>
    <n v="0"/>
    <n v="5000"/>
    <m/>
    <s v="meme_pays"/>
    <m/>
    <m/>
    <n v="1"/>
    <n v="2"/>
    <n v="1"/>
    <m/>
    <m/>
    <m/>
    <m/>
    <m/>
    <m/>
    <m/>
    <m/>
    <m/>
    <m/>
    <m/>
    <m/>
    <m/>
    <m/>
    <s v="oui"/>
    <m/>
    <s v="bidon"/>
    <n v="0"/>
    <n v="1"/>
    <n v="0"/>
    <n v="0"/>
    <m/>
    <s v="article_indisponible_saison"/>
    <n v="0"/>
    <n v="0"/>
    <n v="0"/>
    <n v="0"/>
    <n v="1"/>
    <n v="0"/>
    <n v="0"/>
    <n v="0"/>
    <n v="0"/>
    <n v="0"/>
    <n v="0"/>
    <n v="0"/>
    <m/>
    <m/>
    <s v="prix_hausse"/>
    <n v="0"/>
    <n v="1"/>
    <n v="0"/>
    <n v="0"/>
    <s v="bidon"/>
    <n v="0"/>
    <n v="1"/>
    <n v="0"/>
    <n v="0"/>
    <s v="hausse_couts Hausse_prix_fournisseurs"/>
    <n v="1"/>
    <n v="0"/>
    <n v="0"/>
    <n v="0"/>
    <n v="0"/>
    <n v="1"/>
    <n v="0"/>
    <n v="0"/>
    <n v="0"/>
    <n v="0"/>
    <n v="0"/>
    <n v="0"/>
    <m/>
    <m/>
    <m/>
    <m/>
    <m/>
    <m/>
    <m/>
    <m/>
    <m/>
    <m/>
    <m/>
    <m/>
    <m/>
    <m/>
    <m/>
    <m/>
    <m/>
    <m/>
    <m/>
    <m/>
    <m/>
    <s v="bache corde"/>
    <n v="1"/>
    <n v="1"/>
    <n v="0"/>
    <n v="0"/>
    <n v="0"/>
    <n v="2"/>
    <m/>
    <s v="disponible"/>
    <n v="5000"/>
    <s v="meme_pays"/>
    <m/>
    <m/>
    <n v="7"/>
    <n v="2"/>
    <n v="0"/>
    <m/>
    <s v="disponible"/>
    <n v="15000"/>
    <s v="etranger"/>
    <s v="ghana"/>
    <m/>
    <n v="10"/>
    <n v="7"/>
    <n v="0"/>
    <m/>
    <m/>
    <m/>
    <m/>
    <m/>
    <m/>
    <m/>
    <m/>
    <m/>
    <m/>
    <m/>
    <m/>
    <m/>
    <m/>
    <m/>
    <m/>
    <m/>
    <m/>
    <m/>
    <s v="non"/>
    <m/>
    <m/>
    <m/>
    <m/>
    <m/>
    <m/>
    <m/>
    <m/>
    <m/>
    <m/>
    <m/>
    <m/>
    <m/>
    <m/>
    <m/>
    <m/>
    <m/>
    <m/>
    <m/>
    <m/>
    <m/>
    <m/>
    <m/>
    <s v="prix_hausse"/>
    <n v="0"/>
    <n v="1"/>
    <n v="0"/>
    <n v="0"/>
    <s v="bache corde"/>
    <n v="1"/>
    <n v="1"/>
    <n v="0"/>
    <n v="0"/>
    <n v="0"/>
    <s v="hausse_couts Hausse_prix_fournisseurs"/>
    <n v="1"/>
    <n v="0"/>
    <n v="0"/>
    <n v="0"/>
    <n v="0"/>
    <n v="1"/>
    <n v="0"/>
    <n v="0"/>
    <n v="0"/>
    <n v="0"/>
    <n v="0"/>
    <n v="0"/>
    <m/>
    <m/>
    <m/>
    <m/>
    <m/>
    <m/>
    <m/>
    <m/>
    <m/>
    <m/>
    <m/>
    <m/>
    <m/>
    <m/>
    <m/>
    <m/>
    <m/>
    <m/>
    <m/>
    <m/>
    <m/>
    <m/>
    <s v="sac_boro"/>
    <n v="0"/>
    <n v="0"/>
    <n v="0"/>
    <n v="0"/>
    <n v="0"/>
    <n v="0"/>
    <n v="0"/>
    <n v="0"/>
    <n v="0"/>
    <n v="0"/>
    <n v="0"/>
    <n v="0"/>
    <n v="0"/>
    <n v="0"/>
    <n v="1"/>
    <n v="0"/>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75"/>
    <s v="meme_localite"/>
    <m/>
    <m/>
    <n v="7"/>
    <n v="10"/>
    <n v="1"/>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s v="Ras"/>
    <m/>
    <m/>
    <n v="362668099"/>
    <n v="44882.34674768518"/>
    <m/>
    <m/>
    <s v="submitted_via_web"/>
  </r>
  <r>
    <n v="13"/>
    <s v="90dc0768-b7b4-44ac-94b5-b06cfbfb7dd5"/>
    <d v="2022-11-16T00:00:00"/>
    <s v="fada_ngourma"/>
    <s v="LOMPO B Agath"/>
    <x v="12"/>
    <n v="44881.552994710648"/>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bache tenaille pelle"/>
    <n v="1"/>
    <n v="0"/>
    <n v="1"/>
    <n v="1"/>
    <n v="0"/>
    <n v="3"/>
    <m/>
    <s v="disponible"/>
    <n v="6000"/>
    <s v="meme_pays"/>
    <m/>
    <m/>
    <n v="30"/>
    <n v="2"/>
    <n v="0"/>
    <m/>
    <m/>
    <m/>
    <m/>
    <m/>
    <m/>
    <m/>
    <m/>
    <m/>
    <m/>
    <s v="disponible"/>
    <n v="1750"/>
    <s v="meme_pays"/>
    <m/>
    <m/>
    <n v="60"/>
    <n v="2"/>
    <n v="0"/>
    <m/>
    <s v="disponible"/>
    <n v="3500"/>
    <s v="meme_pays"/>
    <m/>
    <m/>
    <n v="30"/>
    <n v="2"/>
    <n v="0"/>
    <m/>
    <s v="oui"/>
    <m/>
    <s v="tenaille bache pelle"/>
    <n v="1"/>
    <n v="0"/>
    <n v="1"/>
    <n v="1"/>
    <n v="0"/>
    <m/>
    <s v="cout_transport taxes"/>
    <n v="0"/>
    <n v="0"/>
    <n v="0"/>
    <n v="0"/>
    <n v="0"/>
    <n v="0"/>
    <n v="0"/>
    <n v="1"/>
    <n v="1"/>
    <n v="0"/>
    <n v="0"/>
    <n v="0"/>
    <m/>
    <m/>
    <s v="prix_hausse"/>
    <n v="0"/>
    <n v="1"/>
    <n v="0"/>
    <n v="0"/>
    <s v="bache tenaille pelle"/>
    <n v="1"/>
    <n v="0"/>
    <n v="1"/>
    <n v="1"/>
    <n v="0"/>
    <s v="hausse_couts Hausse_prix_fournisseurs baisse_offre_securite"/>
    <n v="1"/>
    <n v="0"/>
    <n v="0"/>
    <n v="0"/>
    <n v="0"/>
    <n v="1"/>
    <n v="0"/>
    <n v="0"/>
    <n v="1"/>
    <n v="0"/>
    <n v="0"/>
    <n v="0"/>
    <m/>
    <m/>
    <m/>
    <m/>
    <m/>
    <m/>
    <m/>
    <m/>
    <m/>
    <m/>
    <m/>
    <m/>
    <m/>
    <m/>
    <m/>
    <m/>
    <m/>
    <m/>
    <m/>
    <m/>
    <m/>
    <m/>
    <s v="combustible_gaz"/>
    <n v="0"/>
    <n v="0"/>
    <n v="1"/>
    <n v="0"/>
    <n v="0"/>
    <n v="0"/>
    <n v="0"/>
    <n v="0"/>
    <n v="0"/>
    <n v="0"/>
    <n v="0"/>
    <n v="0"/>
    <n v="0"/>
    <n v="0"/>
    <n v="0"/>
    <n v="0"/>
    <n v="1"/>
    <n v="5"/>
    <m/>
    <m/>
    <m/>
    <m/>
    <m/>
    <m/>
    <m/>
    <m/>
    <m/>
    <m/>
    <m/>
    <m/>
    <m/>
    <m/>
    <m/>
    <m/>
    <m/>
    <m/>
    <m/>
    <m/>
    <m/>
    <m/>
    <m/>
    <s v="disponible"/>
    <s v="6kg 12kg"/>
    <n v="0"/>
    <n v="1"/>
    <n v="1"/>
    <m/>
    <n v="21500"/>
    <n v="27500"/>
    <s v="meme_pays"/>
    <m/>
    <m/>
    <n v="60"/>
    <n v="2"/>
    <n v="0"/>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gaz"/>
    <n v="0"/>
    <n v="0"/>
    <n v="1"/>
    <n v="0"/>
    <n v="0"/>
    <n v="0"/>
    <n v="0"/>
    <n v="0"/>
    <n v="0"/>
    <n v="0"/>
    <n v="0"/>
    <n v="0"/>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s v="Ras"/>
    <m/>
    <m/>
    <n v="362668104"/>
    <n v="44882.346759259257"/>
    <m/>
    <m/>
    <s v="submitted_via_web"/>
  </r>
  <r>
    <n v="14"/>
    <s v="1aea1988-4420-4fce-b825-8ca7d0935237"/>
    <d v="2022-11-16T00:00:00"/>
    <s v="fada_ngourma"/>
    <s v="THIOMBIANO Dana"/>
    <x v="13"/>
    <n v="44881.528197731481"/>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n v="1"/>
    <n v="1"/>
    <n v="0"/>
    <n v="0"/>
    <n v="0"/>
    <n v="2"/>
    <m/>
    <s v="disponible"/>
    <n v="5000"/>
    <s v="meme_pays"/>
    <m/>
    <m/>
    <n v="5"/>
    <n v="3"/>
    <n v="0"/>
    <m/>
    <s v="disponible"/>
    <n v="7000"/>
    <s v="meme_localite"/>
    <m/>
    <m/>
    <n v="5"/>
    <n v="1"/>
    <n v="0"/>
    <m/>
    <m/>
    <m/>
    <m/>
    <m/>
    <m/>
    <m/>
    <m/>
    <m/>
    <m/>
    <m/>
    <m/>
    <m/>
    <m/>
    <m/>
    <m/>
    <m/>
    <m/>
    <m/>
    <s v="non"/>
    <m/>
    <m/>
    <m/>
    <m/>
    <m/>
    <m/>
    <m/>
    <m/>
    <m/>
    <m/>
    <m/>
    <m/>
    <m/>
    <m/>
    <m/>
    <m/>
    <m/>
    <m/>
    <m/>
    <m/>
    <m/>
    <m/>
    <m/>
    <s v="prix_baisse"/>
    <n v="0"/>
    <n v="0"/>
    <n v="1"/>
    <n v="0"/>
    <m/>
    <m/>
    <m/>
    <m/>
    <m/>
    <m/>
    <m/>
    <m/>
    <m/>
    <m/>
    <m/>
    <m/>
    <m/>
    <m/>
    <m/>
    <m/>
    <m/>
    <m/>
    <m/>
    <m/>
    <s v="bache corde"/>
    <n v="1"/>
    <n v="1"/>
    <n v="0"/>
    <n v="0"/>
    <n v="0"/>
    <s v="baisse_couts"/>
    <n v="1"/>
    <n v="0"/>
    <n v="0"/>
    <n v="0"/>
    <n v="0"/>
    <n v="0"/>
    <n v="0"/>
    <n v="0"/>
    <n v="0"/>
    <n v="0"/>
    <n v="0"/>
    <n v="0"/>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109"/>
    <n v="44882.346759259257"/>
    <m/>
    <m/>
    <s v="submitted_via_web"/>
  </r>
  <r>
    <n v="15"/>
    <s v="c5a5cafe-80e0-4b3f-880d-5bbc713a77f3"/>
    <d v="2022-11-16T00:00:00"/>
    <s v="fada_ngourma"/>
    <s v="THIOMBIANO Dana"/>
    <x v="14"/>
    <n v="44881.539328472223"/>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uverture moustiquaire"/>
    <n v="0"/>
    <n v="0"/>
    <n v="0"/>
    <n v="0"/>
    <n v="0"/>
    <n v="0"/>
    <n v="0"/>
    <n v="0"/>
    <n v="0"/>
    <n v="0"/>
    <n v="1"/>
    <n v="1"/>
    <n v="0"/>
    <n v="0"/>
    <n v="0"/>
    <n v="0"/>
    <n v="2"/>
    <n v="4"/>
    <m/>
    <m/>
    <m/>
    <m/>
    <m/>
    <m/>
    <m/>
    <m/>
    <m/>
    <m/>
    <m/>
    <m/>
    <m/>
    <m/>
    <m/>
    <m/>
    <m/>
    <m/>
    <m/>
    <m/>
    <m/>
    <m/>
    <m/>
    <m/>
    <m/>
    <m/>
    <m/>
    <m/>
    <m/>
    <m/>
    <m/>
    <m/>
    <m/>
    <m/>
    <m/>
    <m/>
    <m/>
    <m/>
    <m/>
    <m/>
    <m/>
    <m/>
    <m/>
    <m/>
    <m/>
    <m/>
    <m/>
    <m/>
    <m/>
    <m/>
    <m/>
    <m/>
    <m/>
    <m/>
    <m/>
    <m/>
    <m/>
    <m/>
    <m/>
    <m/>
    <m/>
    <m/>
    <m/>
    <m/>
    <m/>
    <m/>
    <m/>
    <m/>
    <m/>
    <m/>
    <m/>
    <m/>
    <m/>
    <m/>
    <m/>
    <m/>
    <m/>
    <m/>
    <m/>
    <m/>
    <m/>
    <m/>
    <m/>
    <m/>
    <m/>
    <m/>
    <m/>
    <m/>
    <m/>
    <m/>
    <m/>
    <m/>
    <m/>
    <m/>
    <m/>
    <m/>
    <m/>
    <m/>
    <m/>
    <m/>
    <m/>
    <m/>
    <m/>
    <m/>
    <m/>
    <m/>
    <m/>
    <s v="disponible"/>
    <n v="2000"/>
    <s v="meme_pays"/>
    <m/>
    <m/>
    <n v="7"/>
    <n v="3"/>
    <n v="0"/>
    <m/>
    <s v="disponible"/>
    <n v="2000"/>
    <s v="meme_pays"/>
    <m/>
    <m/>
    <n v="7"/>
    <n v="3"/>
    <n v="0"/>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122"/>
    <n v="44882.346782407403"/>
    <m/>
    <m/>
    <s v="submitted_via_web"/>
  </r>
  <r>
    <n v="16"/>
    <s v="c7b1622e-8cfe-480f-ae7e-bdcff4552cbd"/>
    <d v="2022-11-16T00:00:00"/>
    <s v="fada_ngourma"/>
    <s v="THIOMBIANO Dana"/>
    <x v="12"/>
    <n v="44881.547238923609"/>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n v="1"/>
    <n v="1"/>
    <n v="0"/>
    <n v="0"/>
    <n v="0"/>
    <n v="2"/>
    <m/>
    <s v="disponible"/>
    <n v="5000"/>
    <s v="meme_pays"/>
    <m/>
    <m/>
    <n v="5"/>
    <n v="3"/>
    <n v="0"/>
    <m/>
    <s v="disponible"/>
    <n v="4500"/>
    <s v="meme_pays"/>
    <m/>
    <m/>
    <n v="7"/>
    <n v="3"/>
    <n v="0"/>
    <m/>
    <m/>
    <m/>
    <m/>
    <m/>
    <m/>
    <m/>
    <m/>
    <m/>
    <m/>
    <m/>
    <m/>
    <m/>
    <m/>
    <m/>
    <m/>
    <m/>
    <m/>
    <m/>
    <s v="non"/>
    <m/>
    <m/>
    <m/>
    <m/>
    <m/>
    <m/>
    <m/>
    <m/>
    <m/>
    <m/>
    <m/>
    <m/>
    <m/>
    <m/>
    <m/>
    <m/>
    <m/>
    <m/>
    <m/>
    <m/>
    <m/>
    <m/>
    <m/>
    <s v="prix_baisse"/>
    <n v="0"/>
    <n v="0"/>
    <n v="1"/>
    <n v="0"/>
    <m/>
    <m/>
    <m/>
    <m/>
    <m/>
    <m/>
    <m/>
    <m/>
    <m/>
    <m/>
    <m/>
    <m/>
    <m/>
    <m/>
    <m/>
    <m/>
    <m/>
    <m/>
    <m/>
    <m/>
    <s v="bache corde"/>
    <n v="1"/>
    <n v="1"/>
    <n v="0"/>
    <n v="0"/>
    <n v="0"/>
    <s v="baisse_couts"/>
    <n v="1"/>
    <n v="0"/>
    <n v="0"/>
    <n v="0"/>
    <n v="0"/>
    <n v="0"/>
    <n v="0"/>
    <n v="0"/>
    <n v="0"/>
    <n v="0"/>
    <n v="0"/>
    <n v="0"/>
    <m/>
    <m/>
    <s v="couverture moustiquaire"/>
    <n v="0"/>
    <n v="0"/>
    <n v="0"/>
    <n v="0"/>
    <n v="0"/>
    <n v="0"/>
    <n v="0"/>
    <n v="0"/>
    <n v="0"/>
    <n v="0"/>
    <n v="1"/>
    <n v="1"/>
    <n v="0"/>
    <n v="0"/>
    <n v="0"/>
    <n v="0"/>
    <n v="2"/>
    <n v="5"/>
    <m/>
    <m/>
    <m/>
    <m/>
    <m/>
    <m/>
    <m/>
    <m/>
    <m/>
    <m/>
    <m/>
    <m/>
    <m/>
    <m/>
    <m/>
    <m/>
    <m/>
    <m/>
    <m/>
    <m/>
    <m/>
    <m/>
    <m/>
    <m/>
    <m/>
    <m/>
    <m/>
    <m/>
    <m/>
    <m/>
    <m/>
    <m/>
    <m/>
    <m/>
    <m/>
    <m/>
    <m/>
    <m/>
    <m/>
    <m/>
    <m/>
    <m/>
    <m/>
    <m/>
    <m/>
    <m/>
    <m/>
    <m/>
    <m/>
    <m/>
    <m/>
    <m/>
    <m/>
    <m/>
    <m/>
    <m/>
    <m/>
    <m/>
    <m/>
    <m/>
    <m/>
    <m/>
    <m/>
    <m/>
    <m/>
    <m/>
    <m/>
    <m/>
    <m/>
    <m/>
    <m/>
    <m/>
    <m/>
    <m/>
    <m/>
    <m/>
    <m/>
    <m/>
    <m/>
    <m/>
    <m/>
    <m/>
    <m/>
    <m/>
    <m/>
    <m/>
    <m/>
    <m/>
    <m/>
    <m/>
    <m/>
    <m/>
    <m/>
    <m/>
    <m/>
    <m/>
    <m/>
    <m/>
    <m/>
    <m/>
    <m/>
    <m/>
    <m/>
    <m/>
    <m/>
    <m/>
    <m/>
    <s v="disponible"/>
    <n v="2250"/>
    <s v="meme_pays"/>
    <m/>
    <m/>
    <n v="7"/>
    <n v="3"/>
    <n v="0"/>
    <m/>
    <s v="disponible"/>
    <n v="2000"/>
    <s v="meme_pays"/>
    <m/>
    <m/>
    <n v="7"/>
    <n v="3"/>
    <n v="0"/>
    <m/>
    <m/>
    <m/>
    <m/>
    <m/>
    <m/>
    <m/>
    <m/>
    <m/>
    <m/>
    <m/>
    <m/>
    <m/>
    <m/>
    <m/>
    <m/>
    <m/>
    <m/>
    <m/>
    <m/>
    <m/>
    <m/>
    <m/>
    <m/>
    <m/>
    <m/>
    <m/>
    <m/>
    <m/>
    <m/>
    <s v="non"/>
    <m/>
    <m/>
    <m/>
    <m/>
    <m/>
    <m/>
    <m/>
    <m/>
    <m/>
    <m/>
    <m/>
    <m/>
    <m/>
    <m/>
    <m/>
    <m/>
    <m/>
    <m/>
    <m/>
    <m/>
    <m/>
    <m/>
    <m/>
    <m/>
    <m/>
    <m/>
    <m/>
    <m/>
    <m/>
    <m/>
    <m/>
    <m/>
    <m/>
    <m/>
    <s v="prix_hausse"/>
    <n v="0"/>
    <n v="1"/>
    <n v="0"/>
    <n v="0"/>
    <s v="moustiquaire couverture"/>
    <n v="0"/>
    <n v="0"/>
    <n v="0"/>
    <n v="0"/>
    <n v="0"/>
    <n v="0"/>
    <n v="0"/>
    <n v="0"/>
    <n v="0"/>
    <n v="0"/>
    <n v="1"/>
    <n v="1"/>
    <n v="0"/>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153"/>
    <n v="44882.346828703703"/>
    <m/>
    <m/>
    <s v="submitted_via_web"/>
  </r>
  <r>
    <n v="17"/>
    <s v="cb9e0130-3b65-4bee-9dec-511a7d3105b7"/>
    <d v="2022-11-16T00:00:00"/>
    <s v="fada_ngourma"/>
    <s v="THIOMBIANO Dana"/>
    <x v="15"/>
    <n v="44881.551354803247"/>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pelle tenaille"/>
    <n v="0"/>
    <n v="0"/>
    <n v="1"/>
    <n v="1"/>
    <n v="0"/>
    <n v="2"/>
    <m/>
    <m/>
    <m/>
    <m/>
    <m/>
    <m/>
    <m/>
    <m/>
    <m/>
    <m/>
    <m/>
    <m/>
    <m/>
    <m/>
    <m/>
    <m/>
    <m/>
    <m/>
    <m/>
    <s v="disponible"/>
    <n v="1000"/>
    <s v="meme_localite"/>
    <m/>
    <m/>
    <n v="7"/>
    <n v="3"/>
    <n v="0"/>
    <m/>
    <s v="disponible"/>
    <n v="2000"/>
    <s v="meme_pays"/>
    <m/>
    <m/>
    <n v="8"/>
    <n v="3"/>
    <n v="0"/>
    <m/>
    <s v="non"/>
    <m/>
    <m/>
    <m/>
    <m/>
    <m/>
    <m/>
    <m/>
    <m/>
    <m/>
    <m/>
    <m/>
    <m/>
    <m/>
    <m/>
    <m/>
    <m/>
    <m/>
    <m/>
    <m/>
    <m/>
    <m/>
    <m/>
    <m/>
    <s v="prix_hausse"/>
    <n v="0"/>
    <n v="1"/>
    <n v="0"/>
    <n v="0"/>
    <s v="pelle tenaille"/>
    <n v="0"/>
    <n v="0"/>
    <n v="1"/>
    <n v="1"/>
    <n v="0"/>
    <s v="hausse_couts"/>
    <n v="1"/>
    <n v="0"/>
    <n v="0"/>
    <n v="0"/>
    <n v="0"/>
    <n v="0"/>
    <n v="0"/>
    <n v="0"/>
    <n v="0"/>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167"/>
    <n v="44882.34684027778"/>
    <m/>
    <m/>
    <s v="submitted_via_web"/>
  </r>
  <r>
    <n v="18"/>
    <s v="2f804910-5ac0-4cec-9d97-1bd110446bc8"/>
    <d v="2022-11-16T00:00:00"/>
    <s v="fada_ngourma"/>
    <s v="LOMPO B Agath"/>
    <x v="16"/>
    <n v="44881.565007002311"/>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pelle tenaille corde"/>
    <n v="0"/>
    <n v="1"/>
    <n v="1"/>
    <n v="1"/>
    <n v="0"/>
    <n v="3"/>
    <m/>
    <m/>
    <m/>
    <m/>
    <m/>
    <m/>
    <m/>
    <m/>
    <m/>
    <m/>
    <s v="disponible"/>
    <n v="7000"/>
    <s v="meme_pays"/>
    <m/>
    <m/>
    <n v="10"/>
    <n v="3"/>
    <n v="0"/>
    <m/>
    <s v="disponible"/>
    <n v="1750"/>
    <s v="meme_pays"/>
    <m/>
    <m/>
    <n v="60"/>
    <n v="3"/>
    <n v="0"/>
    <m/>
    <s v="disponible"/>
    <n v="2000"/>
    <s v="meme_pays"/>
    <m/>
    <m/>
    <n v="15"/>
    <n v="3"/>
    <n v="0"/>
    <m/>
    <s v="oui"/>
    <m/>
    <s v="corde tenaille pelle"/>
    <n v="0"/>
    <n v="1"/>
    <n v="1"/>
    <n v="1"/>
    <n v="0"/>
    <m/>
    <s v="securite prix_fournisseurs"/>
    <n v="1"/>
    <n v="0"/>
    <n v="0"/>
    <n v="0"/>
    <n v="0"/>
    <n v="1"/>
    <n v="0"/>
    <n v="0"/>
    <n v="0"/>
    <n v="0"/>
    <n v="0"/>
    <n v="0"/>
    <m/>
    <m/>
    <s v="prix_hausse"/>
    <n v="0"/>
    <n v="1"/>
    <n v="0"/>
    <n v="0"/>
    <s v="corde tenaille pelle"/>
    <n v="0"/>
    <n v="1"/>
    <n v="1"/>
    <n v="1"/>
    <n v="0"/>
    <s v="hausse_couts Hausse_prix_fournisseurs"/>
    <n v="1"/>
    <n v="0"/>
    <n v="0"/>
    <n v="0"/>
    <n v="0"/>
    <n v="1"/>
    <n v="0"/>
    <n v="0"/>
    <n v="0"/>
    <n v="0"/>
    <n v="0"/>
    <n v="0"/>
    <m/>
    <m/>
    <m/>
    <m/>
    <m/>
    <m/>
    <m/>
    <m/>
    <m/>
    <m/>
    <m/>
    <m/>
    <m/>
    <m/>
    <m/>
    <m/>
    <m/>
    <m/>
    <m/>
    <m/>
    <m/>
    <m/>
    <s v="combustible_gaz lampe"/>
    <n v="0"/>
    <n v="0"/>
    <n v="1"/>
    <n v="0"/>
    <n v="0"/>
    <n v="0"/>
    <n v="0"/>
    <n v="0"/>
    <n v="0"/>
    <n v="0"/>
    <n v="0"/>
    <n v="0"/>
    <n v="1"/>
    <n v="0"/>
    <n v="0"/>
    <n v="0"/>
    <n v="2"/>
    <n v="6"/>
    <m/>
    <m/>
    <m/>
    <m/>
    <m/>
    <m/>
    <m/>
    <m/>
    <m/>
    <m/>
    <m/>
    <m/>
    <m/>
    <m/>
    <m/>
    <m/>
    <m/>
    <m/>
    <m/>
    <m/>
    <m/>
    <m/>
    <m/>
    <s v="disponible"/>
    <s v="6kg 12kg"/>
    <n v="0"/>
    <n v="1"/>
    <n v="1"/>
    <m/>
    <n v="24500"/>
    <n v="27000"/>
    <s v="meme_pays"/>
    <m/>
    <m/>
    <n v="30"/>
    <n v="3"/>
    <n v="0"/>
    <m/>
    <m/>
    <m/>
    <m/>
    <m/>
    <m/>
    <m/>
    <m/>
    <m/>
    <m/>
    <m/>
    <m/>
    <m/>
    <m/>
    <m/>
    <m/>
    <m/>
    <m/>
    <m/>
    <m/>
    <m/>
    <m/>
    <m/>
    <m/>
    <m/>
    <m/>
    <m/>
    <m/>
    <m/>
    <m/>
    <m/>
    <m/>
    <m/>
    <m/>
    <m/>
    <m/>
    <m/>
    <m/>
    <m/>
    <m/>
    <m/>
    <m/>
    <m/>
    <m/>
    <m/>
    <m/>
    <m/>
    <m/>
    <m/>
    <m/>
    <m/>
    <m/>
    <m/>
    <m/>
    <m/>
    <m/>
    <m/>
    <m/>
    <m/>
    <m/>
    <m/>
    <m/>
    <m/>
    <m/>
    <m/>
    <m/>
    <m/>
    <m/>
    <m/>
    <m/>
    <m/>
    <m/>
    <m/>
    <m/>
    <m/>
    <m/>
    <m/>
    <m/>
    <m/>
    <m/>
    <m/>
    <m/>
    <m/>
    <m/>
    <m/>
    <m/>
    <m/>
    <m/>
    <s v="disponible"/>
    <n v="1750"/>
    <s v="meme_pays"/>
    <m/>
    <m/>
    <n v="14"/>
    <n v="3"/>
    <n v="0"/>
    <m/>
    <m/>
    <m/>
    <m/>
    <m/>
    <m/>
    <m/>
    <m/>
    <m/>
    <m/>
    <m/>
    <m/>
    <m/>
    <m/>
    <m/>
    <m/>
    <m/>
    <m/>
    <m/>
    <m/>
    <m/>
    <s v="oui"/>
    <m/>
    <s v="combustible_gaz lampe"/>
    <n v="0"/>
    <n v="0"/>
    <n v="1"/>
    <n v="0"/>
    <n v="0"/>
    <n v="0"/>
    <n v="0"/>
    <n v="0"/>
    <n v="0"/>
    <n v="0"/>
    <n v="0"/>
    <n v="0"/>
    <n v="1"/>
    <n v="0"/>
    <n v="0"/>
    <n v="0"/>
    <m/>
    <s v="cout_transport"/>
    <n v="0"/>
    <n v="0"/>
    <n v="0"/>
    <n v="0"/>
    <n v="0"/>
    <n v="0"/>
    <n v="0"/>
    <n v="1"/>
    <n v="0"/>
    <n v="0"/>
    <n v="0"/>
    <n v="0"/>
    <m/>
    <m/>
    <s v="prix_hausse"/>
    <n v="0"/>
    <n v="1"/>
    <n v="0"/>
    <n v="0"/>
    <s v="combustible_gaz lampe"/>
    <n v="0"/>
    <n v="0"/>
    <n v="1"/>
    <n v="0"/>
    <n v="0"/>
    <n v="0"/>
    <n v="0"/>
    <n v="0"/>
    <n v="0"/>
    <n v="0"/>
    <n v="0"/>
    <n v="0"/>
    <n v="1"/>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177"/>
    <n v="44882.346851851849"/>
    <m/>
    <m/>
    <s v="submitted_via_web"/>
  </r>
  <r>
    <n v="19"/>
    <s v="b2c213e5-eed6-4297-93c0-330bde96147b"/>
    <d v="2022-11-16T00:00:00"/>
    <s v="fada_ngourma"/>
    <s v="THIOMBIANO Dana"/>
    <x v="17"/>
    <n v="44881.555452476852"/>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combustible_gaz"/>
    <n v="0"/>
    <n v="0"/>
    <n v="1"/>
    <n v="0"/>
    <n v="0"/>
    <n v="0"/>
    <n v="0"/>
    <n v="0"/>
    <n v="0"/>
    <n v="0"/>
    <n v="0"/>
    <n v="0"/>
    <n v="0"/>
    <n v="0"/>
    <n v="0"/>
    <n v="1"/>
    <n v="2"/>
    <n v="4"/>
    <m/>
    <m/>
    <m/>
    <m/>
    <m/>
    <m/>
    <m/>
    <m/>
    <m/>
    <m/>
    <m/>
    <m/>
    <m/>
    <m/>
    <m/>
    <m/>
    <m/>
    <m/>
    <m/>
    <m/>
    <m/>
    <m/>
    <m/>
    <s v="disponible"/>
    <s v="6kg 12kg"/>
    <n v="0"/>
    <n v="1"/>
    <n v="1"/>
    <m/>
    <n v="24500"/>
    <n v="27500"/>
    <s v="meme_pays"/>
    <m/>
    <m/>
    <n v="30"/>
    <n v="3"/>
    <n v="0"/>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gaz"/>
    <n v="0"/>
    <n v="0"/>
    <n v="1"/>
    <n v="0"/>
    <n v="0"/>
    <n v="0"/>
    <n v="0"/>
    <n v="0"/>
    <n v="0"/>
    <n v="0"/>
    <n v="0"/>
    <n v="0"/>
    <n v="0"/>
    <n v="0"/>
    <n v="0"/>
    <n v="0"/>
    <s v="hausse_change"/>
    <n v="0"/>
    <n v="0"/>
    <n v="1"/>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186"/>
    <n v="44882.346851851849"/>
    <m/>
    <m/>
    <s v="submitted_via_web"/>
  </r>
  <r>
    <n v="20"/>
    <s v="ba420811-5a64-4078-a7fd-edbb6664dea2"/>
    <d v="2022-11-16T00:00:00"/>
    <s v="fada_ngourma"/>
    <s v="THIOMBIANO Dana"/>
    <x v="18"/>
    <n v="44881.561265729157"/>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pelle tenaille"/>
    <n v="0"/>
    <n v="0"/>
    <n v="1"/>
    <n v="1"/>
    <n v="0"/>
    <n v="2"/>
    <m/>
    <m/>
    <m/>
    <m/>
    <m/>
    <m/>
    <m/>
    <m/>
    <m/>
    <m/>
    <m/>
    <m/>
    <m/>
    <m/>
    <m/>
    <m/>
    <m/>
    <m/>
    <m/>
    <s v="disponible"/>
    <n v="1500"/>
    <s v="meme_pays"/>
    <m/>
    <m/>
    <n v="30"/>
    <n v="3"/>
    <n v="0"/>
    <m/>
    <s v="disponible"/>
    <n v="2000"/>
    <s v="meme_pays"/>
    <m/>
    <m/>
    <n v="7"/>
    <n v="3"/>
    <n v="0"/>
    <m/>
    <s v="non"/>
    <m/>
    <m/>
    <m/>
    <m/>
    <m/>
    <m/>
    <m/>
    <m/>
    <m/>
    <m/>
    <m/>
    <m/>
    <m/>
    <m/>
    <m/>
    <m/>
    <m/>
    <m/>
    <m/>
    <m/>
    <m/>
    <m/>
    <m/>
    <s v="prix_constants"/>
    <n v="1"/>
    <n v="0"/>
    <n v="0"/>
    <n v="0"/>
    <m/>
    <m/>
    <m/>
    <m/>
    <m/>
    <m/>
    <m/>
    <m/>
    <m/>
    <m/>
    <m/>
    <m/>
    <m/>
    <m/>
    <m/>
    <m/>
    <m/>
    <m/>
    <m/>
    <m/>
    <m/>
    <m/>
    <m/>
    <m/>
    <m/>
    <m/>
    <m/>
    <m/>
    <m/>
    <m/>
    <m/>
    <m/>
    <m/>
    <m/>
    <m/>
    <m/>
    <m/>
    <m/>
    <m/>
    <m/>
    <m/>
    <s v="combustible_gaz"/>
    <n v="0"/>
    <n v="0"/>
    <n v="1"/>
    <n v="0"/>
    <n v="0"/>
    <n v="0"/>
    <n v="0"/>
    <n v="0"/>
    <n v="0"/>
    <n v="0"/>
    <n v="0"/>
    <n v="0"/>
    <n v="0"/>
    <n v="0"/>
    <n v="0"/>
    <n v="0"/>
    <n v="1"/>
    <n v="4"/>
    <m/>
    <m/>
    <m/>
    <m/>
    <m/>
    <m/>
    <m/>
    <m/>
    <m/>
    <m/>
    <m/>
    <m/>
    <m/>
    <m/>
    <m/>
    <m/>
    <m/>
    <m/>
    <m/>
    <m/>
    <m/>
    <m/>
    <m/>
    <s v="disponible"/>
    <s v="6kg 12kg"/>
    <n v="0"/>
    <n v="1"/>
    <n v="1"/>
    <m/>
    <n v="24500"/>
    <n v="27500"/>
    <s v="meme_pays"/>
    <m/>
    <m/>
    <n v="30"/>
    <n v="3"/>
    <n v="0"/>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gaz"/>
    <n v="0"/>
    <n v="0"/>
    <n v="1"/>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198"/>
    <n v="44882.346875000003"/>
    <m/>
    <m/>
    <s v="submitted_via_web"/>
  </r>
  <r>
    <n v="21"/>
    <s v="6494d976-dc9b-4c75-97cf-b48d75bfee96"/>
    <d v="2022-11-16T00:00:00"/>
    <s v="fada_ngourma"/>
    <s v="LOMPO B Agath"/>
    <x v="19"/>
    <n v="44881.585585300927"/>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pagne couverture"/>
    <n v="0"/>
    <n v="0"/>
    <n v="0"/>
    <n v="0"/>
    <n v="0"/>
    <n v="0"/>
    <n v="0"/>
    <n v="0"/>
    <n v="0"/>
    <n v="0"/>
    <n v="1"/>
    <n v="0"/>
    <n v="0"/>
    <n v="1"/>
    <n v="0"/>
    <n v="0"/>
    <n v="2"/>
    <n v="4"/>
    <m/>
    <m/>
    <m/>
    <m/>
    <m/>
    <m/>
    <m/>
    <m/>
    <m/>
    <m/>
    <m/>
    <m/>
    <m/>
    <m/>
    <m/>
    <m/>
    <m/>
    <m/>
    <m/>
    <m/>
    <m/>
    <m/>
    <m/>
    <m/>
    <m/>
    <m/>
    <m/>
    <m/>
    <m/>
    <m/>
    <m/>
    <m/>
    <m/>
    <m/>
    <m/>
    <m/>
    <m/>
    <m/>
    <m/>
    <m/>
    <m/>
    <m/>
    <m/>
    <m/>
    <m/>
    <m/>
    <m/>
    <m/>
    <m/>
    <m/>
    <m/>
    <m/>
    <m/>
    <m/>
    <m/>
    <m/>
    <m/>
    <m/>
    <m/>
    <m/>
    <m/>
    <m/>
    <m/>
    <m/>
    <m/>
    <m/>
    <m/>
    <m/>
    <m/>
    <m/>
    <m/>
    <m/>
    <m/>
    <m/>
    <m/>
    <m/>
    <m/>
    <m/>
    <m/>
    <m/>
    <m/>
    <m/>
    <m/>
    <m/>
    <m/>
    <m/>
    <m/>
    <m/>
    <m/>
    <m/>
    <m/>
    <m/>
    <m/>
    <m/>
    <m/>
    <m/>
    <m/>
    <m/>
    <m/>
    <m/>
    <m/>
    <m/>
    <m/>
    <m/>
    <m/>
    <m/>
    <m/>
    <s v="disponible"/>
    <n v="6000"/>
    <s v="meme_pays"/>
    <m/>
    <m/>
    <n v="10"/>
    <n v="3"/>
    <n v="0"/>
    <m/>
    <m/>
    <m/>
    <m/>
    <m/>
    <m/>
    <m/>
    <m/>
    <m/>
    <m/>
    <m/>
    <m/>
    <m/>
    <m/>
    <m/>
    <m/>
    <m/>
    <m/>
    <m/>
    <s v="disponible"/>
    <s v="oui"/>
    <m/>
    <n v="5000"/>
    <s v="meme_pays"/>
    <m/>
    <m/>
    <n v="60"/>
    <n v="2"/>
    <n v="0"/>
    <m/>
    <m/>
    <m/>
    <m/>
    <m/>
    <m/>
    <m/>
    <m/>
    <m/>
    <m/>
    <s v="non"/>
    <m/>
    <m/>
    <m/>
    <m/>
    <m/>
    <m/>
    <m/>
    <m/>
    <m/>
    <m/>
    <m/>
    <m/>
    <m/>
    <m/>
    <m/>
    <m/>
    <m/>
    <m/>
    <m/>
    <m/>
    <m/>
    <m/>
    <m/>
    <m/>
    <m/>
    <m/>
    <m/>
    <m/>
    <m/>
    <m/>
    <m/>
    <m/>
    <m/>
    <m/>
    <s v="prix_hausse"/>
    <n v="0"/>
    <n v="1"/>
    <n v="0"/>
    <n v="0"/>
    <s v="couverture pagne"/>
    <n v="0"/>
    <n v="0"/>
    <n v="0"/>
    <n v="0"/>
    <n v="0"/>
    <n v="0"/>
    <n v="0"/>
    <n v="0"/>
    <n v="0"/>
    <n v="0"/>
    <n v="1"/>
    <n v="0"/>
    <n v="0"/>
    <n v="1"/>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s v="Ras"/>
    <m/>
    <m/>
    <n v="362668218"/>
    <n v="44882.346898148149"/>
    <m/>
    <m/>
    <s v="submitted_via_web"/>
  </r>
  <r>
    <n v="22"/>
    <s v="4d0ec278-e9ec-425f-a5ad-ac1b069ed9c8"/>
    <d v="2022-11-16T00:00:00"/>
    <s v="fada_ngourma"/>
    <s v="THIOMBIANO Dana"/>
    <x v="20"/>
    <n v="44881.566410381944"/>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s v="disponible"/>
    <n v="2000"/>
    <s v="meme_pays"/>
    <m/>
    <m/>
    <n v="14"/>
    <n v="3"/>
    <n v="0"/>
    <m/>
    <m/>
    <m/>
    <m/>
    <m/>
    <m/>
    <m/>
    <m/>
    <m/>
    <m/>
    <m/>
    <m/>
    <m/>
    <m/>
    <m/>
    <m/>
    <m/>
    <m/>
    <m/>
    <m/>
    <m/>
    <s v="non"/>
    <m/>
    <m/>
    <m/>
    <m/>
    <m/>
    <m/>
    <m/>
    <m/>
    <m/>
    <m/>
    <m/>
    <m/>
    <m/>
    <m/>
    <m/>
    <m/>
    <m/>
    <m/>
    <m/>
    <m/>
    <m/>
    <m/>
    <m/>
    <m/>
    <m/>
    <m/>
    <m/>
    <m/>
    <m/>
    <m/>
    <m/>
    <m/>
    <m/>
    <m/>
    <s v="prix_hausse"/>
    <n v="0"/>
    <n v="1"/>
    <n v="0"/>
    <n v="0"/>
    <s v="lampe"/>
    <n v="0"/>
    <n v="0"/>
    <n v="0"/>
    <n v="0"/>
    <n v="0"/>
    <n v="0"/>
    <n v="0"/>
    <n v="0"/>
    <n v="0"/>
    <n v="0"/>
    <n v="0"/>
    <n v="0"/>
    <n v="1"/>
    <n v="0"/>
    <n v="0"/>
    <n v="0"/>
    <s v="hausse_couts hausse_change Hausse_prix_fournisseurs"/>
    <n v="1"/>
    <n v="0"/>
    <n v="1"/>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21"/>
    <n v="44882.346898148149"/>
    <m/>
    <m/>
    <s v="submitted_via_web"/>
  </r>
  <r>
    <n v="23"/>
    <s v="710dd012-39d8-4933-bef6-6102fbb332d7"/>
    <d v="2022-11-16T00:00:00"/>
    <s v="fada_ngourma"/>
    <s v="THIOMBIANO Dana"/>
    <x v="21"/>
    <n v="44881.574089814807"/>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s v="disponible"/>
    <n v="2000"/>
    <s v="meme_pays"/>
    <m/>
    <m/>
    <n v="14"/>
    <n v="3"/>
    <n v="0"/>
    <m/>
    <m/>
    <m/>
    <m/>
    <m/>
    <m/>
    <m/>
    <m/>
    <m/>
    <m/>
    <m/>
    <m/>
    <m/>
    <m/>
    <m/>
    <m/>
    <m/>
    <m/>
    <m/>
    <m/>
    <m/>
    <s v="non"/>
    <m/>
    <m/>
    <m/>
    <m/>
    <m/>
    <m/>
    <m/>
    <m/>
    <m/>
    <m/>
    <m/>
    <m/>
    <m/>
    <m/>
    <m/>
    <m/>
    <m/>
    <m/>
    <m/>
    <m/>
    <m/>
    <m/>
    <m/>
    <m/>
    <m/>
    <m/>
    <m/>
    <m/>
    <m/>
    <m/>
    <m/>
    <m/>
    <m/>
    <m/>
    <s v="prix_hausse"/>
    <n v="0"/>
    <n v="1"/>
    <n v="0"/>
    <n v="0"/>
    <s v="lampe"/>
    <n v="0"/>
    <n v="0"/>
    <n v="0"/>
    <n v="0"/>
    <n v="0"/>
    <n v="0"/>
    <n v="0"/>
    <n v="0"/>
    <n v="0"/>
    <n v="0"/>
    <n v="0"/>
    <n v="0"/>
    <n v="1"/>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27"/>
    <n v="44882.346909722233"/>
    <m/>
    <m/>
    <s v="submitted_via_web"/>
  </r>
  <r>
    <n v="24"/>
    <s v="e7625761-e561-4ca3-bbed-24854b69c647"/>
    <d v="2022-11-16T00:00:00"/>
    <s v="fada_ngourma"/>
    <s v="LOMPO B Agath"/>
    <x v="22"/>
    <n v="44881.591615474543"/>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oustiquaire"/>
    <n v="0"/>
    <n v="0"/>
    <n v="0"/>
    <n v="0"/>
    <n v="0"/>
    <n v="0"/>
    <n v="0"/>
    <n v="0"/>
    <n v="0"/>
    <n v="0"/>
    <n v="0"/>
    <n v="1"/>
    <n v="0"/>
    <n v="0"/>
    <n v="0"/>
    <n v="0"/>
    <n v="1"/>
    <n v="3"/>
    <m/>
    <m/>
    <m/>
    <m/>
    <m/>
    <m/>
    <m/>
    <m/>
    <m/>
    <m/>
    <m/>
    <m/>
    <m/>
    <m/>
    <m/>
    <m/>
    <m/>
    <m/>
    <m/>
    <m/>
    <m/>
    <m/>
    <m/>
    <m/>
    <m/>
    <m/>
    <m/>
    <m/>
    <m/>
    <m/>
    <m/>
    <m/>
    <m/>
    <m/>
    <m/>
    <m/>
    <m/>
    <m/>
    <m/>
    <m/>
    <m/>
    <m/>
    <m/>
    <m/>
    <m/>
    <m/>
    <m/>
    <m/>
    <m/>
    <m/>
    <m/>
    <m/>
    <m/>
    <m/>
    <m/>
    <m/>
    <m/>
    <m/>
    <m/>
    <m/>
    <m/>
    <m/>
    <m/>
    <m/>
    <m/>
    <m/>
    <m/>
    <m/>
    <m/>
    <m/>
    <m/>
    <m/>
    <m/>
    <m/>
    <m/>
    <m/>
    <m/>
    <m/>
    <m/>
    <m/>
    <m/>
    <m/>
    <m/>
    <m/>
    <m/>
    <m/>
    <m/>
    <m/>
    <m/>
    <m/>
    <m/>
    <m/>
    <m/>
    <m/>
    <m/>
    <m/>
    <m/>
    <m/>
    <m/>
    <m/>
    <m/>
    <m/>
    <m/>
    <m/>
    <m/>
    <m/>
    <m/>
    <m/>
    <m/>
    <m/>
    <m/>
    <m/>
    <m/>
    <m/>
    <m/>
    <m/>
    <s v="disponible"/>
    <n v="2000"/>
    <s v="meme_pays"/>
    <m/>
    <m/>
    <n v="60"/>
    <n v="1"/>
    <n v="0"/>
    <m/>
    <m/>
    <m/>
    <m/>
    <m/>
    <m/>
    <m/>
    <m/>
    <m/>
    <m/>
    <m/>
    <m/>
    <m/>
    <m/>
    <m/>
    <m/>
    <m/>
    <m/>
    <m/>
    <m/>
    <m/>
    <m/>
    <m/>
    <m/>
    <m/>
    <m/>
    <m/>
    <m/>
    <m/>
    <m/>
    <s v="non"/>
    <m/>
    <m/>
    <m/>
    <m/>
    <m/>
    <m/>
    <m/>
    <m/>
    <m/>
    <m/>
    <m/>
    <m/>
    <m/>
    <m/>
    <m/>
    <m/>
    <m/>
    <m/>
    <m/>
    <m/>
    <m/>
    <m/>
    <m/>
    <m/>
    <m/>
    <m/>
    <m/>
    <m/>
    <m/>
    <m/>
    <m/>
    <m/>
    <m/>
    <m/>
    <s v="prix_hausse"/>
    <n v="0"/>
    <n v="1"/>
    <n v="0"/>
    <n v="0"/>
    <s v="moustiquaire"/>
    <n v="0"/>
    <n v="0"/>
    <n v="0"/>
    <n v="0"/>
    <n v="0"/>
    <n v="0"/>
    <n v="0"/>
    <n v="0"/>
    <n v="0"/>
    <n v="0"/>
    <n v="0"/>
    <n v="1"/>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s v="Ras"/>
    <m/>
    <m/>
    <n v="362668228"/>
    <n v="44882.346909722233"/>
    <m/>
    <m/>
    <s v="submitted_via_web"/>
  </r>
  <r>
    <n v="25"/>
    <s v="31539703-06c3-41b6-888d-f6afc02c717d"/>
    <d v="2022-11-16T00:00:00"/>
    <s v="fada_ngourma"/>
    <s v="LOMPO B Agath"/>
    <x v="23"/>
    <n v="44881.628346886573"/>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charbon"/>
    <n v="0"/>
    <n v="1"/>
    <n v="0"/>
    <n v="0"/>
    <n v="0"/>
    <n v="0"/>
    <n v="0"/>
    <n v="0"/>
    <n v="0"/>
    <n v="0"/>
    <n v="0"/>
    <n v="0"/>
    <n v="0"/>
    <n v="0"/>
    <n v="0"/>
    <n v="0"/>
    <n v="1"/>
    <n v="3"/>
    <m/>
    <m/>
    <m/>
    <m/>
    <m/>
    <m/>
    <m/>
    <m/>
    <m/>
    <m/>
    <s v="disponible"/>
    <s v="sac sachet"/>
    <n v="1"/>
    <n v="1"/>
    <n v="6000"/>
    <n v="100"/>
    <s v="meme_localite"/>
    <m/>
    <m/>
    <n v="10"/>
    <n v="6"/>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charbon"/>
    <n v="0"/>
    <n v="1"/>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s v="Ras"/>
    <m/>
    <m/>
    <n v="362668242"/>
    <n v="44882.346932870358"/>
    <m/>
    <m/>
    <s v="submitted_via_web"/>
  </r>
  <r>
    <n v="26"/>
    <s v="f25831ab-1a09-4cdc-88de-d3ce21adc25f"/>
    <d v="2022-11-16T00:00:00"/>
    <s v="fada_ngourma"/>
    <s v="THIOMBIANO Dana"/>
    <x v="24"/>
    <n v="44881.587513472223"/>
    <s v="audit.csv"/>
    <m/>
    <m/>
    <s v="acted"/>
    <n v="44881"/>
    <s v="est"/>
    <s v="gourma"/>
    <x v="1"/>
    <s v="central"/>
    <m/>
    <m/>
    <s v="ACTED"/>
    <s v="Marché de Fada N'Gourma"/>
    <m/>
    <s v="oui"/>
    <m/>
    <s v="moins30"/>
    <m/>
    <m/>
    <s v="savon400gr"/>
    <n v="0"/>
    <n v="0"/>
    <n v="1"/>
    <n v="0"/>
    <n v="1"/>
    <m/>
    <m/>
    <m/>
    <m/>
    <m/>
    <m/>
    <m/>
    <m/>
    <m/>
    <m/>
    <m/>
    <m/>
    <m/>
    <m/>
    <m/>
    <m/>
    <m/>
    <m/>
    <m/>
    <m/>
    <m/>
    <m/>
    <m/>
    <s v="disponible"/>
    <s v="boule400g boule250g"/>
    <n v="1"/>
    <n v="1"/>
    <n v="300"/>
    <n v="250"/>
    <s v="meme_pays"/>
    <m/>
    <m/>
    <n v="14"/>
    <n v="3"/>
    <n v="0"/>
    <m/>
    <s v="non"/>
    <m/>
    <m/>
    <m/>
    <m/>
    <m/>
    <m/>
    <m/>
    <m/>
    <m/>
    <m/>
    <m/>
    <m/>
    <m/>
    <m/>
    <m/>
    <m/>
    <m/>
    <m/>
    <m/>
    <m/>
    <m/>
    <m/>
    <s v="prix_hausse"/>
    <n v="0"/>
    <n v="1"/>
    <n v="0"/>
    <n v="0"/>
    <s v="savon400gr"/>
    <n v="0"/>
    <n v="0"/>
    <n v="1"/>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45"/>
    <n v="44882.346944444449"/>
    <m/>
    <m/>
    <s v="submitted_via_web"/>
  </r>
  <r>
    <n v="27"/>
    <s v="9a045c43-1a1d-4182-a445-e6fe3d23b62b"/>
    <d v="2022-11-16T00:00:00"/>
    <s v="fada_ngourma"/>
    <s v="LOMPO B Agath"/>
    <x v="25"/>
    <n v="44881.637661527777"/>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charbon"/>
    <n v="0"/>
    <n v="1"/>
    <n v="0"/>
    <n v="0"/>
    <n v="0"/>
    <n v="0"/>
    <n v="0"/>
    <n v="0"/>
    <n v="0"/>
    <n v="0"/>
    <n v="0"/>
    <n v="0"/>
    <n v="0"/>
    <n v="0"/>
    <n v="0"/>
    <n v="0"/>
    <n v="1"/>
    <n v="3"/>
    <m/>
    <m/>
    <m/>
    <m/>
    <m/>
    <m/>
    <m/>
    <m/>
    <m/>
    <m/>
    <s v="disponible"/>
    <s v="sac sachet"/>
    <n v="1"/>
    <n v="1"/>
    <n v="6000"/>
    <n v="100"/>
    <s v="meme_localite"/>
    <m/>
    <m/>
    <n v="15"/>
    <n v="1"/>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charbon"/>
    <n v="0"/>
    <n v="1"/>
    <n v="0"/>
    <n v="0"/>
    <n v="0"/>
    <n v="0"/>
    <n v="0"/>
    <n v="0"/>
    <n v="0"/>
    <n v="0"/>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s v="Ras"/>
    <m/>
    <m/>
    <n v="362668257"/>
    <n v="44882.346956018519"/>
    <m/>
    <m/>
    <s v="submitted_via_web"/>
  </r>
  <r>
    <n v="28"/>
    <s v="5f63adb7-d044-4982-8931-e81ceb145bc0"/>
    <d v="2022-11-16T00:00:00"/>
    <s v="fada_ngourma"/>
    <s v="THIOMBIANO Dana"/>
    <x v="26"/>
    <n v="44881.591401990743"/>
    <s v="audit.csv"/>
    <m/>
    <m/>
    <s v="acted"/>
    <n v="44881"/>
    <s v="est"/>
    <s v="gourma"/>
    <x v="1"/>
    <s v="central"/>
    <m/>
    <m/>
    <s v="ACTED"/>
    <s v="Marché de Fada N'Gourma"/>
    <m/>
    <s v="oui"/>
    <m/>
    <s v="moins30"/>
    <m/>
    <m/>
    <s v="savon400gr"/>
    <n v="0"/>
    <n v="0"/>
    <n v="1"/>
    <n v="0"/>
    <n v="1"/>
    <m/>
    <m/>
    <m/>
    <m/>
    <m/>
    <m/>
    <m/>
    <m/>
    <m/>
    <m/>
    <m/>
    <m/>
    <m/>
    <m/>
    <m/>
    <m/>
    <m/>
    <m/>
    <m/>
    <m/>
    <m/>
    <m/>
    <m/>
    <s v="disponible"/>
    <s v="boule400g boule250g"/>
    <n v="1"/>
    <n v="1"/>
    <n v="300"/>
    <n v="250"/>
    <s v="meme_pays"/>
    <m/>
    <m/>
    <n v="14"/>
    <n v="3"/>
    <n v="0"/>
    <m/>
    <s v="non"/>
    <m/>
    <m/>
    <m/>
    <m/>
    <m/>
    <m/>
    <m/>
    <m/>
    <m/>
    <m/>
    <m/>
    <m/>
    <m/>
    <m/>
    <m/>
    <m/>
    <m/>
    <m/>
    <m/>
    <m/>
    <m/>
    <m/>
    <s v="prix_hausse"/>
    <n v="0"/>
    <n v="1"/>
    <n v="0"/>
    <n v="0"/>
    <s v="savon400gr"/>
    <n v="0"/>
    <n v="0"/>
    <n v="1"/>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62"/>
    <n v="44882.346967592588"/>
    <m/>
    <m/>
    <s v="submitted_via_web"/>
  </r>
  <r>
    <n v="29"/>
    <s v="e9cf1106-9390-451d-b52a-c65891357a44"/>
    <d v="2022-11-16T00:00:00"/>
    <s v="fada_ngourma"/>
    <s v="THIOMBIANO Dana"/>
    <x v="27"/>
    <n v="44881.617952824083"/>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charbon"/>
    <n v="0"/>
    <n v="1"/>
    <n v="0"/>
    <n v="0"/>
    <n v="0"/>
    <n v="0"/>
    <n v="0"/>
    <n v="0"/>
    <n v="0"/>
    <n v="0"/>
    <n v="0"/>
    <n v="0"/>
    <n v="0"/>
    <n v="0"/>
    <n v="0"/>
    <n v="0"/>
    <n v="1"/>
    <n v="3"/>
    <m/>
    <m/>
    <m/>
    <m/>
    <m/>
    <m/>
    <m/>
    <m/>
    <m/>
    <m/>
    <s v="disponible"/>
    <s v="sac sachet"/>
    <n v="1"/>
    <n v="1"/>
    <n v="6000"/>
    <n v="100"/>
    <s v="meme_commune"/>
    <m/>
    <m/>
    <n v="14"/>
    <n v="7"/>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charbon"/>
    <n v="0"/>
    <n v="1"/>
    <n v="0"/>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71"/>
    <n v="44882.346979166672"/>
    <m/>
    <m/>
    <s v="submitted_via_web"/>
  </r>
  <r>
    <n v="30"/>
    <s v="38df59f9-006c-45c7-8965-775b3b437157"/>
    <d v="2022-11-16T00:00:00"/>
    <s v="fada_ngourma"/>
    <s v="LOMPO B Agath"/>
    <x v="28"/>
    <n v="44881.66287915509"/>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n v="1"/>
    <n v="0"/>
    <n v="0"/>
    <n v="0"/>
    <n v="0"/>
    <n v="0"/>
    <n v="0"/>
    <n v="0"/>
    <n v="0"/>
    <n v="0"/>
    <n v="0"/>
    <n v="0"/>
    <n v="0"/>
    <n v="0"/>
    <n v="0"/>
    <n v="0"/>
    <n v="1"/>
    <n v="3"/>
    <m/>
    <s v="disponible"/>
    <n v="500"/>
    <s v="meme_commune"/>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bois"/>
    <n v="1"/>
    <n v="0"/>
    <n v="0"/>
    <n v="0"/>
    <n v="0"/>
    <n v="0"/>
    <n v="0"/>
    <n v="0"/>
    <n v="0"/>
    <n v="0"/>
    <n v="0"/>
    <n v="0"/>
    <n v="0"/>
    <n v="0"/>
    <n v="0"/>
    <n v="0"/>
    <s v="hausse_couts baisse_offre_securite"/>
    <n v="1"/>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75"/>
    <n v="44882.346990740742"/>
    <m/>
    <m/>
    <s v="submitted_via_web"/>
  </r>
  <r>
    <n v="31"/>
    <s v="11a1d2ad-e5cd-41f3-a3bd-7965679e60af"/>
    <d v="2022-11-16T00:00:00"/>
    <s v="fada_ngourma"/>
    <s v="LOMPO B Agath"/>
    <x v="29"/>
    <n v="44881.672903761573"/>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n v="1"/>
    <n v="0"/>
    <n v="0"/>
    <n v="0"/>
    <n v="0"/>
    <n v="0"/>
    <n v="0"/>
    <n v="0"/>
    <n v="0"/>
    <n v="0"/>
    <n v="0"/>
    <n v="0"/>
    <n v="0"/>
    <n v="0"/>
    <n v="0"/>
    <n v="0"/>
    <n v="1"/>
    <n v="3"/>
    <m/>
    <s v="peudisponible"/>
    <n v="500"/>
    <s v="meme_localite"/>
    <m/>
    <m/>
    <n v="10"/>
    <n v="4"/>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n v="1"/>
    <n v="0"/>
    <n v="0"/>
    <n v="0"/>
    <n v="0"/>
    <n v="0"/>
    <n v="0"/>
    <n v="0"/>
    <n v="0"/>
    <n v="0"/>
    <n v="0"/>
    <n v="0"/>
    <n v="0"/>
    <n v="0"/>
    <n v="0"/>
    <n v="0"/>
    <m/>
    <s v="degradation_perte"/>
    <n v="0"/>
    <n v="0"/>
    <n v="1"/>
    <n v="0"/>
    <n v="0"/>
    <n v="0"/>
    <n v="0"/>
    <n v="0"/>
    <n v="0"/>
    <n v="0"/>
    <n v="0"/>
    <n v="0"/>
    <m/>
    <m/>
    <s v="prix_hausse"/>
    <n v="0"/>
    <n v="1"/>
    <n v="0"/>
    <n v="0"/>
    <s v="combustible_bois"/>
    <n v="1"/>
    <n v="0"/>
    <n v="0"/>
    <n v="0"/>
    <n v="0"/>
    <n v="0"/>
    <n v="0"/>
    <n v="0"/>
    <n v="0"/>
    <n v="0"/>
    <n v="0"/>
    <n v="0"/>
    <n v="0"/>
    <n v="0"/>
    <n v="0"/>
    <n v="0"/>
    <s v="baisse_offre_securite"/>
    <n v="0"/>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s v="Ras"/>
    <m/>
    <m/>
    <n v="362668287"/>
    <n v="44882.347013888888"/>
    <m/>
    <m/>
    <s v="submitted_via_web"/>
  </r>
  <r>
    <n v="32"/>
    <s v="5a529904-b479-4ae7-8465-46e6a60b043f"/>
    <d v="2022-11-16T00:00:00"/>
    <s v="fada_ngourma"/>
    <s v="THIOMBIANO Dana"/>
    <x v="30"/>
    <n v="44881.622859247676"/>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combustible_charbon"/>
    <n v="0"/>
    <n v="1"/>
    <n v="0"/>
    <n v="0"/>
    <n v="0"/>
    <n v="0"/>
    <n v="0"/>
    <n v="0"/>
    <n v="0"/>
    <n v="0"/>
    <n v="0"/>
    <n v="0"/>
    <n v="0"/>
    <n v="0"/>
    <n v="0"/>
    <n v="1"/>
    <n v="2"/>
    <n v="4"/>
    <m/>
    <m/>
    <m/>
    <m/>
    <m/>
    <m/>
    <m/>
    <m/>
    <m/>
    <m/>
    <s v="disponible"/>
    <s v="sac sachet"/>
    <n v="1"/>
    <n v="1"/>
    <n v="5500"/>
    <n v="100"/>
    <s v="meme_commune"/>
    <m/>
    <m/>
    <n v="14"/>
    <n v="7"/>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charbon"/>
    <n v="0"/>
    <n v="1"/>
    <n v="0"/>
    <n v="0"/>
    <n v="0"/>
    <n v="0"/>
    <n v="0"/>
    <n v="0"/>
    <n v="0"/>
    <n v="0"/>
    <n v="0"/>
    <n v="0"/>
    <n v="0"/>
    <n v="0"/>
    <n v="0"/>
    <n v="0"/>
    <s v="hausse_couts hausse_change Hausse_prix_fournisseurs"/>
    <n v="1"/>
    <n v="0"/>
    <n v="1"/>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289"/>
    <n v="44882.347013888888"/>
    <m/>
    <m/>
    <s v="submitted_via_web"/>
  </r>
  <r>
    <n v="33"/>
    <s v="d6811cef-dfd0-4dcd-9562-7fd08aae1ac1"/>
    <d v="2022-11-16T00:00:00"/>
    <s v="fada_ngourma"/>
    <s v="THIOMBIANO Dana"/>
    <x v="31"/>
    <n v="44881.632957696762"/>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n v="1"/>
    <n v="0"/>
    <n v="0"/>
    <n v="0"/>
    <n v="0"/>
    <n v="0"/>
    <n v="0"/>
    <n v="0"/>
    <n v="0"/>
    <n v="0"/>
    <n v="0"/>
    <n v="0"/>
    <n v="0"/>
    <n v="0"/>
    <n v="0"/>
    <n v="0"/>
    <n v="1"/>
    <n v="3"/>
    <m/>
    <s v="disponible"/>
    <n v="500"/>
    <s v="meme_commun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bois"/>
    <n v="1"/>
    <n v="0"/>
    <n v="0"/>
    <n v="0"/>
    <n v="0"/>
    <n v="0"/>
    <n v="0"/>
    <n v="0"/>
    <n v="0"/>
    <n v="0"/>
    <n v="0"/>
    <n v="0"/>
    <n v="0"/>
    <n v="0"/>
    <n v="0"/>
    <n v="0"/>
    <s v="hausse_couts baisse_offre_securite"/>
    <n v="1"/>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341"/>
    <n v="44882.347083333327"/>
    <m/>
    <m/>
    <s v="submitted_via_web"/>
  </r>
  <r>
    <n v="34"/>
    <s v="0d0bf74d-5362-4f09-9fdd-f065f5a861c5"/>
    <d v="2022-11-16T00:00:00"/>
    <s v="fada_ngourma"/>
    <s v="THIOMBIANO Dana"/>
    <x v="32"/>
    <n v="44881.671784027778"/>
    <s v="audit.csv"/>
    <m/>
    <m/>
    <s v="acted"/>
    <n v="44881"/>
    <s v="est"/>
    <s v="gourma"/>
    <x v="1"/>
    <s v="central"/>
    <m/>
    <m/>
    <s v="ACTED"/>
    <s v="Marché de Fada N'Gour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n v="1"/>
    <n v="0"/>
    <n v="0"/>
    <n v="0"/>
    <n v="0"/>
    <n v="0"/>
    <n v="0"/>
    <n v="0"/>
    <n v="0"/>
    <n v="0"/>
    <n v="0"/>
    <n v="0"/>
    <n v="0"/>
    <n v="0"/>
    <n v="0"/>
    <n v="0"/>
    <n v="1"/>
    <n v="3"/>
    <m/>
    <s v="disponible"/>
    <n v="500"/>
    <s v="meme_commune"/>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bois"/>
    <n v="1"/>
    <n v="0"/>
    <n v="0"/>
    <n v="0"/>
    <n v="0"/>
    <n v="0"/>
    <n v="0"/>
    <n v="0"/>
    <n v="0"/>
    <n v="0"/>
    <n v="0"/>
    <n v="0"/>
    <n v="0"/>
    <n v="0"/>
    <n v="0"/>
    <n v="0"/>
    <s v="hausse_couts baisse_offre_securite"/>
    <n v="1"/>
    <n v="0"/>
    <n v="0"/>
    <n v="0"/>
    <n v="0"/>
    <n v="0"/>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Ras"/>
    <m/>
    <m/>
    <n v="362668425"/>
    <n v="44882.347199074073"/>
    <m/>
    <m/>
    <s v="submitted_via_web"/>
  </r>
  <r>
    <n v="35"/>
    <s v="944d5c30-7e2a-4be4-9de4-a68e681fb65f"/>
    <d v="2022-11-17T00:00:00"/>
    <s v="tougan"/>
    <s v="B"/>
    <x v="33"/>
    <n v="44882.462922870371"/>
    <s v="audit.csv"/>
    <m/>
    <m/>
    <s v="crs"/>
    <n v="44882"/>
    <s v="boucle_mouhoun"/>
    <s v="sourou"/>
    <x v="2"/>
    <s v="central"/>
    <m/>
    <m/>
    <s v="Catholic Relief Services"/>
    <s v="Marché de Tougan"/>
    <m/>
    <s v="oui"/>
    <m/>
    <s v="nsp"/>
    <m/>
    <m/>
    <s v="seau bidon savon400gr"/>
    <n v="1"/>
    <n v="1"/>
    <n v="1"/>
    <n v="0"/>
    <n v="3"/>
    <m/>
    <s v="disponible"/>
    <n v="500"/>
    <s v="meme_region"/>
    <m/>
    <m/>
    <n v="6"/>
    <n v="5"/>
    <n v="0"/>
    <m/>
    <s v="disponible"/>
    <s v="20l 25l"/>
    <n v="1"/>
    <n v="1"/>
    <n v="2000"/>
    <n v="2000"/>
    <s v="meme_commune"/>
    <m/>
    <m/>
    <n v="6"/>
    <n v="6"/>
    <n v="1"/>
    <m/>
    <s v="disponible"/>
    <s v="boule400g"/>
    <n v="1"/>
    <n v="0"/>
    <n v="300"/>
    <m/>
    <s v="meme_commune"/>
    <m/>
    <m/>
    <n v="7"/>
    <n v="7"/>
    <n v="1"/>
    <m/>
    <s v="oui"/>
    <m/>
    <s v="seau"/>
    <n v="1"/>
    <n v="0"/>
    <n v="0"/>
    <n v="0"/>
    <m/>
    <s v="route_etat"/>
    <n v="0"/>
    <n v="0"/>
    <n v="0"/>
    <n v="1"/>
    <n v="0"/>
    <n v="0"/>
    <n v="0"/>
    <n v="0"/>
    <n v="0"/>
    <n v="0"/>
    <n v="0"/>
    <n v="0"/>
    <m/>
    <m/>
    <s v="prix_constants"/>
    <n v="1"/>
    <n v="0"/>
    <n v="0"/>
    <n v="0"/>
    <m/>
    <m/>
    <m/>
    <m/>
    <m/>
    <m/>
    <m/>
    <m/>
    <m/>
    <m/>
    <m/>
    <m/>
    <m/>
    <m/>
    <m/>
    <m/>
    <m/>
    <m/>
    <m/>
    <m/>
    <m/>
    <m/>
    <m/>
    <m/>
    <m/>
    <m/>
    <m/>
    <m/>
    <m/>
    <m/>
    <m/>
    <m/>
    <m/>
    <m/>
    <m/>
    <m/>
    <m/>
    <m/>
    <m/>
    <s v="bache"/>
    <n v="1"/>
    <n v="0"/>
    <n v="0"/>
    <n v="0"/>
    <n v="0"/>
    <n v="1"/>
    <m/>
    <s v="disponible"/>
    <n v="5000"/>
    <s v="meme_region"/>
    <m/>
    <m/>
    <n v="7"/>
    <n v="10"/>
    <n v="1"/>
    <m/>
    <m/>
    <m/>
    <m/>
    <m/>
    <m/>
    <m/>
    <m/>
    <m/>
    <m/>
    <m/>
    <m/>
    <m/>
    <m/>
    <m/>
    <m/>
    <m/>
    <m/>
    <m/>
    <m/>
    <m/>
    <m/>
    <m/>
    <m/>
    <m/>
    <m/>
    <m/>
    <m/>
    <s v="oui"/>
    <m/>
    <s v="bache"/>
    <n v="1"/>
    <n v="0"/>
    <n v="0"/>
    <n v="0"/>
    <n v="0"/>
    <m/>
    <s v="securite"/>
    <n v="1"/>
    <n v="0"/>
    <n v="0"/>
    <n v="0"/>
    <n v="0"/>
    <n v="0"/>
    <n v="0"/>
    <n v="0"/>
    <n v="0"/>
    <n v="0"/>
    <n v="0"/>
    <n v="0"/>
    <m/>
    <m/>
    <s v="prix_constants"/>
    <n v="1"/>
    <n v="0"/>
    <n v="0"/>
    <n v="0"/>
    <m/>
    <m/>
    <m/>
    <m/>
    <m/>
    <m/>
    <m/>
    <m/>
    <m/>
    <m/>
    <m/>
    <m/>
    <m/>
    <m/>
    <m/>
    <m/>
    <m/>
    <m/>
    <m/>
    <m/>
    <m/>
    <m/>
    <m/>
    <m/>
    <m/>
    <m/>
    <m/>
    <m/>
    <m/>
    <m/>
    <m/>
    <m/>
    <m/>
    <m/>
    <m/>
    <m/>
    <m/>
    <m/>
    <m/>
    <m/>
    <m/>
    <s v="combustible_gaz gobelet_plastique natte"/>
    <n v="0"/>
    <n v="0"/>
    <n v="1"/>
    <n v="0"/>
    <n v="0"/>
    <n v="0"/>
    <n v="1"/>
    <n v="0"/>
    <n v="0"/>
    <n v="1"/>
    <n v="0"/>
    <n v="0"/>
    <n v="0"/>
    <n v="0"/>
    <n v="0"/>
    <n v="0"/>
    <n v="3"/>
    <n v="7"/>
    <m/>
    <m/>
    <m/>
    <m/>
    <m/>
    <m/>
    <m/>
    <m/>
    <m/>
    <m/>
    <m/>
    <m/>
    <m/>
    <m/>
    <m/>
    <m/>
    <m/>
    <m/>
    <m/>
    <m/>
    <m/>
    <m/>
    <m/>
    <s v="disponible"/>
    <s v="6kg"/>
    <n v="0"/>
    <n v="1"/>
    <n v="0"/>
    <m/>
    <n v="27500"/>
    <m/>
    <s v="meme_province"/>
    <m/>
    <m/>
    <n v="7"/>
    <n v="7"/>
    <n v="1"/>
    <m/>
    <m/>
    <m/>
    <m/>
    <m/>
    <m/>
    <m/>
    <m/>
    <m/>
    <m/>
    <m/>
    <m/>
    <m/>
    <m/>
    <m/>
    <m/>
    <m/>
    <m/>
    <m/>
    <m/>
    <m/>
    <m/>
    <m/>
    <m/>
    <m/>
    <m/>
    <m/>
    <m/>
    <s v="disponible"/>
    <n v="450"/>
    <s v="meme_province"/>
    <m/>
    <m/>
    <n v="7"/>
    <n v="7"/>
    <n v="1"/>
    <m/>
    <m/>
    <m/>
    <m/>
    <m/>
    <m/>
    <m/>
    <m/>
    <m/>
    <m/>
    <m/>
    <m/>
    <m/>
    <m/>
    <m/>
    <m/>
    <m/>
    <m/>
    <m/>
    <m/>
    <m/>
    <m/>
    <m/>
    <m/>
    <m/>
    <s v="disponible"/>
    <n v="2000"/>
    <s v="meme_province"/>
    <m/>
    <m/>
    <n v="7"/>
    <n v="14"/>
    <n v="1"/>
    <m/>
    <m/>
    <m/>
    <m/>
    <m/>
    <m/>
    <m/>
    <m/>
    <m/>
    <m/>
    <m/>
    <m/>
    <m/>
    <m/>
    <m/>
    <m/>
    <m/>
    <m/>
    <m/>
    <m/>
    <m/>
    <m/>
    <m/>
    <m/>
    <m/>
    <m/>
    <m/>
    <m/>
    <m/>
    <m/>
    <m/>
    <m/>
    <m/>
    <m/>
    <m/>
    <m/>
    <m/>
    <m/>
    <m/>
    <m/>
    <m/>
    <m/>
    <m/>
    <m/>
    <m/>
    <m/>
    <m/>
    <m/>
    <s v="oui"/>
    <m/>
    <s v="combustible_gaz"/>
    <n v="0"/>
    <n v="0"/>
    <n v="1"/>
    <n v="0"/>
    <n v="0"/>
    <n v="0"/>
    <n v="0"/>
    <n v="0"/>
    <n v="0"/>
    <n v="0"/>
    <n v="0"/>
    <n v="0"/>
    <n v="0"/>
    <n v="0"/>
    <n v="0"/>
    <n v="0"/>
    <m/>
    <s v="securite"/>
    <n v="1"/>
    <n v="0"/>
    <n v="0"/>
    <n v="0"/>
    <n v="0"/>
    <n v="0"/>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oui"/>
    <s v="insecurite"/>
    <n v="0"/>
    <n v="0"/>
    <n v="0"/>
    <n v="0"/>
    <n v="0"/>
    <n v="1"/>
    <n v="0"/>
    <n v="0"/>
    <m/>
    <s v="handicap"/>
    <n v="0"/>
    <n v="0"/>
    <n v="0"/>
    <n v="0"/>
    <n v="1"/>
    <n v="0"/>
    <n v="0"/>
    <n v="0"/>
    <n v="0"/>
    <m/>
    <s v="Ras"/>
    <m/>
    <m/>
    <n v="362748320"/>
    <n v="44882.463391203702"/>
    <m/>
    <m/>
    <s v="submitted_via_web"/>
  </r>
  <r>
    <n v="36"/>
    <s v="cc51e5d2-fac0-4274-aba6-9c2f18d8bcf5"/>
    <d v="2022-11-17T00:00:00"/>
    <s v="boussouma"/>
    <s v="Sawadogo Mohamed"/>
    <x v="34"/>
    <n v="44882.48868628472"/>
    <s v="audit.csv"/>
    <m/>
    <m/>
    <s v="reach"/>
    <n v="44882"/>
    <s v="centre_nord"/>
    <s v="sanmatenga"/>
    <x v="3"/>
    <s v="central"/>
    <m/>
    <m/>
    <s v="REACH"/>
    <s v="Marché de Boussouma"/>
    <m/>
    <s v="oui"/>
    <m/>
    <s v="plus100"/>
    <m/>
    <m/>
    <s v="savon400gr"/>
    <n v="0"/>
    <n v="0"/>
    <n v="1"/>
    <n v="0"/>
    <n v="1"/>
    <m/>
    <m/>
    <m/>
    <m/>
    <m/>
    <m/>
    <m/>
    <m/>
    <m/>
    <m/>
    <m/>
    <m/>
    <m/>
    <m/>
    <m/>
    <m/>
    <m/>
    <m/>
    <m/>
    <m/>
    <m/>
    <m/>
    <m/>
    <s v="disponible"/>
    <s v="boule400g boule250g"/>
    <n v="1"/>
    <n v="1"/>
    <n v="450"/>
    <n v="425"/>
    <s v="meme_pays"/>
    <m/>
    <m/>
    <n v="30"/>
    <n v="1"/>
    <n v="0"/>
    <m/>
    <s v="non"/>
    <m/>
    <m/>
    <m/>
    <m/>
    <m/>
    <m/>
    <m/>
    <m/>
    <m/>
    <m/>
    <m/>
    <m/>
    <m/>
    <m/>
    <m/>
    <m/>
    <m/>
    <m/>
    <m/>
    <m/>
    <m/>
    <m/>
    <s v="prix_constants"/>
    <n v="1"/>
    <n v="0"/>
    <n v="0"/>
    <n v="0"/>
    <m/>
    <m/>
    <m/>
    <m/>
    <m/>
    <m/>
    <m/>
    <m/>
    <m/>
    <m/>
    <m/>
    <m/>
    <m/>
    <m/>
    <m/>
    <m/>
    <m/>
    <m/>
    <m/>
    <m/>
    <m/>
    <m/>
    <m/>
    <m/>
    <m/>
    <m/>
    <m/>
    <m/>
    <m/>
    <m/>
    <m/>
    <m/>
    <m/>
    <m/>
    <m/>
    <m/>
    <m/>
    <m/>
    <m/>
    <s v="bache tenaille pelle corde"/>
    <n v="1"/>
    <n v="1"/>
    <n v="1"/>
    <n v="1"/>
    <n v="0"/>
    <n v="4"/>
    <m/>
    <s v="disponible"/>
    <n v="8000"/>
    <s v="meme_pays"/>
    <m/>
    <m/>
    <n v="35"/>
    <n v="1"/>
    <n v="0"/>
    <m/>
    <s v="disponible"/>
    <n v="4000"/>
    <s v="meme_pays"/>
    <m/>
    <m/>
    <n v="60"/>
    <n v="1"/>
    <n v="0"/>
    <m/>
    <s v="disponible"/>
    <n v="1000"/>
    <s v="meme_pays"/>
    <m/>
    <m/>
    <n v="30"/>
    <n v="1"/>
    <n v="0"/>
    <m/>
    <s v="disponible"/>
    <n v="1500"/>
    <s v="meme_pays"/>
    <m/>
    <m/>
    <n v="60"/>
    <n v="1"/>
    <n v="0"/>
    <m/>
    <s v="non"/>
    <m/>
    <m/>
    <m/>
    <m/>
    <m/>
    <m/>
    <m/>
    <m/>
    <m/>
    <m/>
    <m/>
    <m/>
    <m/>
    <m/>
    <m/>
    <m/>
    <m/>
    <m/>
    <m/>
    <m/>
    <m/>
    <m/>
    <m/>
    <s v="prix_constants"/>
    <n v="1"/>
    <n v="0"/>
    <n v="0"/>
    <n v="0"/>
    <m/>
    <m/>
    <m/>
    <m/>
    <m/>
    <m/>
    <m/>
    <m/>
    <m/>
    <m/>
    <m/>
    <m/>
    <m/>
    <m/>
    <m/>
    <m/>
    <m/>
    <m/>
    <m/>
    <m/>
    <m/>
    <m/>
    <m/>
    <m/>
    <m/>
    <m/>
    <m/>
    <m/>
    <m/>
    <m/>
    <m/>
    <m/>
    <m/>
    <m/>
    <m/>
    <m/>
    <m/>
    <m/>
    <m/>
    <m/>
    <m/>
    <s v="lampe sac_boro"/>
    <n v="0"/>
    <n v="0"/>
    <n v="0"/>
    <n v="0"/>
    <n v="0"/>
    <n v="0"/>
    <n v="0"/>
    <n v="0"/>
    <n v="0"/>
    <n v="0"/>
    <n v="0"/>
    <n v="0"/>
    <n v="1"/>
    <n v="0"/>
    <n v="1"/>
    <n v="0"/>
    <n v="2"/>
    <n v="7"/>
    <m/>
    <m/>
    <m/>
    <m/>
    <m/>
    <m/>
    <m/>
    <m/>
    <m/>
    <m/>
    <m/>
    <m/>
    <m/>
    <m/>
    <m/>
    <m/>
    <m/>
    <m/>
    <m/>
    <m/>
    <m/>
    <m/>
    <m/>
    <m/>
    <m/>
    <m/>
    <m/>
    <m/>
    <m/>
    <m/>
    <m/>
    <m/>
    <m/>
    <m/>
    <m/>
    <m/>
    <m/>
    <m/>
    <m/>
    <m/>
    <m/>
    <m/>
    <m/>
    <m/>
    <m/>
    <m/>
    <m/>
    <m/>
    <m/>
    <m/>
    <m/>
    <m/>
    <m/>
    <m/>
    <m/>
    <m/>
    <m/>
    <m/>
    <m/>
    <m/>
    <m/>
    <m/>
    <m/>
    <m/>
    <m/>
    <m/>
    <m/>
    <m/>
    <m/>
    <m/>
    <m/>
    <m/>
    <m/>
    <m/>
    <m/>
    <m/>
    <m/>
    <m/>
    <m/>
    <m/>
    <m/>
    <m/>
    <m/>
    <m/>
    <m/>
    <m/>
    <m/>
    <m/>
    <m/>
    <m/>
    <m/>
    <m/>
    <m/>
    <m/>
    <m/>
    <m/>
    <m/>
    <m/>
    <m/>
    <m/>
    <m/>
    <m/>
    <m/>
    <m/>
    <m/>
    <m/>
    <m/>
    <m/>
    <m/>
    <m/>
    <m/>
    <m/>
    <m/>
    <m/>
    <m/>
    <m/>
    <m/>
    <m/>
    <m/>
    <m/>
    <m/>
    <m/>
    <m/>
    <m/>
    <m/>
    <s v="disponible"/>
    <n v="2000"/>
    <s v="meme_pays"/>
    <m/>
    <m/>
    <n v="60"/>
    <n v="1"/>
    <n v="0"/>
    <m/>
    <m/>
    <m/>
    <m/>
    <m/>
    <m/>
    <m/>
    <m/>
    <m/>
    <m/>
    <m/>
    <m/>
    <s v="disponible"/>
    <n v="500"/>
    <s v="meme_pays"/>
    <m/>
    <m/>
    <n v="30"/>
    <n v="1"/>
    <n v="0"/>
    <m/>
    <s v="non"/>
    <m/>
    <m/>
    <m/>
    <m/>
    <m/>
    <m/>
    <m/>
    <m/>
    <m/>
    <m/>
    <m/>
    <m/>
    <m/>
    <m/>
    <m/>
    <m/>
    <m/>
    <m/>
    <m/>
    <m/>
    <m/>
    <m/>
    <m/>
    <m/>
    <m/>
    <m/>
    <m/>
    <m/>
    <m/>
    <m/>
    <m/>
    <m/>
    <m/>
    <m/>
    <s v="prix_constants"/>
    <n v="1"/>
    <n v="0"/>
    <n v="0"/>
    <n v="0"/>
    <m/>
    <m/>
    <m/>
    <m/>
    <m/>
    <m/>
    <m/>
    <m/>
    <m/>
    <m/>
    <m/>
    <m/>
    <m/>
    <m/>
    <m/>
    <m/>
    <m/>
    <m/>
    <m/>
    <m/>
    <m/>
    <m/>
    <m/>
    <m/>
    <m/>
    <m/>
    <m/>
    <m/>
    <m/>
    <m/>
    <m/>
    <m/>
    <m/>
    <m/>
    <m/>
    <m/>
    <m/>
    <m/>
    <m/>
    <m/>
    <m/>
    <m/>
    <m/>
    <m/>
    <m/>
    <m/>
    <m/>
    <m/>
    <m/>
    <m/>
    <m/>
    <m/>
    <m/>
    <m/>
    <m/>
    <m/>
    <m/>
    <m/>
    <m/>
    <m/>
    <m/>
    <m/>
    <m/>
    <m/>
    <s v="mais sorgho_rouge sorgho_blanc mil riz_local riz_importe niebe sucre sel huile"/>
    <n v="1"/>
    <n v="1"/>
    <n v="1"/>
    <n v="1"/>
    <n v="1"/>
    <n v="1"/>
    <n v="0"/>
    <n v="0"/>
    <n v="0"/>
    <n v="0"/>
    <n v="0"/>
    <n v="0"/>
    <n v="0"/>
    <n v="0"/>
    <n v="0"/>
    <n v="0"/>
    <n v="1"/>
    <n v="0"/>
    <n v="0"/>
    <n v="0"/>
    <n v="0"/>
    <n v="0"/>
    <n v="0"/>
    <n v="1"/>
    <n v="0"/>
    <n v="1"/>
    <n v="1"/>
    <n v="0"/>
    <n v="10"/>
    <m/>
    <s v="disponible"/>
    <s v="yorouba tine"/>
    <n v="0"/>
    <n v="1"/>
    <n v="1"/>
    <m/>
    <n v="750"/>
    <n v="5250"/>
    <s v="meme_pays"/>
    <m/>
    <m/>
    <n v="25"/>
    <n v="3"/>
    <n v="0"/>
    <m/>
    <s v="disponible"/>
    <s v="yorouba tine"/>
    <n v="0"/>
    <n v="1"/>
    <n v="1"/>
    <m/>
    <n v="850"/>
    <n v="5950"/>
    <s v="meme_pays"/>
    <m/>
    <m/>
    <n v="25"/>
    <n v="3"/>
    <n v="0"/>
    <m/>
    <s v="disponible"/>
    <s v="yorouba tine"/>
    <n v="0"/>
    <n v="1"/>
    <n v="1"/>
    <m/>
    <n v="750"/>
    <n v="5250"/>
    <s v="meme_pays"/>
    <m/>
    <m/>
    <n v="35"/>
    <n v="3"/>
    <n v="0"/>
    <m/>
    <s v="disponible"/>
    <s v="yorouba tine"/>
    <n v="0"/>
    <n v="1"/>
    <n v="1"/>
    <m/>
    <n v="800"/>
    <n v="5600"/>
    <s v="meme_pays"/>
    <m/>
    <m/>
    <n v="35"/>
    <n v="3"/>
    <n v="0"/>
    <m/>
    <s v="disponible"/>
    <s v="kg tine yorouba"/>
    <n v="1"/>
    <n v="1"/>
    <n v="1"/>
    <n v="450"/>
    <n v="1400"/>
    <n v="4800"/>
    <s v="meme_pays"/>
    <m/>
    <m/>
    <n v="35"/>
    <n v="3"/>
    <n v="0"/>
    <m/>
    <s v="disponible"/>
    <s v="kg tine yorouba"/>
    <n v="1"/>
    <n v="1"/>
    <n v="1"/>
    <n v="550"/>
    <n v="1650"/>
    <n v="11550"/>
    <s v="meme_pays"/>
    <m/>
    <m/>
    <n v="25"/>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00"/>
    <s v="meme_province"/>
    <m/>
    <m/>
    <n v="17"/>
    <n v="2"/>
    <n v="0"/>
    <m/>
    <m/>
    <m/>
    <m/>
    <m/>
    <m/>
    <m/>
    <m/>
    <m/>
    <m/>
    <m/>
    <m/>
    <m/>
    <m/>
    <m/>
    <m/>
    <s v="disponible"/>
    <s v="poudre morceaux"/>
    <n v="1"/>
    <n v="1"/>
    <n v="650"/>
    <n v="850"/>
    <s v="meme_pays"/>
    <m/>
    <m/>
    <n v="20"/>
    <n v="2"/>
    <n v="0"/>
    <m/>
    <s v="disponible"/>
    <n v="950"/>
    <s v="meme_pays"/>
    <m/>
    <m/>
    <n v="35"/>
    <n v="2"/>
    <n v="0"/>
    <m/>
    <s v="oui"/>
    <m/>
    <s v="mais sorgho_rouge sorgho_blanc mil riz_local riz_importe sucre huile"/>
    <n v="1"/>
    <n v="1"/>
    <n v="1"/>
    <n v="1"/>
    <n v="1"/>
    <n v="1"/>
    <n v="0"/>
    <n v="0"/>
    <n v="0"/>
    <n v="0"/>
    <n v="0"/>
    <n v="0"/>
    <n v="0"/>
    <n v="0"/>
    <n v="0"/>
    <n v="0"/>
    <n v="0"/>
    <n v="0"/>
    <n v="0"/>
    <n v="0"/>
    <n v="0"/>
    <n v="0"/>
    <n v="0"/>
    <n v="1"/>
    <n v="0"/>
    <n v="1"/>
    <n v="0"/>
    <n v="0"/>
    <m/>
    <s v="prix_fournisseurs cout_transport"/>
    <n v="0"/>
    <n v="0"/>
    <n v="0"/>
    <n v="0"/>
    <n v="0"/>
    <n v="1"/>
    <n v="0"/>
    <n v="1"/>
    <n v="0"/>
    <n v="0"/>
    <n v="0"/>
    <n v="0"/>
    <m/>
    <m/>
    <s v="prix_hausse"/>
    <n v="0"/>
    <n v="1"/>
    <n v="0"/>
    <n v="0"/>
    <s v="mais sorgho_rouge sorgho_blanc mil huile riz_local riz_importe sel sucre"/>
    <n v="1"/>
    <n v="1"/>
    <n v="1"/>
    <n v="1"/>
    <n v="1"/>
    <n v="1"/>
    <n v="0"/>
    <n v="0"/>
    <n v="0"/>
    <n v="0"/>
    <n v="0"/>
    <n v="0"/>
    <n v="0"/>
    <n v="0"/>
    <n v="0"/>
    <n v="0"/>
    <n v="0"/>
    <n v="0"/>
    <n v="0"/>
    <n v="0"/>
    <n v="0"/>
    <n v="0"/>
    <n v="0"/>
    <n v="1"/>
    <n v="0"/>
    <n v="1"/>
    <n v="1"/>
    <n v="0"/>
    <s v="hausse_couts Hausse_prix_fournisseurs"/>
    <n v="1"/>
    <n v="0"/>
    <n v="0"/>
    <n v="0"/>
    <n v="0"/>
    <n v="1"/>
    <n v="0"/>
    <n v="0"/>
    <n v="0"/>
    <n v="0"/>
    <n v="0"/>
    <n v="0"/>
    <m/>
    <m/>
    <m/>
    <m/>
    <m/>
    <m/>
    <m/>
    <m/>
    <m/>
    <m/>
    <m/>
    <m/>
    <m/>
    <m/>
    <m/>
    <m/>
    <m/>
    <m/>
    <m/>
    <m/>
    <m/>
    <m/>
    <m/>
    <m/>
    <m/>
    <m/>
    <m/>
    <m/>
    <m/>
    <m/>
    <m/>
    <m/>
    <m/>
    <m/>
    <m/>
    <m/>
    <m/>
    <m/>
    <m/>
    <m/>
    <m/>
    <m/>
    <m/>
    <m/>
    <m/>
    <s v="espece"/>
    <n v="1"/>
    <n v="0"/>
    <n v="0"/>
    <n v="0"/>
    <n v="0"/>
    <n v="0"/>
    <m/>
    <s v="oui_hausse"/>
    <s v="non"/>
    <m/>
    <m/>
    <m/>
    <m/>
    <m/>
    <m/>
    <m/>
    <m/>
    <m/>
    <m/>
    <s v="personne"/>
    <n v="0"/>
    <n v="0"/>
    <n v="0"/>
    <n v="0"/>
    <n v="0"/>
    <n v="0"/>
    <n v="0"/>
    <n v="1"/>
    <n v="0"/>
    <m/>
    <m/>
    <m/>
    <m/>
    <n v="362922156"/>
    <n v="44882.699259259258"/>
    <m/>
    <m/>
    <s v="submitted_via_web"/>
  </r>
  <r>
    <n v="37"/>
    <s v="eb23cd6f-07ca-45db-b851-84530361d666"/>
    <d v="2022-11-17T00:00:00"/>
    <s v="boussouma"/>
    <s v="Sawadogo Mohamed"/>
    <x v="35"/>
    <n v="44882.503033842593"/>
    <s v="audit.csv"/>
    <m/>
    <m/>
    <s v="reach"/>
    <n v="44882"/>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riz_local riz_importe sel sucre huile"/>
    <n v="1"/>
    <n v="1"/>
    <n v="1"/>
    <n v="0"/>
    <n v="1"/>
    <n v="1"/>
    <n v="0"/>
    <n v="0"/>
    <n v="0"/>
    <n v="0"/>
    <n v="0"/>
    <n v="0"/>
    <n v="0"/>
    <n v="0"/>
    <n v="0"/>
    <n v="0"/>
    <n v="0"/>
    <n v="0"/>
    <n v="0"/>
    <n v="0"/>
    <n v="0"/>
    <n v="0"/>
    <n v="0"/>
    <n v="1"/>
    <n v="0"/>
    <n v="1"/>
    <n v="1"/>
    <n v="0"/>
    <n v="8"/>
    <m/>
    <s v="disponible"/>
    <s v="yorouba tine"/>
    <n v="0"/>
    <n v="1"/>
    <n v="1"/>
    <m/>
    <n v="700"/>
    <n v="5250"/>
    <s v="meme_pays"/>
    <m/>
    <m/>
    <n v="25"/>
    <n v="3"/>
    <n v="0"/>
    <m/>
    <s v="disponible"/>
    <s v="yorouba tine"/>
    <n v="0"/>
    <n v="1"/>
    <n v="1"/>
    <m/>
    <n v="850"/>
    <n v="5950"/>
    <s v="meme_pays"/>
    <m/>
    <m/>
    <n v="25"/>
    <n v="3"/>
    <n v="0"/>
    <m/>
    <s v="disponible"/>
    <s v="yorouba tine"/>
    <n v="0"/>
    <n v="1"/>
    <n v="1"/>
    <m/>
    <n v="750"/>
    <n v="5250"/>
    <s v="meme_pays"/>
    <m/>
    <m/>
    <n v="35"/>
    <n v="3"/>
    <n v="0"/>
    <m/>
    <m/>
    <m/>
    <m/>
    <m/>
    <m/>
    <m/>
    <m/>
    <m/>
    <m/>
    <m/>
    <m/>
    <m/>
    <m/>
    <m/>
    <m/>
    <s v="disponible"/>
    <s v="yorouba tine"/>
    <n v="0"/>
    <n v="1"/>
    <n v="1"/>
    <m/>
    <n v="1400"/>
    <n v="5600"/>
    <s v="meme_pays"/>
    <m/>
    <m/>
    <n v="35"/>
    <n v="3"/>
    <n v="0"/>
    <m/>
    <s v="disponible"/>
    <s v="yorouba tine"/>
    <n v="0"/>
    <n v="1"/>
    <n v="1"/>
    <m/>
    <n v="1550"/>
    <n v="1650"/>
    <s v="meme_pays"/>
    <m/>
    <m/>
    <n v="25"/>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00"/>
    <s v="meme_province"/>
    <m/>
    <m/>
    <n v="15"/>
    <n v="2"/>
    <n v="0"/>
    <m/>
    <m/>
    <m/>
    <m/>
    <m/>
    <m/>
    <m/>
    <m/>
    <m/>
    <m/>
    <m/>
    <m/>
    <m/>
    <m/>
    <m/>
    <m/>
    <s v="disponible"/>
    <s v="poudre morceaux"/>
    <n v="1"/>
    <n v="1"/>
    <n v="650"/>
    <n v="850"/>
    <s v="meme_region"/>
    <m/>
    <m/>
    <n v="20"/>
    <n v="2"/>
    <n v="0"/>
    <m/>
    <s v="disponible"/>
    <n v="950"/>
    <s v="meme_pays"/>
    <m/>
    <m/>
    <n v="22"/>
    <n v="2"/>
    <n v="0"/>
    <m/>
    <s v="oui"/>
    <m/>
    <s v="mais sorgho_rouge sorgho_blanc riz_local riz_importe huile sucre sel"/>
    <n v="1"/>
    <n v="1"/>
    <n v="1"/>
    <n v="0"/>
    <n v="1"/>
    <n v="1"/>
    <n v="0"/>
    <n v="0"/>
    <n v="0"/>
    <n v="0"/>
    <n v="0"/>
    <n v="0"/>
    <n v="0"/>
    <n v="0"/>
    <n v="0"/>
    <n v="0"/>
    <n v="0"/>
    <n v="0"/>
    <n v="0"/>
    <n v="0"/>
    <n v="0"/>
    <n v="0"/>
    <n v="0"/>
    <n v="1"/>
    <n v="0"/>
    <n v="1"/>
    <n v="1"/>
    <n v="0"/>
    <m/>
    <s v="prix_fournisseurs cout_transport"/>
    <n v="0"/>
    <n v="0"/>
    <n v="0"/>
    <n v="0"/>
    <n v="0"/>
    <n v="1"/>
    <n v="0"/>
    <n v="1"/>
    <n v="0"/>
    <n v="0"/>
    <n v="0"/>
    <n v="0"/>
    <m/>
    <m/>
    <s v="prix_hausse"/>
    <n v="0"/>
    <n v="1"/>
    <n v="0"/>
    <n v="0"/>
    <s v="riz_importe huile sel sucre"/>
    <n v="0"/>
    <n v="0"/>
    <n v="0"/>
    <n v="0"/>
    <n v="0"/>
    <n v="1"/>
    <n v="0"/>
    <n v="0"/>
    <n v="0"/>
    <n v="0"/>
    <n v="0"/>
    <n v="0"/>
    <n v="0"/>
    <n v="0"/>
    <n v="0"/>
    <n v="0"/>
    <n v="0"/>
    <n v="0"/>
    <n v="0"/>
    <n v="0"/>
    <n v="0"/>
    <n v="0"/>
    <n v="0"/>
    <n v="1"/>
    <n v="0"/>
    <n v="1"/>
    <n v="1"/>
    <n v="0"/>
    <s v="hausse_couts Hausse_prix_fournisseurs"/>
    <n v="1"/>
    <n v="0"/>
    <n v="0"/>
    <n v="0"/>
    <n v="0"/>
    <n v="1"/>
    <n v="0"/>
    <n v="0"/>
    <n v="0"/>
    <n v="0"/>
    <n v="0"/>
    <n v="0"/>
    <m/>
    <m/>
    <m/>
    <m/>
    <m/>
    <m/>
    <m/>
    <m/>
    <m/>
    <m/>
    <m/>
    <m/>
    <m/>
    <m/>
    <m/>
    <m/>
    <m/>
    <m/>
    <m/>
    <m/>
    <m/>
    <m/>
    <m/>
    <m/>
    <m/>
    <m/>
    <m/>
    <m/>
    <m/>
    <m/>
    <m/>
    <m/>
    <m/>
    <m/>
    <m/>
    <m/>
    <m/>
    <m/>
    <m/>
    <m/>
    <m/>
    <m/>
    <m/>
    <m/>
    <m/>
    <s v="espece"/>
    <n v="1"/>
    <n v="0"/>
    <n v="0"/>
    <n v="0"/>
    <n v="0"/>
    <n v="0"/>
    <m/>
    <s v="oui_hausse"/>
    <s v="non"/>
    <m/>
    <m/>
    <m/>
    <m/>
    <m/>
    <m/>
    <m/>
    <m/>
    <m/>
    <m/>
    <s v="personne"/>
    <n v="0"/>
    <n v="0"/>
    <n v="0"/>
    <n v="0"/>
    <n v="0"/>
    <n v="0"/>
    <n v="0"/>
    <n v="1"/>
    <n v="0"/>
    <m/>
    <m/>
    <m/>
    <m/>
    <n v="362922171"/>
    <n v="44882.699282407411"/>
    <m/>
    <m/>
    <s v="submitted_via_web"/>
  </r>
  <r>
    <n v="38"/>
    <s v="751eefae-14de-4dfc-840e-1b55d85e826e"/>
    <d v="2022-11-17T00:00:00"/>
    <s v="boussouma"/>
    <s v="Sawadogo Mohamed"/>
    <x v="36"/>
    <n v="44882.51058563657"/>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oisson"/>
    <n v="0"/>
    <n v="0"/>
    <n v="0"/>
    <n v="0"/>
    <n v="0"/>
    <n v="0"/>
    <n v="0"/>
    <n v="0"/>
    <n v="0"/>
    <n v="0"/>
    <n v="0"/>
    <n v="0"/>
    <n v="0"/>
    <n v="1"/>
    <n v="0"/>
    <n v="0"/>
    <n v="0"/>
    <n v="0"/>
    <n v="0"/>
    <n v="0"/>
    <n v="0"/>
    <n v="0"/>
    <n v="0"/>
    <n v="0"/>
    <n v="0"/>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province"/>
    <m/>
    <m/>
    <n v="8"/>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poisson"/>
    <n v="0"/>
    <n v="0"/>
    <n v="0"/>
    <n v="0"/>
    <n v="0"/>
    <n v="0"/>
    <n v="0"/>
    <n v="0"/>
    <n v="0"/>
    <n v="0"/>
    <n v="0"/>
    <n v="0"/>
    <n v="0"/>
    <n v="1"/>
    <n v="0"/>
    <n v="0"/>
    <n v="0"/>
    <n v="0"/>
    <n v="0"/>
    <n v="0"/>
    <n v="0"/>
    <n v="0"/>
    <n v="0"/>
    <n v="0"/>
    <n v="0"/>
    <n v="0"/>
    <n v="0"/>
    <n v="0"/>
    <m/>
    <s v="prix_fournisseurs cout_transport"/>
    <n v="0"/>
    <n v="0"/>
    <n v="0"/>
    <n v="0"/>
    <n v="0"/>
    <n v="1"/>
    <n v="0"/>
    <n v="1"/>
    <n v="0"/>
    <n v="0"/>
    <n v="0"/>
    <n v="0"/>
    <m/>
    <m/>
    <s v="prix_hausse"/>
    <n v="0"/>
    <n v="1"/>
    <n v="0"/>
    <n v="0"/>
    <s v="poisson"/>
    <n v="0"/>
    <n v="0"/>
    <n v="0"/>
    <n v="0"/>
    <n v="0"/>
    <n v="0"/>
    <n v="0"/>
    <n v="0"/>
    <n v="0"/>
    <n v="0"/>
    <n v="0"/>
    <n v="0"/>
    <n v="0"/>
    <n v="1"/>
    <n v="0"/>
    <n v="0"/>
    <n v="0"/>
    <n v="0"/>
    <n v="0"/>
    <n v="0"/>
    <n v="0"/>
    <n v="0"/>
    <n v="0"/>
    <n v="0"/>
    <n v="0"/>
    <n v="0"/>
    <n v="0"/>
    <n v="0"/>
    <s v="hausse_couts Hausse_prix_fournisseurs"/>
    <n v="1"/>
    <n v="0"/>
    <n v="0"/>
    <n v="0"/>
    <n v="0"/>
    <n v="1"/>
    <n v="0"/>
    <n v="0"/>
    <n v="0"/>
    <n v="0"/>
    <n v="0"/>
    <n v="0"/>
    <m/>
    <m/>
    <m/>
    <m/>
    <m/>
    <m/>
    <m/>
    <m/>
    <m/>
    <m/>
    <m/>
    <m/>
    <m/>
    <m/>
    <m/>
    <m/>
    <m/>
    <m/>
    <m/>
    <m/>
    <m/>
    <m/>
    <m/>
    <m/>
    <m/>
    <m/>
    <m/>
    <m/>
    <m/>
    <m/>
    <m/>
    <m/>
    <m/>
    <m/>
    <m/>
    <m/>
    <m/>
    <m/>
    <m/>
    <m/>
    <m/>
    <m/>
    <m/>
    <m/>
    <m/>
    <s v="espece"/>
    <n v="1"/>
    <n v="0"/>
    <n v="0"/>
    <n v="0"/>
    <n v="0"/>
    <n v="0"/>
    <m/>
    <s v="non_meme"/>
    <s v="non"/>
    <m/>
    <m/>
    <m/>
    <m/>
    <m/>
    <m/>
    <m/>
    <m/>
    <m/>
    <m/>
    <s v="personne"/>
    <n v="0"/>
    <n v="0"/>
    <n v="0"/>
    <n v="0"/>
    <n v="0"/>
    <n v="0"/>
    <n v="0"/>
    <n v="1"/>
    <n v="0"/>
    <m/>
    <m/>
    <m/>
    <m/>
    <n v="362922209"/>
    <n v="44882.699317129627"/>
    <m/>
    <m/>
    <s v="submitted_via_web"/>
  </r>
  <r>
    <n v="39"/>
    <s v="5ae51e21-df36-4004-8cb7-c76a193aeec0"/>
    <d v="2022-11-17T00:00:00"/>
    <s v="boussouma"/>
    <s v="Sawadogo Mohamed"/>
    <x v="37"/>
    <n v="44882.517535775463"/>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pagne"/>
    <n v="0"/>
    <n v="0"/>
    <n v="0"/>
    <n v="0"/>
    <n v="0"/>
    <n v="0"/>
    <n v="0"/>
    <n v="0"/>
    <n v="0"/>
    <n v="0"/>
    <n v="0"/>
    <n v="0"/>
    <n v="0"/>
    <n v="1"/>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oui"/>
    <m/>
    <n v="6000"/>
    <s v="meme_pays"/>
    <m/>
    <m/>
    <n v="70"/>
    <n v="1"/>
    <n v="0"/>
    <m/>
    <m/>
    <m/>
    <m/>
    <m/>
    <m/>
    <m/>
    <m/>
    <m/>
    <m/>
    <s v="oui"/>
    <m/>
    <s v="pagne"/>
    <n v="0"/>
    <n v="0"/>
    <n v="0"/>
    <n v="0"/>
    <n v="0"/>
    <n v="0"/>
    <n v="0"/>
    <n v="0"/>
    <n v="0"/>
    <n v="0"/>
    <n v="0"/>
    <n v="0"/>
    <n v="0"/>
    <n v="1"/>
    <n v="0"/>
    <n v="0"/>
    <m/>
    <s v="prix_fournisseurs cout_transport"/>
    <n v="0"/>
    <n v="0"/>
    <n v="0"/>
    <n v="0"/>
    <n v="0"/>
    <n v="1"/>
    <n v="0"/>
    <n v="1"/>
    <n v="0"/>
    <n v="0"/>
    <n v="0"/>
    <n v="0"/>
    <m/>
    <m/>
    <s v="prix_hausse"/>
    <n v="0"/>
    <n v="1"/>
    <n v="0"/>
    <n v="0"/>
    <s v="pagne"/>
    <n v="0"/>
    <n v="0"/>
    <n v="0"/>
    <n v="0"/>
    <n v="0"/>
    <n v="0"/>
    <n v="0"/>
    <n v="0"/>
    <n v="0"/>
    <n v="0"/>
    <n v="0"/>
    <n v="0"/>
    <n v="0"/>
    <n v="1"/>
    <n v="0"/>
    <n v="0"/>
    <s v="hausse_couts Hausse_prix_fournisseurs"/>
    <n v="1"/>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2922230"/>
    <n v="44882.699363425927"/>
    <m/>
    <m/>
    <s v="submitted_via_web"/>
  </r>
  <r>
    <n v="40"/>
    <s v="89b46b69-c065-4264-b9b9-f8ab0688bf6f"/>
    <d v="2022-11-17T00:00:00"/>
    <s v="boussouma"/>
    <s v="Sawadogo Mohamed"/>
    <x v="38"/>
    <n v="44882.542213321758"/>
    <s v="audit.csv"/>
    <m/>
    <m/>
    <s v="reach"/>
    <n v="44882"/>
    <s v="centre_nord"/>
    <s v="sanmatenga"/>
    <x v="3"/>
    <s v="central"/>
    <m/>
    <m/>
    <s v="REACH"/>
    <s v="Marché de Boussouma"/>
    <m/>
    <s v="oui"/>
    <m/>
    <s v="30a100"/>
    <m/>
    <m/>
    <s v="bidon savon400gr"/>
    <n v="0"/>
    <n v="1"/>
    <n v="1"/>
    <n v="0"/>
    <n v="2"/>
    <m/>
    <m/>
    <m/>
    <m/>
    <m/>
    <m/>
    <m/>
    <m/>
    <m/>
    <m/>
    <s v="disponible"/>
    <s v="20l"/>
    <n v="1"/>
    <n v="0"/>
    <n v="750"/>
    <m/>
    <s v="meme_pays"/>
    <m/>
    <m/>
    <n v="25"/>
    <n v="1"/>
    <n v="0"/>
    <m/>
    <s v="disponible"/>
    <s v="boule400g boule250g"/>
    <n v="1"/>
    <n v="1"/>
    <n v="300"/>
    <n v="250"/>
    <s v="meme_pays"/>
    <m/>
    <m/>
    <n v="15"/>
    <n v="1"/>
    <n v="0"/>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riz_importe sucre"/>
    <n v="0"/>
    <n v="0"/>
    <n v="0"/>
    <n v="0"/>
    <n v="0"/>
    <n v="1"/>
    <n v="0"/>
    <n v="0"/>
    <n v="0"/>
    <n v="0"/>
    <n v="0"/>
    <n v="0"/>
    <n v="0"/>
    <n v="0"/>
    <n v="0"/>
    <n v="0"/>
    <n v="0"/>
    <n v="0"/>
    <n v="0"/>
    <n v="0"/>
    <n v="0"/>
    <n v="0"/>
    <n v="0"/>
    <n v="0"/>
    <n v="0"/>
    <n v="1"/>
    <n v="0"/>
    <n v="0"/>
    <n v="2"/>
    <m/>
    <m/>
    <m/>
    <m/>
    <m/>
    <m/>
    <m/>
    <m/>
    <m/>
    <m/>
    <m/>
    <m/>
    <m/>
    <m/>
    <m/>
    <m/>
    <m/>
    <m/>
    <m/>
    <m/>
    <m/>
    <m/>
    <m/>
    <m/>
    <m/>
    <m/>
    <m/>
    <m/>
    <m/>
    <m/>
    <m/>
    <m/>
    <m/>
    <m/>
    <m/>
    <m/>
    <m/>
    <m/>
    <m/>
    <m/>
    <m/>
    <m/>
    <m/>
    <m/>
    <m/>
    <m/>
    <m/>
    <m/>
    <m/>
    <m/>
    <m/>
    <m/>
    <m/>
    <m/>
    <m/>
    <m/>
    <m/>
    <m/>
    <m/>
    <m/>
    <m/>
    <m/>
    <m/>
    <m/>
    <m/>
    <m/>
    <m/>
    <m/>
    <m/>
    <m/>
    <m/>
    <m/>
    <m/>
    <m/>
    <m/>
    <m/>
    <s v="disponible"/>
    <s v="kg"/>
    <n v="1"/>
    <n v="0"/>
    <n v="0"/>
    <n v="450"/>
    <m/>
    <m/>
    <s v="meme_pays"/>
    <m/>
    <m/>
    <n v="17"/>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25"/>
    <n v="1"/>
    <n v="0"/>
    <m/>
    <m/>
    <m/>
    <m/>
    <m/>
    <m/>
    <m/>
    <m/>
    <m/>
    <m/>
    <s v="oui"/>
    <m/>
    <s v="riz_importe sucre"/>
    <n v="0"/>
    <n v="0"/>
    <n v="0"/>
    <n v="0"/>
    <n v="0"/>
    <n v="1"/>
    <n v="0"/>
    <n v="0"/>
    <n v="0"/>
    <n v="0"/>
    <n v="0"/>
    <n v="0"/>
    <n v="0"/>
    <n v="0"/>
    <n v="0"/>
    <n v="0"/>
    <n v="0"/>
    <n v="0"/>
    <n v="0"/>
    <n v="0"/>
    <n v="0"/>
    <n v="0"/>
    <n v="0"/>
    <n v="0"/>
    <n v="0"/>
    <n v="1"/>
    <n v="0"/>
    <n v="0"/>
    <m/>
    <s v="cout_transport"/>
    <n v="0"/>
    <n v="0"/>
    <n v="0"/>
    <n v="0"/>
    <n v="0"/>
    <n v="0"/>
    <n v="0"/>
    <n v="1"/>
    <n v="0"/>
    <n v="0"/>
    <n v="0"/>
    <n v="0"/>
    <m/>
    <m/>
    <s v="prix_hausse"/>
    <n v="0"/>
    <n v="1"/>
    <n v="0"/>
    <n v="0"/>
    <s v="riz_importe sucre"/>
    <n v="0"/>
    <n v="0"/>
    <n v="0"/>
    <n v="0"/>
    <n v="0"/>
    <n v="1"/>
    <n v="0"/>
    <n v="0"/>
    <n v="0"/>
    <n v="0"/>
    <n v="0"/>
    <n v="0"/>
    <n v="0"/>
    <n v="0"/>
    <n v="0"/>
    <n v="0"/>
    <n v="0"/>
    <n v="0"/>
    <n v="0"/>
    <n v="0"/>
    <n v="0"/>
    <n v="0"/>
    <n v="0"/>
    <n v="0"/>
    <n v="0"/>
    <n v="1"/>
    <n v="0"/>
    <n v="0"/>
    <s v="hausse_couts Hausse_prix_fournisseurs"/>
    <n v="1"/>
    <n v="0"/>
    <n v="0"/>
    <n v="0"/>
    <n v="0"/>
    <n v="1"/>
    <n v="0"/>
    <n v="0"/>
    <n v="0"/>
    <n v="0"/>
    <n v="0"/>
    <n v="0"/>
    <m/>
    <m/>
    <m/>
    <m/>
    <m/>
    <m/>
    <m/>
    <m/>
    <m/>
    <m/>
    <m/>
    <m/>
    <m/>
    <m/>
    <m/>
    <m/>
    <m/>
    <m/>
    <m/>
    <m/>
    <m/>
    <m/>
    <m/>
    <m/>
    <m/>
    <m/>
    <m/>
    <m/>
    <m/>
    <m/>
    <m/>
    <m/>
    <m/>
    <m/>
    <m/>
    <m/>
    <m/>
    <m/>
    <m/>
    <m/>
    <m/>
    <m/>
    <m/>
    <m/>
    <m/>
    <s v="espece"/>
    <n v="1"/>
    <n v="0"/>
    <n v="0"/>
    <n v="0"/>
    <n v="0"/>
    <n v="0"/>
    <m/>
    <s v="non_meme"/>
    <s v="non"/>
    <m/>
    <m/>
    <m/>
    <m/>
    <m/>
    <m/>
    <m/>
    <m/>
    <m/>
    <m/>
    <s v="personne"/>
    <n v="0"/>
    <n v="0"/>
    <n v="0"/>
    <n v="0"/>
    <n v="0"/>
    <n v="0"/>
    <n v="0"/>
    <n v="1"/>
    <n v="0"/>
    <m/>
    <m/>
    <m/>
    <m/>
    <n v="362922255"/>
    <n v="44882.69939814815"/>
    <m/>
    <m/>
    <s v="submitted_via_web"/>
  </r>
  <r>
    <n v="41"/>
    <s v="1da66c19-0d44-4a7f-9843-b76a8703bfe1"/>
    <d v="2022-11-17T00:00:00"/>
    <s v="boussouma"/>
    <s v="Sawadogo Mohamed"/>
    <x v="39"/>
    <n v="44882.559012523147"/>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s v="disponible"/>
    <s v="6kg 12kg"/>
    <n v="0"/>
    <n v="1"/>
    <n v="1"/>
    <m/>
    <n v="27500"/>
    <n v="35000"/>
    <s v="meme_pays"/>
    <m/>
    <m/>
    <n v="60"/>
    <n v="3"/>
    <n v="0"/>
    <m/>
    <m/>
    <m/>
    <m/>
    <m/>
    <m/>
    <m/>
    <m/>
    <m/>
    <m/>
    <m/>
    <m/>
    <m/>
    <m/>
    <m/>
    <m/>
    <m/>
    <m/>
    <m/>
    <m/>
    <m/>
    <m/>
    <m/>
    <m/>
    <m/>
    <m/>
    <m/>
    <m/>
    <m/>
    <m/>
    <m/>
    <m/>
    <m/>
    <m/>
    <m/>
    <m/>
    <m/>
    <m/>
    <m/>
    <m/>
    <m/>
    <m/>
    <m/>
    <m/>
    <m/>
    <m/>
    <m/>
    <m/>
    <m/>
    <m/>
    <m/>
    <m/>
    <m/>
    <m/>
    <m/>
    <m/>
    <m/>
    <m/>
    <m/>
    <m/>
    <m/>
    <m/>
    <m/>
    <m/>
    <m/>
    <m/>
    <m/>
    <m/>
    <m/>
    <m/>
    <m/>
    <m/>
    <m/>
    <m/>
    <m/>
    <m/>
    <m/>
    <m/>
    <m/>
    <m/>
    <m/>
    <m/>
    <m/>
    <m/>
    <m/>
    <m/>
    <m/>
    <m/>
    <m/>
    <m/>
    <m/>
    <m/>
    <m/>
    <m/>
    <m/>
    <m/>
    <m/>
    <m/>
    <m/>
    <m/>
    <m/>
    <m/>
    <m/>
    <m/>
    <m/>
    <m/>
    <m/>
    <m/>
    <m/>
    <m/>
    <m/>
    <m/>
    <m/>
    <m/>
    <m/>
    <m/>
    <m/>
    <s v="oui"/>
    <m/>
    <s v="combustible_gaz"/>
    <n v="0"/>
    <n v="0"/>
    <n v="1"/>
    <n v="0"/>
    <n v="0"/>
    <n v="0"/>
    <n v="0"/>
    <n v="0"/>
    <n v="0"/>
    <n v="0"/>
    <n v="0"/>
    <n v="0"/>
    <n v="0"/>
    <n v="0"/>
    <n v="0"/>
    <n v="0"/>
    <m/>
    <s v="prix_fournisseurs cout_transport"/>
    <n v="0"/>
    <n v="0"/>
    <n v="0"/>
    <n v="0"/>
    <n v="0"/>
    <n v="1"/>
    <n v="0"/>
    <n v="1"/>
    <n v="0"/>
    <n v="0"/>
    <n v="0"/>
    <n v="0"/>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2922266"/>
    <n v="44882.699421296304"/>
    <m/>
    <m/>
    <s v="submitted_via_web"/>
  </r>
  <r>
    <n v="42"/>
    <s v="6802c07d-d1be-4a06-93f3-8c4223c65d06"/>
    <d v="2022-11-17T00:00:00"/>
    <s v="boussouma"/>
    <s v="Sawadogo Mohamed"/>
    <x v="40"/>
    <n v="44882.581279861122"/>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natte couverture pagne"/>
    <n v="0"/>
    <n v="0"/>
    <n v="0"/>
    <n v="0"/>
    <n v="0"/>
    <n v="0"/>
    <n v="0"/>
    <n v="0"/>
    <n v="0"/>
    <n v="1"/>
    <n v="1"/>
    <n v="0"/>
    <n v="0"/>
    <n v="1"/>
    <n v="0"/>
    <n v="0"/>
    <n v="3"/>
    <n v="5"/>
    <m/>
    <m/>
    <m/>
    <m/>
    <m/>
    <m/>
    <m/>
    <m/>
    <m/>
    <m/>
    <m/>
    <m/>
    <m/>
    <m/>
    <m/>
    <m/>
    <m/>
    <m/>
    <m/>
    <m/>
    <m/>
    <m/>
    <m/>
    <m/>
    <m/>
    <m/>
    <m/>
    <m/>
    <m/>
    <m/>
    <m/>
    <m/>
    <m/>
    <m/>
    <m/>
    <m/>
    <m/>
    <m/>
    <m/>
    <m/>
    <m/>
    <m/>
    <m/>
    <m/>
    <m/>
    <m/>
    <m/>
    <m/>
    <m/>
    <m/>
    <m/>
    <m/>
    <m/>
    <m/>
    <m/>
    <m/>
    <m/>
    <m/>
    <m/>
    <m/>
    <m/>
    <m/>
    <m/>
    <m/>
    <m/>
    <m/>
    <m/>
    <m/>
    <m/>
    <m/>
    <m/>
    <m/>
    <m/>
    <m/>
    <m/>
    <m/>
    <m/>
    <m/>
    <m/>
    <m/>
    <m/>
    <m/>
    <m/>
    <m/>
    <m/>
    <m/>
    <m/>
    <m/>
    <m/>
    <m/>
    <m/>
    <m/>
    <m/>
    <m/>
    <m/>
    <m/>
    <m/>
    <m/>
    <s v="disponible"/>
    <n v="3750"/>
    <s v="meme_pays"/>
    <m/>
    <m/>
    <n v="30"/>
    <n v="1"/>
    <n v="0"/>
    <m/>
    <s v="disponible"/>
    <n v="2500"/>
    <s v="meme_pays"/>
    <m/>
    <m/>
    <n v="25"/>
    <n v="1"/>
    <n v="0"/>
    <m/>
    <m/>
    <m/>
    <m/>
    <m/>
    <m/>
    <m/>
    <m/>
    <m/>
    <m/>
    <m/>
    <m/>
    <m/>
    <m/>
    <m/>
    <m/>
    <m/>
    <m/>
    <m/>
    <s v="disponible"/>
    <s v="oui"/>
    <m/>
    <n v="2000"/>
    <s v="meme_pays"/>
    <m/>
    <m/>
    <n v="28"/>
    <n v="1"/>
    <n v="0"/>
    <m/>
    <m/>
    <m/>
    <m/>
    <m/>
    <m/>
    <m/>
    <m/>
    <m/>
    <m/>
    <s v="non"/>
    <m/>
    <m/>
    <m/>
    <m/>
    <m/>
    <m/>
    <m/>
    <m/>
    <m/>
    <m/>
    <m/>
    <m/>
    <m/>
    <m/>
    <m/>
    <m/>
    <m/>
    <m/>
    <m/>
    <m/>
    <m/>
    <m/>
    <m/>
    <m/>
    <m/>
    <m/>
    <m/>
    <m/>
    <m/>
    <m/>
    <m/>
    <m/>
    <m/>
    <m/>
    <s v="prix_hausse"/>
    <n v="0"/>
    <n v="1"/>
    <n v="0"/>
    <n v="0"/>
    <s v="natte couverture pagne"/>
    <n v="0"/>
    <n v="0"/>
    <n v="0"/>
    <n v="0"/>
    <n v="0"/>
    <n v="0"/>
    <n v="0"/>
    <n v="0"/>
    <n v="0"/>
    <n v="1"/>
    <n v="1"/>
    <n v="0"/>
    <n v="0"/>
    <n v="1"/>
    <n v="0"/>
    <n v="0"/>
    <s v="hausse_couts Hausse_prix_fournisseurs"/>
    <n v="1"/>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credit"/>
    <n v="1"/>
    <n v="1"/>
    <n v="0"/>
    <n v="1"/>
    <n v="0"/>
    <n v="0"/>
    <m/>
    <s v="oui_baisse"/>
    <s v="non"/>
    <m/>
    <m/>
    <m/>
    <m/>
    <m/>
    <m/>
    <m/>
    <m/>
    <m/>
    <m/>
    <s v="personne"/>
    <n v="0"/>
    <n v="0"/>
    <n v="0"/>
    <n v="0"/>
    <n v="0"/>
    <n v="0"/>
    <n v="0"/>
    <n v="1"/>
    <n v="0"/>
    <m/>
    <m/>
    <m/>
    <m/>
    <n v="362922284"/>
    <n v="44882.699467592603"/>
    <m/>
    <m/>
    <s v="submitted_via_web"/>
  </r>
  <r>
    <n v="43"/>
    <s v="0143d7e7-e72a-4e71-94b1-e0abba8b0cce"/>
    <d v="2022-11-17T00:00:00"/>
    <s v="boussouma"/>
    <s v="OUEDRAOGO MAHAMADY"/>
    <x v="41"/>
    <n v="44882.476081956018"/>
    <s v="audit.csv"/>
    <m/>
    <m/>
    <s v="reach"/>
    <n v="44882"/>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mil voandzou niebe arachide_coque"/>
    <n v="1"/>
    <n v="1"/>
    <n v="1"/>
    <n v="1"/>
    <n v="0"/>
    <n v="0"/>
    <n v="0"/>
    <n v="0"/>
    <n v="0"/>
    <n v="0"/>
    <n v="0"/>
    <n v="0"/>
    <n v="0"/>
    <n v="0"/>
    <n v="0"/>
    <n v="0"/>
    <n v="1"/>
    <n v="1"/>
    <n v="0"/>
    <n v="1"/>
    <n v="0"/>
    <n v="0"/>
    <n v="0"/>
    <n v="0"/>
    <n v="0"/>
    <n v="0"/>
    <n v="0"/>
    <n v="0"/>
    <n v="7"/>
    <m/>
    <s v="peudisponible"/>
    <s v="yorouba"/>
    <n v="0"/>
    <n v="1"/>
    <n v="0"/>
    <m/>
    <n v="600"/>
    <m/>
    <s v="meme_pays"/>
    <m/>
    <m/>
    <n v="15"/>
    <n v="2"/>
    <n v="0"/>
    <m/>
    <s v="disponible"/>
    <s v="yorouba"/>
    <n v="0"/>
    <n v="1"/>
    <n v="0"/>
    <m/>
    <n v="650"/>
    <m/>
    <s v="meme_localite"/>
    <m/>
    <m/>
    <n v="30"/>
    <n v="2"/>
    <n v="0"/>
    <m/>
    <s v="disponible"/>
    <s v="yorouba"/>
    <n v="0"/>
    <n v="1"/>
    <n v="0"/>
    <m/>
    <n v="650"/>
    <m/>
    <s v="meme_localite"/>
    <m/>
    <m/>
    <n v="30"/>
    <n v="2"/>
    <n v="0"/>
    <m/>
    <s v="disponible"/>
    <s v="yorouba"/>
    <n v="0"/>
    <n v="1"/>
    <n v="0"/>
    <m/>
    <n v="650"/>
    <m/>
    <s v="meme_localite"/>
    <m/>
    <m/>
    <n v="3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yorouba"/>
    <n v="0"/>
    <n v="1"/>
    <n v="0"/>
    <m/>
    <n v="600"/>
    <m/>
    <s v="meme_localite"/>
    <m/>
    <m/>
    <n v="30"/>
    <n v="2"/>
    <n v="0"/>
    <m/>
    <m/>
    <m/>
    <m/>
    <m/>
    <m/>
    <m/>
    <m/>
    <m/>
    <m/>
    <m/>
    <m/>
    <m/>
    <m/>
    <m/>
    <m/>
    <s v="disponible"/>
    <s v="yorouba"/>
    <n v="0"/>
    <n v="1"/>
    <n v="0"/>
    <m/>
    <n v="1600"/>
    <m/>
    <s v="meme_commune"/>
    <m/>
    <m/>
    <n v="15"/>
    <n v="30"/>
    <n v="1"/>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mais sorgho_rouge sorgho_blanc mil niebe arachide_coque voandzou"/>
    <n v="1"/>
    <n v="1"/>
    <n v="1"/>
    <n v="1"/>
    <n v="0"/>
    <n v="0"/>
    <n v="0"/>
    <n v="0"/>
    <n v="0"/>
    <n v="0"/>
    <n v="0"/>
    <n v="0"/>
    <n v="0"/>
    <n v="0"/>
    <n v="0"/>
    <n v="0"/>
    <n v="1"/>
    <n v="1"/>
    <n v="0"/>
    <n v="1"/>
    <n v="0"/>
    <n v="0"/>
    <n v="0"/>
    <n v="0"/>
    <n v="0"/>
    <n v="0"/>
    <n v="0"/>
    <n v="0"/>
    <s v="hausse_offre_production_saison"/>
    <n v="0"/>
    <n v="0"/>
    <n v="0"/>
    <n v="0"/>
    <n v="0"/>
    <n v="0"/>
    <n v="0"/>
    <n v="0"/>
    <n v="0"/>
    <n v="1"/>
    <n v="0"/>
    <n v="0"/>
    <m/>
    <m/>
    <s v="espece"/>
    <n v="1"/>
    <n v="0"/>
    <n v="0"/>
    <n v="0"/>
    <n v="0"/>
    <n v="0"/>
    <m/>
    <s v="oui_hausse"/>
    <s v="non"/>
    <m/>
    <m/>
    <m/>
    <m/>
    <m/>
    <m/>
    <m/>
    <m/>
    <m/>
    <m/>
    <s v="personne"/>
    <n v="0"/>
    <n v="0"/>
    <n v="0"/>
    <n v="0"/>
    <n v="0"/>
    <n v="0"/>
    <n v="0"/>
    <n v="1"/>
    <n v="0"/>
    <m/>
    <s v="Vraiment nous avons besoin des aide pour fournir plus de produits et être prompte pour affronter le marché"/>
    <m/>
    <m/>
    <n v="362922412"/>
    <n v="44882.699699074074"/>
    <m/>
    <m/>
    <s v="submitted_via_web"/>
  </r>
  <r>
    <n v="44"/>
    <s v="0dd2c8e0-2c5e-45e0-a1a9-ca45a5406c87"/>
    <d v="2022-11-17T00:00:00"/>
    <s v="boussouma"/>
    <s v="OUEDRAOGO MAHAMADY"/>
    <x v="42"/>
    <n v="44882.502718645832"/>
    <s v="audit.csv"/>
    <m/>
    <m/>
    <s v="reach"/>
    <n v="44882"/>
    <s v="centre_nord"/>
    <s v="sanmatenga"/>
    <x v="3"/>
    <s v="central"/>
    <m/>
    <m/>
    <s v="REACH"/>
    <s v="Marché de Boussouma"/>
    <m/>
    <s v="oui"/>
    <m/>
    <s v="30a100"/>
    <m/>
    <m/>
    <s v="savon400gr"/>
    <n v="0"/>
    <n v="0"/>
    <n v="1"/>
    <n v="0"/>
    <n v="1"/>
    <m/>
    <m/>
    <m/>
    <m/>
    <m/>
    <m/>
    <m/>
    <m/>
    <m/>
    <m/>
    <m/>
    <m/>
    <m/>
    <m/>
    <m/>
    <m/>
    <m/>
    <m/>
    <m/>
    <m/>
    <m/>
    <m/>
    <m/>
    <s v="disponible"/>
    <s v="boule400g boule250g"/>
    <n v="1"/>
    <n v="1"/>
    <n v="425"/>
    <n v="250"/>
    <s v="meme_province"/>
    <m/>
    <m/>
    <n v="10"/>
    <n v="1"/>
    <n v="0"/>
    <m/>
    <s v="non"/>
    <m/>
    <m/>
    <m/>
    <m/>
    <m/>
    <m/>
    <m/>
    <m/>
    <m/>
    <m/>
    <m/>
    <m/>
    <m/>
    <m/>
    <m/>
    <m/>
    <m/>
    <m/>
    <m/>
    <m/>
    <m/>
    <m/>
    <s v="prix_hausse"/>
    <n v="0"/>
    <n v="1"/>
    <n v="0"/>
    <n v="0"/>
    <s v="savon400gr"/>
    <n v="0"/>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s v="disponible"/>
    <n v="750"/>
    <s v="meme_province"/>
    <m/>
    <m/>
    <n v="30"/>
    <n v="1"/>
    <n v="0"/>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s v="poisson sucre sel riz_importe"/>
    <n v="0"/>
    <n v="0"/>
    <n v="0"/>
    <n v="0"/>
    <n v="0"/>
    <n v="1"/>
    <n v="0"/>
    <n v="0"/>
    <n v="0"/>
    <n v="0"/>
    <n v="0"/>
    <n v="0"/>
    <n v="0"/>
    <n v="1"/>
    <n v="0"/>
    <n v="0"/>
    <n v="0"/>
    <n v="0"/>
    <n v="0"/>
    <n v="0"/>
    <n v="0"/>
    <n v="0"/>
    <n v="0"/>
    <n v="0"/>
    <n v="0"/>
    <n v="1"/>
    <n v="1"/>
    <n v="0"/>
    <n v="4"/>
    <m/>
    <m/>
    <m/>
    <m/>
    <m/>
    <m/>
    <m/>
    <m/>
    <m/>
    <m/>
    <m/>
    <m/>
    <m/>
    <m/>
    <m/>
    <m/>
    <m/>
    <m/>
    <m/>
    <m/>
    <m/>
    <m/>
    <m/>
    <m/>
    <m/>
    <m/>
    <m/>
    <m/>
    <m/>
    <m/>
    <m/>
    <m/>
    <m/>
    <m/>
    <m/>
    <m/>
    <m/>
    <m/>
    <m/>
    <m/>
    <m/>
    <m/>
    <m/>
    <m/>
    <m/>
    <m/>
    <m/>
    <m/>
    <m/>
    <m/>
    <m/>
    <m/>
    <m/>
    <m/>
    <m/>
    <m/>
    <m/>
    <m/>
    <m/>
    <m/>
    <m/>
    <m/>
    <m/>
    <m/>
    <m/>
    <m/>
    <m/>
    <m/>
    <m/>
    <m/>
    <m/>
    <m/>
    <m/>
    <m/>
    <m/>
    <m/>
    <s v="disponible"/>
    <s v="kg"/>
    <n v="1"/>
    <n v="0"/>
    <n v="0"/>
    <n v="550"/>
    <m/>
    <m/>
    <s v="meme_province"/>
    <m/>
    <m/>
    <n v="3"/>
    <n v="1"/>
    <n v="0"/>
    <m/>
    <m/>
    <m/>
    <m/>
    <m/>
    <m/>
    <m/>
    <m/>
    <m/>
    <m/>
    <m/>
    <m/>
    <m/>
    <m/>
    <m/>
    <m/>
    <m/>
    <m/>
    <m/>
    <m/>
    <m/>
    <m/>
    <m/>
    <m/>
    <m/>
    <m/>
    <m/>
    <m/>
    <m/>
    <m/>
    <m/>
    <m/>
    <m/>
    <m/>
    <m/>
    <m/>
    <m/>
    <m/>
    <m/>
    <m/>
    <m/>
    <m/>
    <m/>
    <m/>
    <m/>
    <m/>
    <m/>
    <m/>
    <m/>
    <m/>
    <m/>
    <m/>
    <m/>
    <m/>
    <m/>
    <m/>
    <m/>
    <m/>
    <m/>
    <m/>
    <m/>
    <m/>
    <m/>
    <m/>
    <m/>
    <m/>
    <m/>
    <m/>
    <m/>
    <m/>
    <s v="disponible"/>
    <n v="1300"/>
    <s v="meme_province"/>
    <m/>
    <m/>
    <n v="3"/>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rovince"/>
    <m/>
    <m/>
    <n v="10"/>
    <n v="1"/>
    <n v="0"/>
    <m/>
    <s v="disponible"/>
    <n v="200"/>
    <s v="meme_province"/>
    <m/>
    <m/>
    <n v="10"/>
    <n v="1"/>
    <n v="0"/>
    <m/>
    <s v="non"/>
    <m/>
    <m/>
    <m/>
    <m/>
    <m/>
    <m/>
    <m/>
    <m/>
    <m/>
    <m/>
    <m/>
    <m/>
    <m/>
    <m/>
    <m/>
    <m/>
    <m/>
    <m/>
    <m/>
    <m/>
    <m/>
    <m/>
    <m/>
    <m/>
    <m/>
    <m/>
    <m/>
    <m/>
    <m/>
    <m/>
    <m/>
    <m/>
    <m/>
    <m/>
    <m/>
    <m/>
    <m/>
    <m/>
    <m/>
    <m/>
    <m/>
    <m/>
    <m/>
    <m/>
    <m/>
    <m/>
    <s v="prix_hausse"/>
    <n v="0"/>
    <n v="1"/>
    <n v="0"/>
    <n v="0"/>
    <s v="poisson sucre"/>
    <n v="0"/>
    <n v="0"/>
    <n v="0"/>
    <n v="0"/>
    <n v="0"/>
    <n v="0"/>
    <n v="0"/>
    <n v="0"/>
    <n v="0"/>
    <n v="0"/>
    <n v="0"/>
    <n v="0"/>
    <n v="0"/>
    <n v="1"/>
    <n v="0"/>
    <n v="0"/>
    <n v="0"/>
    <n v="0"/>
    <n v="0"/>
    <n v="0"/>
    <n v="0"/>
    <n v="0"/>
    <n v="0"/>
    <n v="0"/>
    <n v="0"/>
    <n v="1"/>
    <n v="0"/>
    <n v="0"/>
    <s v="Hausse_prix_fournisseurs"/>
    <n v="0"/>
    <n v="0"/>
    <n v="0"/>
    <n v="0"/>
    <n v="0"/>
    <n v="1"/>
    <n v="0"/>
    <n v="0"/>
    <n v="0"/>
    <n v="0"/>
    <n v="0"/>
    <n v="0"/>
    <m/>
    <m/>
    <m/>
    <m/>
    <m/>
    <m/>
    <m/>
    <m/>
    <m/>
    <m/>
    <m/>
    <m/>
    <m/>
    <m/>
    <m/>
    <m/>
    <m/>
    <m/>
    <m/>
    <m/>
    <m/>
    <m/>
    <m/>
    <m/>
    <m/>
    <m/>
    <m/>
    <m/>
    <m/>
    <m/>
    <m/>
    <m/>
    <m/>
    <m/>
    <m/>
    <m/>
    <m/>
    <m/>
    <m/>
    <m/>
    <m/>
    <m/>
    <m/>
    <m/>
    <m/>
    <s v="espece"/>
    <n v="1"/>
    <n v="0"/>
    <n v="0"/>
    <n v="0"/>
    <n v="0"/>
    <n v="0"/>
    <m/>
    <s v="oui_hausse"/>
    <s v="non"/>
    <m/>
    <m/>
    <m/>
    <m/>
    <m/>
    <m/>
    <m/>
    <m/>
    <m/>
    <m/>
    <s v="personne"/>
    <n v="0"/>
    <n v="0"/>
    <n v="0"/>
    <n v="0"/>
    <n v="0"/>
    <n v="0"/>
    <n v="0"/>
    <n v="1"/>
    <n v="0"/>
    <m/>
    <m/>
    <m/>
    <m/>
    <n v="362922447"/>
    <n v="44882.699756944443"/>
    <m/>
    <m/>
    <s v="submitted_via_web"/>
  </r>
  <r>
    <n v="45"/>
    <s v="21024f03-9c56-4966-b55a-b1e683835fbb"/>
    <d v="2022-11-17T00:00:00"/>
    <s v="boussouma"/>
    <s v="BAMOGO Issa"/>
    <x v="43"/>
    <n v="44882.464676932868"/>
    <s v="audit.csv"/>
    <m/>
    <m/>
    <s v="reach"/>
    <n v="44882"/>
    <s v="centre_nord"/>
    <s v="sanmatenga"/>
    <x v="3"/>
    <s v="central"/>
    <m/>
    <m/>
    <s v="REACH"/>
    <s v="Marché de Boussouma"/>
    <m/>
    <s v="oui"/>
    <m/>
    <s v="30a100"/>
    <m/>
    <m/>
    <s v="savon400gr"/>
    <n v="0"/>
    <n v="0"/>
    <n v="1"/>
    <n v="0"/>
    <n v="1"/>
    <m/>
    <m/>
    <m/>
    <m/>
    <m/>
    <m/>
    <m/>
    <m/>
    <m/>
    <m/>
    <m/>
    <m/>
    <m/>
    <m/>
    <m/>
    <m/>
    <m/>
    <m/>
    <m/>
    <m/>
    <m/>
    <m/>
    <m/>
    <s v="disponible"/>
    <s v="boule250g boule400g"/>
    <n v="1"/>
    <n v="1"/>
    <n v="450"/>
    <n v="250"/>
    <s v="meme_pays"/>
    <m/>
    <m/>
    <n v="12"/>
    <n v="2"/>
    <n v="0"/>
    <m/>
    <s v="oui"/>
    <m/>
    <s v="savon400gr"/>
    <n v="0"/>
    <n v="0"/>
    <n v="1"/>
    <n v="0"/>
    <m/>
    <s v="taxes"/>
    <n v="0"/>
    <n v="0"/>
    <n v="0"/>
    <n v="0"/>
    <n v="0"/>
    <n v="0"/>
    <n v="0"/>
    <n v="0"/>
    <n v="1"/>
    <n v="0"/>
    <n v="0"/>
    <n v="0"/>
    <m/>
    <m/>
    <s v="prix_constants"/>
    <n v="1"/>
    <n v="0"/>
    <n v="0"/>
    <n v="0"/>
    <m/>
    <m/>
    <m/>
    <m/>
    <m/>
    <m/>
    <m/>
    <m/>
    <m/>
    <m/>
    <m/>
    <m/>
    <m/>
    <m/>
    <m/>
    <m/>
    <m/>
    <m/>
    <m/>
    <m/>
    <m/>
    <m/>
    <m/>
    <m/>
    <m/>
    <m/>
    <m/>
    <m/>
    <m/>
    <m/>
    <m/>
    <m/>
    <m/>
    <m/>
    <m/>
    <m/>
    <m/>
    <m/>
    <m/>
    <s v="pelle"/>
    <n v="0"/>
    <n v="0"/>
    <n v="0"/>
    <n v="1"/>
    <n v="0"/>
    <n v="1"/>
    <m/>
    <m/>
    <m/>
    <m/>
    <m/>
    <m/>
    <m/>
    <m/>
    <m/>
    <m/>
    <m/>
    <m/>
    <m/>
    <m/>
    <m/>
    <m/>
    <m/>
    <m/>
    <m/>
    <m/>
    <m/>
    <m/>
    <m/>
    <m/>
    <m/>
    <m/>
    <m/>
    <m/>
    <s v="disponible"/>
    <n v="1250"/>
    <s v="meme_pays"/>
    <m/>
    <m/>
    <n v="21"/>
    <n v="2"/>
    <n v="0"/>
    <m/>
    <s v="non"/>
    <m/>
    <m/>
    <m/>
    <m/>
    <m/>
    <m/>
    <m/>
    <m/>
    <m/>
    <m/>
    <m/>
    <m/>
    <m/>
    <m/>
    <m/>
    <m/>
    <m/>
    <m/>
    <m/>
    <m/>
    <m/>
    <m/>
    <m/>
    <s v="prix_constants"/>
    <n v="1"/>
    <n v="0"/>
    <n v="0"/>
    <n v="0"/>
    <m/>
    <m/>
    <m/>
    <m/>
    <m/>
    <m/>
    <m/>
    <m/>
    <m/>
    <m/>
    <m/>
    <m/>
    <m/>
    <m/>
    <m/>
    <m/>
    <m/>
    <m/>
    <m/>
    <m/>
    <m/>
    <m/>
    <m/>
    <m/>
    <m/>
    <m/>
    <m/>
    <m/>
    <m/>
    <m/>
    <m/>
    <m/>
    <m/>
    <m/>
    <m/>
    <m/>
    <m/>
    <m/>
    <m/>
    <m/>
    <m/>
    <s v="lampe"/>
    <n v="0"/>
    <n v="0"/>
    <n v="0"/>
    <n v="0"/>
    <n v="0"/>
    <n v="0"/>
    <n v="0"/>
    <n v="0"/>
    <n v="0"/>
    <n v="0"/>
    <n v="0"/>
    <n v="0"/>
    <n v="1"/>
    <n v="0"/>
    <n v="0"/>
    <n v="0"/>
    <n v="1"/>
    <n v="3"/>
    <m/>
    <m/>
    <m/>
    <m/>
    <m/>
    <m/>
    <m/>
    <m/>
    <m/>
    <m/>
    <m/>
    <m/>
    <m/>
    <m/>
    <m/>
    <m/>
    <m/>
    <m/>
    <m/>
    <m/>
    <m/>
    <m/>
    <m/>
    <m/>
    <m/>
    <m/>
    <m/>
    <m/>
    <m/>
    <m/>
    <m/>
    <m/>
    <m/>
    <m/>
    <m/>
    <m/>
    <m/>
    <m/>
    <m/>
    <m/>
    <m/>
    <m/>
    <m/>
    <m/>
    <m/>
    <m/>
    <m/>
    <m/>
    <m/>
    <m/>
    <m/>
    <m/>
    <m/>
    <m/>
    <m/>
    <m/>
    <m/>
    <m/>
    <m/>
    <m/>
    <m/>
    <m/>
    <m/>
    <m/>
    <m/>
    <m/>
    <m/>
    <m/>
    <m/>
    <m/>
    <m/>
    <m/>
    <m/>
    <m/>
    <m/>
    <m/>
    <m/>
    <m/>
    <m/>
    <m/>
    <m/>
    <m/>
    <m/>
    <m/>
    <m/>
    <m/>
    <m/>
    <m/>
    <m/>
    <m/>
    <m/>
    <m/>
    <m/>
    <m/>
    <m/>
    <m/>
    <m/>
    <m/>
    <m/>
    <m/>
    <m/>
    <m/>
    <m/>
    <m/>
    <m/>
    <m/>
    <m/>
    <m/>
    <m/>
    <m/>
    <m/>
    <m/>
    <m/>
    <m/>
    <m/>
    <m/>
    <m/>
    <m/>
    <m/>
    <m/>
    <m/>
    <m/>
    <m/>
    <m/>
    <m/>
    <s v="disponible"/>
    <n v="750"/>
    <s v="meme_pays"/>
    <m/>
    <m/>
    <n v="7"/>
    <n v="1"/>
    <n v="0"/>
    <m/>
    <m/>
    <m/>
    <m/>
    <m/>
    <m/>
    <m/>
    <m/>
    <m/>
    <m/>
    <m/>
    <m/>
    <m/>
    <m/>
    <m/>
    <m/>
    <m/>
    <m/>
    <m/>
    <m/>
    <m/>
    <s v="oui"/>
    <m/>
    <s v="lampe"/>
    <n v="0"/>
    <n v="0"/>
    <n v="0"/>
    <n v="0"/>
    <n v="0"/>
    <n v="0"/>
    <n v="0"/>
    <n v="0"/>
    <n v="0"/>
    <n v="0"/>
    <n v="0"/>
    <n v="0"/>
    <n v="1"/>
    <n v="0"/>
    <n v="0"/>
    <n v="0"/>
    <m/>
    <s v="taxes"/>
    <n v="0"/>
    <n v="0"/>
    <n v="0"/>
    <n v="0"/>
    <n v="0"/>
    <n v="0"/>
    <n v="0"/>
    <n v="0"/>
    <n v="1"/>
    <n v="0"/>
    <n v="0"/>
    <n v="0"/>
    <m/>
    <m/>
    <s v="prix_constants"/>
    <n v="1"/>
    <n v="0"/>
    <n v="0"/>
    <n v="0"/>
    <m/>
    <m/>
    <m/>
    <m/>
    <m/>
    <m/>
    <m/>
    <m/>
    <m/>
    <m/>
    <m/>
    <m/>
    <m/>
    <m/>
    <m/>
    <m/>
    <m/>
    <m/>
    <m/>
    <m/>
    <m/>
    <m/>
    <m/>
    <m/>
    <m/>
    <m/>
    <m/>
    <m/>
    <m/>
    <m/>
    <m/>
    <m/>
    <m/>
    <m/>
    <m/>
    <m/>
    <m/>
    <m/>
    <m/>
    <m/>
    <m/>
    <m/>
    <m/>
    <m/>
    <m/>
    <m/>
    <m/>
    <m/>
    <m/>
    <m/>
    <m/>
    <m/>
    <m/>
    <m/>
    <m/>
    <m/>
    <m/>
    <m/>
    <m/>
    <m/>
    <m/>
    <m/>
    <m/>
    <m/>
    <s v="riz_local riz_importe lait_frais sucre sel"/>
    <n v="0"/>
    <n v="0"/>
    <n v="0"/>
    <n v="0"/>
    <n v="1"/>
    <n v="1"/>
    <n v="0"/>
    <n v="0"/>
    <n v="0"/>
    <n v="0"/>
    <n v="0"/>
    <n v="0"/>
    <n v="0"/>
    <n v="0"/>
    <n v="0"/>
    <n v="1"/>
    <n v="0"/>
    <n v="0"/>
    <n v="0"/>
    <n v="0"/>
    <n v="0"/>
    <n v="0"/>
    <n v="0"/>
    <n v="0"/>
    <n v="0"/>
    <n v="1"/>
    <n v="1"/>
    <n v="0"/>
    <n v="5"/>
    <m/>
    <m/>
    <m/>
    <m/>
    <m/>
    <m/>
    <m/>
    <m/>
    <m/>
    <m/>
    <m/>
    <m/>
    <m/>
    <m/>
    <m/>
    <m/>
    <m/>
    <m/>
    <m/>
    <m/>
    <m/>
    <m/>
    <m/>
    <m/>
    <m/>
    <m/>
    <m/>
    <m/>
    <m/>
    <m/>
    <m/>
    <m/>
    <m/>
    <m/>
    <m/>
    <m/>
    <m/>
    <m/>
    <m/>
    <m/>
    <m/>
    <m/>
    <m/>
    <m/>
    <m/>
    <m/>
    <m/>
    <m/>
    <m/>
    <m/>
    <m/>
    <m/>
    <m/>
    <m/>
    <m/>
    <m/>
    <m/>
    <m/>
    <m/>
    <m/>
    <m/>
    <s v="disponible"/>
    <s v="kg"/>
    <n v="1"/>
    <n v="0"/>
    <n v="0"/>
    <n v="450"/>
    <m/>
    <m/>
    <s v="meme_pays"/>
    <m/>
    <m/>
    <n v="15"/>
    <n v="2"/>
    <n v="0"/>
    <m/>
    <s v="disponible"/>
    <s v="kg"/>
    <n v="1"/>
    <n v="0"/>
    <n v="0"/>
    <n v="400"/>
    <m/>
    <m/>
    <s v="meme_pays"/>
    <m/>
    <m/>
    <n v="14"/>
    <n v="1"/>
    <n v="0"/>
    <m/>
    <m/>
    <m/>
    <m/>
    <m/>
    <m/>
    <m/>
    <m/>
    <m/>
    <m/>
    <m/>
    <m/>
    <m/>
    <m/>
    <m/>
    <m/>
    <m/>
    <m/>
    <m/>
    <m/>
    <m/>
    <m/>
    <m/>
    <m/>
    <m/>
    <m/>
    <m/>
    <m/>
    <m/>
    <m/>
    <m/>
    <m/>
    <m/>
    <m/>
    <m/>
    <m/>
    <m/>
    <m/>
    <m/>
    <m/>
    <m/>
    <m/>
    <m/>
    <m/>
    <m/>
    <m/>
    <m/>
    <m/>
    <m/>
    <m/>
    <m/>
    <m/>
    <m/>
    <m/>
    <m/>
    <m/>
    <m/>
    <m/>
    <m/>
    <m/>
    <m/>
    <m/>
    <m/>
    <m/>
    <m/>
    <m/>
    <m/>
    <m/>
    <m/>
    <m/>
    <m/>
    <m/>
    <m/>
    <m/>
    <m/>
    <m/>
    <m/>
    <m/>
    <m/>
    <m/>
    <m/>
    <m/>
    <m/>
    <m/>
    <m/>
    <m/>
    <m/>
    <m/>
    <s v="disponible"/>
    <n v="1250"/>
    <s v="meme_pays"/>
    <m/>
    <m/>
    <n v="7"/>
    <n v="1"/>
    <n v="0"/>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7"/>
    <n v="1"/>
    <n v="0"/>
    <m/>
    <s v="disponible"/>
    <n v="400"/>
    <s v="meme_pays"/>
    <m/>
    <m/>
    <n v="14"/>
    <n v="1"/>
    <n v="0"/>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credit"/>
    <n v="1"/>
    <n v="1"/>
    <n v="0"/>
    <n v="0"/>
    <n v="0"/>
    <n v="0"/>
    <m/>
    <s v="oui_hausse"/>
    <s v="non"/>
    <m/>
    <m/>
    <m/>
    <m/>
    <m/>
    <m/>
    <m/>
    <m/>
    <m/>
    <m/>
    <s v="personne"/>
    <n v="0"/>
    <n v="0"/>
    <n v="0"/>
    <n v="0"/>
    <n v="0"/>
    <n v="0"/>
    <n v="0"/>
    <n v="1"/>
    <n v="0"/>
    <m/>
    <m/>
    <m/>
    <m/>
    <n v="362922460"/>
    <n v="44882.69976851852"/>
    <m/>
    <m/>
    <s v="submitted_via_web"/>
  </r>
  <r>
    <n v="46"/>
    <s v="6bfa6183-6a2f-4da8-8d9f-dd27cd2ee077"/>
    <d v="2022-11-17T00:00:00"/>
    <s v="boussouma"/>
    <s v="OUEDRAOGO MAHAMADY"/>
    <x v="44"/>
    <n v="44882.524282511571"/>
    <s v="audit.csv"/>
    <m/>
    <m/>
    <s v="reach"/>
    <n v="44882"/>
    <s v="centre_nord"/>
    <s v="sanmatenga"/>
    <x v="3"/>
    <s v="central"/>
    <m/>
    <m/>
    <s v="REACH"/>
    <s v="Marché de Boussouma"/>
    <m/>
    <s v="oui"/>
    <m/>
    <s v="30a100"/>
    <m/>
    <m/>
    <s v="savon400gr"/>
    <n v="0"/>
    <n v="0"/>
    <n v="1"/>
    <n v="0"/>
    <n v="1"/>
    <m/>
    <m/>
    <m/>
    <m/>
    <m/>
    <m/>
    <m/>
    <m/>
    <m/>
    <m/>
    <m/>
    <m/>
    <m/>
    <m/>
    <m/>
    <m/>
    <m/>
    <m/>
    <m/>
    <m/>
    <m/>
    <m/>
    <m/>
    <s v="disponible"/>
    <s v="boule400g boule250g"/>
    <n v="1"/>
    <n v="1"/>
    <n v="400"/>
    <n v="250"/>
    <s v="meme_pays"/>
    <m/>
    <m/>
    <n v="10"/>
    <n v="2"/>
    <n v="0"/>
    <m/>
    <s v="non"/>
    <m/>
    <m/>
    <m/>
    <m/>
    <m/>
    <m/>
    <m/>
    <m/>
    <m/>
    <m/>
    <m/>
    <m/>
    <m/>
    <m/>
    <m/>
    <m/>
    <m/>
    <m/>
    <m/>
    <m/>
    <m/>
    <m/>
    <s v="prix_hausse"/>
    <n v="0"/>
    <n v="1"/>
    <n v="0"/>
    <n v="0"/>
    <s v="savon400gr"/>
    <n v="0"/>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lampe pagne"/>
    <n v="0"/>
    <n v="0"/>
    <n v="0"/>
    <n v="0"/>
    <n v="0"/>
    <n v="0"/>
    <n v="0"/>
    <n v="0"/>
    <n v="0"/>
    <n v="0"/>
    <n v="0"/>
    <n v="0"/>
    <n v="1"/>
    <n v="1"/>
    <n v="0"/>
    <n v="0"/>
    <n v="2"/>
    <n v="4"/>
    <m/>
    <m/>
    <m/>
    <m/>
    <m/>
    <m/>
    <m/>
    <m/>
    <m/>
    <m/>
    <m/>
    <m/>
    <m/>
    <m/>
    <m/>
    <m/>
    <m/>
    <m/>
    <m/>
    <m/>
    <m/>
    <m/>
    <m/>
    <m/>
    <m/>
    <m/>
    <m/>
    <m/>
    <m/>
    <m/>
    <m/>
    <m/>
    <m/>
    <m/>
    <m/>
    <m/>
    <m/>
    <m/>
    <m/>
    <m/>
    <m/>
    <m/>
    <m/>
    <m/>
    <m/>
    <m/>
    <m/>
    <m/>
    <m/>
    <m/>
    <m/>
    <m/>
    <m/>
    <m/>
    <m/>
    <m/>
    <m/>
    <m/>
    <m/>
    <m/>
    <m/>
    <m/>
    <m/>
    <m/>
    <m/>
    <m/>
    <m/>
    <m/>
    <m/>
    <m/>
    <m/>
    <m/>
    <m/>
    <m/>
    <m/>
    <m/>
    <m/>
    <m/>
    <m/>
    <m/>
    <m/>
    <m/>
    <m/>
    <m/>
    <m/>
    <m/>
    <m/>
    <m/>
    <m/>
    <m/>
    <m/>
    <m/>
    <m/>
    <m/>
    <m/>
    <m/>
    <m/>
    <m/>
    <m/>
    <m/>
    <m/>
    <m/>
    <m/>
    <m/>
    <m/>
    <m/>
    <m/>
    <m/>
    <m/>
    <m/>
    <m/>
    <m/>
    <m/>
    <m/>
    <m/>
    <m/>
    <m/>
    <m/>
    <m/>
    <m/>
    <m/>
    <m/>
    <m/>
    <m/>
    <m/>
    <s v="disponible"/>
    <n v="400"/>
    <s v="meme_pays"/>
    <m/>
    <m/>
    <n v="10"/>
    <n v="1"/>
    <n v="0"/>
    <m/>
    <s v="disponible"/>
    <s v="oui"/>
    <m/>
    <n v="6000"/>
    <s v="meme_pays"/>
    <m/>
    <m/>
    <n v="60"/>
    <n v="1"/>
    <n v="0"/>
    <m/>
    <m/>
    <m/>
    <m/>
    <m/>
    <m/>
    <m/>
    <m/>
    <m/>
    <m/>
    <s v="non"/>
    <m/>
    <m/>
    <m/>
    <m/>
    <m/>
    <m/>
    <m/>
    <m/>
    <m/>
    <m/>
    <m/>
    <m/>
    <m/>
    <m/>
    <m/>
    <m/>
    <m/>
    <m/>
    <m/>
    <m/>
    <m/>
    <m/>
    <m/>
    <m/>
    <m/>
    <m/>
    <m/>
    <m/>
    <m/>
    <m/>
    <m/>
    <m/>
    <m/>
    <m/>
    <s v="prix_constants"/>
    <n v="1"/>
    <n v="0"/>
    <n v="0"/>
    <n v="0"/>
    <m/>
    <m/>
    <m/>
    <m/>
    <m/>
    <m/>
    <m/>
    <m/>
    <m/>
    <m/>
    <m/>
    <m/>
    <m/>
    <m/>
    <m/>
    <m/>
    <m/>
    <m/>
    <m/>
    <m/>
    <m/>
    <m/>
    <m/>
    <m/>
    <m/>
    <m/>
    <m/>
    <m/>
    <m/>
    <m/>
    <m/>
    <m/>
    <m/>
    <m/>
    <m/>
    <m/>
    <m/>
    <m/>
    <m/>
    <m/>
    <m/>
    <m/>
    <m/>
    <m/>
    <m/>
    <m/>
    <m/>
    <m/>
    <m/>
    <m/>
    <m/>
    <m/>
    <m/>
    <m/>
    <m/>
    <m/>
    <m/>
    <m/>
    <m/>
    <m/>
    <m/>
    <m/>
    <m/>
    <m/>
    <s v="riz_importe riz_local sucre sel"/>
    <n v="0"/>
    <n v="0"/>
    <n v="0"/>
    <n v="0"/>
    <n v="1"/>
    <n v="1"/>
    <n v="0"/>
    <n v="0"/>
    <n v="0"/>
    <n v="0"/>
    <n v="0"/>
    <n v="0"/>
    <n v="0"/>
    <n v="0"/>
    <n v="0"/>
    <n v="0"/>
    <n v="0"/>
    <n v="0"/>
    <n v="0"/>
    <n v="0"/>
    <n v="0"/>
    <n v="0"/>
    <n v="0"/>
    <n v="0"/>
    <n v="0"/>
    <n v="1"/>
    <n v="1"/>
    <n v="0"/>
    <n v="4"/>
    <m/>
    <m/>
    <m/>
    <m/>
    <m/>
    <m/>
    <m/>
    <m/>
    <m/>
    <m/>
    <m/>
    <m/>
    <m/>
    <m/>
    <m/>
    <m/>
    <m/>
    <m/>
    <m/>
    <m/>
    <m/>
    <m/>
    <m/>
    <m/>
    <m/>
    <m/>
    <m/>
    <m/>
    <m/>
    <m/>
    <m/>
    <m/>
    <m/>
    <m/>
    <m/>
    <m/>
    <m/>
    <m/>
    <m/>
    <m/>
    <m/>
    <m/>
    <m/>
    <m/>
    <m/>
    <m/>
    <m/>
    <m/>
    <m/>
    <m/>
    <m/>
    <m/>
    <m/>
    <m/>
    <m/>
    <m/>
    <m/>
    <m/>
    <m/>
    <m/>
    <m/>
    <s v="disponible"/>
    <s v="kg"/>
    <n v="1"/>
    <n v="0"/>
    <n v="0"/>
    <n v="425"/>
    <m/>
    <m/>
    <s v="meme_pays"/>
    <m/>
    <m/>
    <n v="5"/>
    <n v="1"/>
    <n v="0"/>
    <m/>
    <s v="disponible"/>
    <s v="kg"/>
    <n v="1"/>
    <n v="0"/>
    <n v="0"/>
    <n v="450"/>
    <m/>
    <m/>
    <s v="meme_pays"/>
    <m/>
    <m/>
    <n v="5"/>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00"/>
    <s v="meme_pays"/>
    <m/>
    <m/>
    <n v="15"/>
    <n v="1"/>
    <n v="0"/>
    <m/>
    <s v="disponible"/>
    <n v="200"/>
    <s v="meme_pays"/>
    <m/>
    <m/>
    <n v="15"/>
    <n v="1"/>
    <n v="0"/>
    <m/>
    <s v="non"/>
    <m/>
    <m/>
    <m/>
    <m/>
    <m/>
    <m/>
    <m/>
    <m/>
    <m/>
    <m/>
    <m/>
    <m/>
    <m/>
    <m/>
    <m/>
    <m/>
    <m/>
    <m/>
    <m/>
    <m/>
    <m/>
    <m/>
    <m/>
    <m/>
    <m/>
    <m/>
    <m/>
    <m/>
    <m/>
    <m/>
    <m/>
    <m/>
    <m/>
    <m/>
    <m/>
    <m/>
    <m/>
    <m/>
    <m/>
    <m/>
    <m/>
    <m/>
    <m/>
    <m/>
    <m/>
    <m/>
    <s v="prix_hausse"/>
    <n v="0"/>
    <n v="1"/>
    <n v="0"/>
    <n v="0"/>
    <s v="riz_importe sucre"/>
    <n v="0"/>
    <n v="0"/>
    <n v="0"/>
    <n v="0"/>
    <n v="0"/>
    <n v="1"/>
    <n v="0"/>
    <n v="0"/>
    <n v="0"/>
    <n v="0"/>
    <n v="0"/>
    <n v="0"/>
    <n v="0"/>
    <n v="0"/>
    <n v="0"/>
    <n v="0"/>
    <n v="0"/>
    <n v="0"/>
    <n v="0"/>
    <n v="0"/>
    <n v="0"/>
    <n v="0"/>
    <n v="0"/>
    <n v="0"/>
    <n v="0"/>
    <n v="1"/>
    <n v="0"/>
    <n v="0"/>
    <s v="Hausse_prix_fournisseurs"/>
    <n v="0"/>
    <n v="0"/>
    <n v="0"/>
    <n v="0"/>
    <n v="0"/>
    <n v="1"/>
    <n v="0"/>
    <n v="0"/>
    <n v="0"/>
    <n v="0"/>
    <n v="0"/>
    <n v="0"/>
    <m/>
    <m/>
    <m/>
    <m/>
    <m/>
    <m/>
    <m/>
    <m/>
    <m/>
    <m/>
    <m/>
    <m/>
    <m/>
    <m/>
    <m/>
    <m/>
    <m/>
    <m/>
    <m/>
    <m/>
    <m/>
    <m/>
    <m/>
    <m/>
    <m/>
    <m/>
    <m/>
    <m/>
    <m/>
    <m/>
    <m/>
    <m/>
    <m/>
    <m/>
    <m/>
    <m/>
    <m/>
    <m/>
    <m/>
    <m/>
    <m/>
    <m/>
    <m/>
    <m/>
    <m/>
    <s v="espece"/>
    <n v="1"/>
    <n v="0"/>
    <n v="0"/>
    <n v="0"/>
    <n v="0"/>
    <n v="0"/>
    <m/>
    <s v="non_meme"/>
    <s v="non"/>
    <m/>
    <m/>
    <m/>
    <m/>
    <m/>
    <m/>
    <m/>
    <m/>
    <m/>
    <m/>
    <s v="personne"/>
    <n v="0"/>
    <n v="0"/>
    <n v="0"/>
    <n v="0"/>
    <n v="0"/>
    <n v="0"/>
    <n v="0"/>
    <n v="1"/>
    <n v="0"/>
    <m/>
    <m/>
    <m/>
    <m/>
    <n v="362922479"/>
    <n v="44882.699791666673"/>
    <m/>
    <m/>
    <s v="submitted_via_web"/>
  </r>
  <r>
    <n v="47"/>
    <s v="603c4176-520c-474c-939e-7058253a3a9f"/>
    <d v="2022-11-17T00:00:00"/>
    <s v="boussouma"/>
    <s v="BAMOGO Issa"/>
    <x v="45"/>
    <n v="44882.485949525457"/>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blanc sorgho_rouge niebe fonio"/>
    <n v="1"/>
    <n v="1"/>
    <n v="1"/>
    <n v="0"/>
    <n v="0"/>
    <n v="0"/>
    <n v="1"/>
    <n v="0"/>
    <n v="0"/>
    <n v="0"/>
    <n v="0"/>
    <n v="0"/>
    <n v="0"/>
    <n v="0"/>
    <n v="0"/>
    <n v="0"/>
    <n v="1"/>
    <n v="0"/>
    <n v="0"/>
    <n v="0"/>
    <n v="0"/>
    <n v="0"/>
    <n v="0"/>
    <n v="0"/>
    <n v="0"/>
    <n v="0"/>
    <n v="0"/>
    <n v="0"/>
    <n v="5"/>
    <m/>
    <s v="disponible"/>
    <s v="yorouba tine"/>
    <n v="0"/>
    <n v="1"/>
    <n v="1"/>
    <m/>
    <n v="700"/>
    <n v="4900"/>
    <s v="meme_pays"/>
    <m/>
    <m/>
    <n v="7"/>
    <n v="2"/>
    <n v="0"/>
    <m/>
    <s v="peudisponible"/>
    <s v="yorouba"/>
    <n v="0"/>
    <n v="1"/>
    <n v="0"/>
    <m/>
    <n v="500"/>
    <m/>
    <s v="meme_pays"/>
    <m/>
    <m/>
    <n v="6"/>
    <n v="2"/>
    <n v="0"/>
    <m/>
    <s v="peudisponible"/>
    <s v="tine"/>
    <n v="0"/>
    <n v="0"/>
    <n v="1"/>
    <m/>
    <m/>
    <n v="3500"/>
    <s v="meme_pays"/>
    <m/>
    <m/>
    <n v="4"/>
    <n v="2"/>
    <n v="0"/>
    <m/>
    <m/>
    <m/>
    <m/>
    <m/>
    <m/>
    <m/>
    <m/>
    <m/>
    <m/>
    <m/>
    <m/>
    <m/>
    <m/>
    <m/>
    <m/>
    <m/>
    <m/>
    <m/>
    <m/>
    <m/>
    <m/>
    <m/>
    <m/>
    <m/>
    <m/>
    <m/>
    <m/>
    <m/>
    <m/>
    <m/>
    <m/>
    <m/>
    <m/>
    <m/>
    <m/>
    <m/>
    <m/>
    <m/>
    <m/>
    <m/>
    <m/>
    <m/>
    <m/>
    <m/>
    <m/>
    <s v="peudisponible"/>
    <s v="yorouba"/>
    <n v="0"/>
    <n v="1"/>
    <n v="0"/>
    <m/>
    <n v="1500"/>
    <m/>
    <s v="meme_pays"/>
    <m/>
    <m/>
    <n v="7"/>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mais niebe sorgho_blanc sorgho_rouge"/>
    <n v="1"/>
    <n v="1"/>
    <n v="1"/>
    <n v="0"/>
    <n v="0"/>
    <n v="0"/>
    <n v="0"/>
    <n v="0"/>
    <n v="0"/>
    <n v="0"/>
    <n v="0"/>
    <n v="0"/>
    <n v="0"/>
    <n v="0"/>
    <n v="0"/>
    <n v="0"/>
    <n v="1"/>
    <n v="0"/>
    <n v="0"/>
    <n v="0"/>
    <n v="0"/>
    <n v="0"/>
    <n v="0"/>
    <n v="0"/>
    <n v="0"/>
    <n v="0"/>
    <n v="0"/>
    <n v="0"/>
    <s v="hausse_offre_production_saison"/>
    <n v="0"/>
    <n v="0"/>
    <n v="0"/>
    <n v="0"/>
    <n v="0"/>
    <n v="0"/>
    <n v="0"/>
    <n v="0"/>
    <n v="0"/>
    <n v="1"/>
    <n v="0"/>
    <n v="0"/>
    <m/>
    <m/>
    <s v="espece credit"/>
    <n v="1"/>
    <n v="1"/>
    <n v="0"/>
    <n v="0"/>
    <n v="0"/>
    <n v="0"/>
    <m/>
    <s v="non_meme"/>
    <s v="non"/>
    <m/>
    <m/>
    <m/>
    <m/>
    <m/>
    <m/>
    <m/>
    <m/>
    <m/>
    <m/>
    <s v="personne"/>
    <n v="0"/>
    <n v="0"/>
    <n v="0"/>
    <n v="0"/>
    <n v="0"/>
    <n v="0"/>
    <n v="0"/>
    <n v="1"/>
    <n v="0"/>
    <m/>
    <m/>
    <m/>
    <m/>
    <n v="362922492"/>
    <n v="44882.699803240743"/>
    <m/>
    <m/>
    <s v="submitted_via_web"/>
  </r>
  <r>
    <n v="48"/>
    <s v="d60a9dae-8f0a-47d5-b6fe-01b2f471c9c4"/>
    <d v="2022-11-17T00:00:00"/>
    <s v="boussouma"/>
    <s v="OUEDRAOGO MAHAMADY"/>
    <x v="46"/>
    <n v="44882.548053356477"/>
    <s v="audit.csv"/>
    <m/>
    <m/>
    <s v="reach"/>
    <n v="44882"/>
    <s v="centre_nord"/>
    <s v="sanmatenga"/>
    <x v="3"/>
    <s v="central"/>
    <m/>
    <m/>
    <s v="REACH"/>
    <s v="Marché de Boussouma"/>
    <m/>
    <s v="oui"/>
    <m/>
    <s v="30a100"/>
    <m/>
    <m/>
    <s v="savon400gr bidon"/>
    <n v="0"/>
    <n v="1"/>
    <n v="1"/>
    <n v="0"/>
    <n v="2"/>
    <m/>
    <m/>
    <m/>
    <m/>
    <m/>
    <m/>
    <m/>
    <m/>
    <m/>
    <m/>
    <s v="disponible"/>
    <s v="20l"/>
    <n v="1"/>
    <n v="0"/>
    <n v="750"/>
    <m/>
    <s v="meme_pays"/>
    <m/>
    <m/>
    <n v="10"/>
    <n v="1"/>
    <n v="0"/>
    <m/>
    <s v="disponible"/>
    <s v="boule400g boule250g"/>
    <n v="1"/>
    <n v="1"/>
    <n v="300"/>
    <n v="250"/>
    <s v="meme_pays"/>
    <m/>
    <m/>
    <n v="5"/>
    <n v="1"/>
    <n v="0"/>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combustible_gaz"/>
    <n v="0"/>
    <n v="0"/>
    <n v="1"/>
    <n v="0"/>
    <n v="0"/>
    <n v="0"/>
    <n v="0"/>
    <n v="0"/>
    <n v="0"/>
    <n v="0"/>
    <n v="0"/>
    <n v="0"/>
    <n v="0"/>
    <n v="0"/>
    <n v="0"/>
    <n v="1"/>
    <n v="2"/>
    <n v="5"/>
    <m/>
    <m/>
    <m/>
    <m/>
    <m/>
    <m/>
    <m/>
    <m/>
    <m/>
    <m/>
    <m/>
    <m/>
    <m/>
    <m/>
    <m/>
    <m/>
    <m/>
    <m/>
    <m/>
    <m/>
    <m/>
    <m/>
    <m/>
    <s v="peudisponible"/>
    <s v="6kg 12kg"/>
    <n v="0"/>
    <n v="1"/>
    <n v="1"/>
    <m/>
    <n v="27500"/>
    <n v="35000"/>
    <s v="meme_pays"/>
    <m/>
    <m/>
    <n v="90"/>
    <n v="2"/>
    <n v="0"/>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s v="riz_importe sucre sel"/>
    <n v="0"/>
    <n v="0"/>
    <n v="0"/>
    <n v="0"/>
    <n v="0"/>
    <n v="1"/>
    <n v="0"/>
    <n v="0"/>
    <n v="0"/>
    <n v="0"/>
    <n v="0"/>
    <n v="0"/>
    <n v="0"/>
    <n v="0"/>
    <n v="0"/>
    <n v="0"/>
    <n v="0"/>
    <n v="0"/>
    <n v="0"/>
    <n v="0"/>
    <n v="0"/>
    <n v="0"/>
    <n v="0"/>
    <n v="0"/>
    <n v="0"/>
    <n v="1"/>
    <n v="1"/>
    <n v="0"/>
    <n v="3"/>
    <m/>
    <m/>
    <m/>
    <m/>
    <m/>
    <m/>
    <m/>
    <m/>
    <m/>
    <m/>
    <m/>
    <m/>
    <m/>
    <m/>
    <m/>
    <m/>
    <m/>
    <m/>
    <m/>
    <m/>
    <m/>
    <m/>
    <m/>
    <m/>
    <m/>
    <m/>
    <m/>
    <m/>
    <m/>
    <m/>
    <m/>
    <m/>
    <m/>
    <m/>
    <m/>
    <m/>
    <m/>
    <m/>
    <m/>
    <m/>
    <m/>
    <m/>
    <m/>
    <m/>
    <m/>
    <m/>
    <m/>
    <m/>
    <m/>
    <m/>
    <m/>
    <m/>
    <m/>
    <m/>
    <m/>
    <m/>
    <m/>
    <m/>
    <m/>
    <m/>
    <m/>
    <m/>
    <m/>
    <m/>
    <m/>
    <m/>
    <m/>
    <m/>
    <m/>
    <m/>
    <m/>
    <m/>
    <m/>
    <m/>
    <m/>
    <m/>
    <s v="disponible"/>
    <s v="kg"/>
    <n v="1"/>
    <n v="0"/>
    <n v="0"/>
    <n v="450"/>
    <m/>
    <m/>
    <s v="meme_pays"/>
    <m/>
    <m/>
    <n v="5"/>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10"/>
    <n v="1"/>
    <n v="0"/>
    <m/>
    <s v="disponible"/>
    <n v="200"/>
    <s v="meme_pays"/>
    <m/>
    <m/>
    <n v="10"/>
    <n v="1"/>
    <n v="0"/>
    <m/>
    <s v="non"/>
    <m/>
    <m/>
    <m/>
    <m/>
    <m/>
    <m/>
    <m/>
    <m/>
    <m/>
    <m/>
    <m/>
    <m/>
    <m/>
    <m/>
    <m/>
    <m/>
    <m/>
    <m/>
    <m/>
    <m/>
    <m/>
    <m/>
    <m/>
    <m/>
    <m/>
    <m/>
    <m/>
    <m/>
    <m/>
    <m/>
    <m/>
    <m/>
    <m/>
    <m/>
    <m/>
    <m/>
    <m/>
    <m/>
    <m/>
    <m/>
    <m/>
    <m/>
    <m/>
    <m/>
    <m/>
    <m/>
    <s v="prix_hausse"/>
    <n v="0"/>
    <n v="1"/>
    <n v="0"/>
    <n v="0"/>
    <s v="sucre"/>
    <n v="0"/>
    <n v="0"/>
    <n v="0"/>
    <n v="0"/>
    <n v="0"/>
    <n v="0"/>
    <n v="0"/>
    <n v="0"/>
    <n v="0"/>
    <n v="0"/>
    <n v="0"/>
    <n v="0"/>
    <n v="0"/>
    <n v="0"/>
    <n v="0"/>
    <n v="0"/>
    <n v="0"/>
    <n v="0"/>
    <n v="0"/>
    <n v="0"/>
    <n v="0"/>
    <n v="0"/>
    <n v="0"/>
    <n v="0"/>
    <n v="0"/>
    <n v="1"/>
    <n v="0"/>
    <n v="0"/>
    <s v="Hausse_prix_fournisseurs"/>
    <n v="0"/>
    <n v="0"/>
    <n v="0"/>
    <n v="0"/>
    <n v="0"/>
    <n v="1"/>
    <n v="0"/>
    <n v="0"/>
    <n v="0"/>
    <n v="0"/>
    <n v="0"/>
    <n v="0"/>
    <m/>
    <m/>
    <m/>
    <m/>
    <m/>
    <m/>
    <m/>
    <m/>
    <m/>
    <m/>
    <m/>
    <m/>
    <m/>
    <m/>
    <m/>
    <m/>
    <m/>
    <m/>
    <m/>
    <m/>
    <m/>
    <m/>
    <m/>
    <m/>
    <m/>
    <m/>
    <m/>
    <m/>
    <m/>
    <m/>
    <m/>
    <m/>
    <m/>
    <m/>
    <m/>
    <m/>
    <m/>
    <m/>
    <m/>
    <m/>
    <m/>
    <m/>
    <m/>
    <m/>
    <m/>
    <s v="espece"/>
    <n v="1"/>
    <n v="0"/>
    <n v="0"/>
    <n v="0"/>
    <n v="0"/>
    <n v="0"/>
    <m/>
    <s v="oui_hausse"/>
    <s v="non"/>
    <m/>
    <m/>
    <m/>
    <m/>
    <m/>
    <m/>
    <m/>
    <m/>
    <m/>
    <m/>
    <s v="personne"/>
    <n v="0"/>
    <n v="0"/>
    <n v="0"/>
    <n v="0"/>
    <n v="0"/>
    <n v="0"/>
    <n v="0"/>
    <n v="1"/>
    <n v="0"/>
    <m/>
    <m/>
    <m/>
    <m/>
    <n v="362922507"/>
    <n v="44882.699837962973"/>
    <m/>
    <m/>
    <s v="submitted_via_web"/>
  </r>
  <r>
    <n v="49"/>
    <s v="876bbb97-7699-41b2-84b0-65c8056fe946"/>
    <d v="2022-11-17T00:00:00"/>
    <s v="boussouma"/>
    <s v="BAMOGO Issa"/>
    <x v="47"/>
    <n v="44882.53686868056"/>
    <s v="audit.csv"/>
    <m/>
    <m/>
    <s v="reach"/>
    <n v="44882"/>
    <s v="centre_nord"/>
    <s v="sanmatenga"/>
    <x v="3"/>
    <s v="central"/>
    <m/>
    <m/>
    <s v="REACH"/>
    <s v="Marché de Boussouma"/>
    <m/>
    <s v="oui"/>
    <m/>
    <s v="plus100"/>
    <m/>
    <m/>
    <s v="savon400gr bidon"/>
    <n v="0"/>
    <n v="1"/>
    <n v="1"/>
    <n v="0"/>
    <n v="2"/>
    <m/>
    <m/>
    <m/>
    <m/>
    <m/>
    <m/>
    <m/>
    <m/>
    <m/>
    <m/>
    <s v="peudisponible"/>
    <s v="20l"/>
    <n v="1"/>
    <n v="0"/>
    <n v="1000"/>
    <m/>
    <s v="meme_commune"/>
    <m/>
    <m/>
    <n v="7"/>
    <n v="10"/>
    <n v="1"/>
    <m/>
    <s v="disponible"/>
    <s v="boule400g boule250g"/>
    <n v="1"/>
    <n v="1"/>
    <n v="400"/>
    <n v="250"/>
    <s v="meme_pays"/>
    <m/>
    <m/>
    <n v="7"/>
    <n v="1"/>
    <n v="0"/>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gaz lampe sac_boro"/>
    <n v="0"/>
    <n v="0"/>
    <n v="1"/>
    <n v="0"/>
    <n v="0"/>
    <n v="0"/>
    <n v="0"/>
    <n v="0"/>
    <n v="0"/>
    <n v="0"/>
    <n v="0"/>
    <n v="0"/>
    <n v="1"/>
    <n v="0"/>
    <n v="1"/>
    <n v="0"/>
    <n v="3"/>
    <n v="6"/>
    <m/>
    <m/>
    <m/>
    <m/>
    <m/>
    <m/>
    <m/>
    <m/>
    <m/>
    <m/>
    <m/>
    <m/>
    <m/>
    <m/>
    <m/>
    <m/>
    <m/>
    <m/>
    <m/>
    <m/>
    <m/>
    <m/>
    <m/>
    <s v="disponible"/>
    <s v="6kg 12kg"/>
    <n v="0"/>
    <n v="1"/>
    <n v="1"/>
    <m/>
    <n v="27500"/>
    <n v="35000"/>
    <s v="meme_pays"/>
    <m/>
    <m/>
    <n v="30"/>
    <n v="1"/>
    <n v="0"/>
    <m/>
    <m/>
    <m/>
    <m/>
    <m/>
    <m/>
    <m/>
    <m/>
    <m/>
    <m/>
    <m/>
    <m/>
    <m/>
    <m/>
    <m/>
    <m/>
    <m/>
    <m/>
    <m/>
    <m/>
    <m/>
    <m/>
    <m/>
    <m/>
    <m/>
    <m/>
    <m/>
    <m/>
    <m/>
    <m/>
    <m/>
    <m/>
    <m/>
    <m/>
    <m/>
    <m/>
    <m/>
    <m/>
    <m/>
    <m/>
    <m/>
    <m/>
    <m/>
    <m/>
    <m/>
    <m/>
    <m/>
    <m/>
    <m/>
    <m/>
    <m/>
    <m/>
    <m/>
    <m/>
    <m/>
    <m/>
    <m/>
    <m/>
    <m/>
    <m/>
    <m/>
    <m/>
    <m/>
    <m/>
    <m/>
    <m/>
    <m/>
    <m/>
    <m/>
    <m/>
    <m/>
    <m/>
    <m/>
    <m/>
    <m/>
    <m/>
    <m/>
    <m/>
    <m/>
    <m/>
    <m/>
    <m/>
    <m/>
    <m/>
    <m/>
    <m/>
    <m/>
    <m/>
    <s v="disponible"/>
    <n v="650"/>
    <s v="meme_pays"/>
    <m/>
    <m/>
    <n v="14"/>
    <n v="1"/>
    <n v="0"/>
    <m/>
    <m/>
    <m/>
    <m/>
    <m/>
    <m/>
    <m/>
    <m/>
    <m/>
    <m/>
    <m/>
    <m/>
    <s v="disponible"/>
    <n v="500"/>
    <s v="meme_pays"/>
    <m/>
    <m/>
    <n v="7"/>
    <n v="1"/>
    <n v="0"/>
    <m/>
    <s v="non"/>
    <m/>
    <m/>
    <m/>
    <m/>
    <m/>
    <m/>
    <m/>
    <m/>
    <m/>
    <m/>
    <m/>
    <m/>
    <m/>
    <m/>
    <m/>
    <m/>
    <m/>
    <m/>
    <m/>
    <m/>
    <m/>
    <m/>
    <m/>
    <m/>
    <m/>
    <m/>
    <m/>
    <m/>
    <m/>
    <m/>
    <m/>
    <m/>
    <m/>
    <m/>
    <s v="prix_constants"/>
    <n v="1"/>
    <n v="0"/>
    <n v="0"/>
    <n v="0"/>
    <m/>
    <m/>
    <m/>
    <m/>
    <m/>
    <m/>
    <m/>
    <m/>
    <m/>
    <m/>
    <m/>
    <m/>
    <m/>
    <m/>
    <m/>
    <m/>
    <m/>
    <m/>
    <m/>
    <m/>
    <m/>
    <m/>
    <m/>
    <m/>
    <m/>
    <m/>
    <m/>
    <m/>
    <m/>
    <m/>
    <m/>
    <m/>
    <m/>
    <m/>
    <m/>
    <m/>
    <m/>
    <m/>
    <m/>
    <m/>
    <m/>
    <m/>
    <m/>
    <m/>
    <m/>
    <m/>
    <m/>
    <m/>
    <m/>
    <m/>
    <m/>
    <m/>
    <m/>
    <m/>
    <m/>
    <m/>
    <m/>
    <m/>
    <m/>
    <m/>
    <m/>
    <m/>
    <m/>
    <m/>
    <s v="riz_importe sucre sel riz_local"/>
    <n v="0"/>
    <n v="0"/>
    <n v="0"/>
    <n v="0"/>
    <n v="1"/>
    <n v="1"/>
    <n v="0"/>
    <n v="0"/>
    <n v="0"/>
    <n v="0"/>
    <n v="0"/>
    <n v="0"/>
    <n v="0"/>
    <n v="0"/>
    <n v="0"/>
    <n v="0"/>
    <n v="0"/>
    <n v="0"/>
    <n v="0"/>
    <n v="0"/>
    <n v="0"/>
    <n v="0"/>
    <n v="0"/>
    <n v="0"/>
    <n v="0"/>
    <n v="1"/>
    <n v="1"/>
    <n v="0"/>
    <n v="4"/>
    <m/>
    <m/>
    <m/>
    <m/>
    <m/>
    <m/>
    <m/>
    <m/>
    <m/>
    <m/>
    <m/>
    <m/>
    <m/>
    <m/>
    <m/>
    <m/>
    <m/>
    <m/>
    <m/>
    <m/>
    <m/>
    <m/>
    <m/>
    <m/>
    <m/>
    <m/>
    <m/>
    <m/>
    <m/>
    <m/>
    <m/>
    <m/>
    <m/>
    <m/>
    <m/>
    <m/>
    <m/>
    <m/>
    <m/>
    <m/>
    <m/>
    <m/>
    <m/>
    <m/>
    <m/>
    <m/>
    <m/>
    <m/>
    <m/>
    <m/>
    <m/>
    <m/>
    <m/>
    <m/>
    <m/>
    <m/>
    <m/>
    <m/>
    <m/>
    <m/>
    <m/>
    <s v="disponible"/>
    <s v="kg"/>
    <n v="1"/>
    <n v="0"/>
    <n v="0"/>
    <n v="450"/>
    <m/>
    <m/>
    <s v="meme_pays"/>
    <m/>
    <m/>
    <n v="12"/>
    <n v="2"/>
    <n v="0"/>
    <m/>
    <s v="disponible"/>
    <s v="kg"/>
    <n v="1"/>
    <n v="0"/>
    <n v="0"/>
    <n v="400"/>
    <m/>
    <m/>
    <s v="meme_pays"/>
    <m/>
    <m/>
    <n v="10"/>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650"/>
    <n v="850"/>
    <s v="meme_pays"/>
    <m/>
    <m/>
    <n v="7"/>
    <n v="2"/>
    <n v="0"/>
    <m/>
    <s v="disponible"/>
    <n v="350"/>
    <s v="meme_pays"/>
    <m/>
    <m/>
    <n v="30"/>
    <n v="2"/>
    <n v="0"/>
    <m/>
    <s v="oui"/>
    <m/>
    <s v="sucre riz_local"/>
    <n v="0"/>
    <n v="0"/>
    <n v="0"/>
    <n v="0"/>
    <n v="1"/>
    <n v="0"/>
    <n v="0"/>
    <n v="0"/>
    <n v="0"/>
    <n v="0"/>
    <n v="0"/>
    <n v="0"/>
    <n v="0"/>
    <n v="0"/>
    <n v="0"/>
    <n v="0"/>
    <n v="0"/>
    <n v="0"/>
    <n v="0"/>
    <n v="0"/>
    <n v="0"/>
    <n v="0"/>
    <n v="0"/>
    <n v="0"/>
    <n v="0"/>
    <n v="1"/>
    <n v="0"/>
    <n v="0"/>
    <m/>
    <s v="tracasseries taxes article_indisponible_saison"/>
    <n v="0"/>
    <n v="0"/>
    <n v="0"/>
    <n v="0"/>
    <n v="1"/>
    <n v="0"/>
    <n v="0"/>
    <n v="0"/>
    <n v="1"/>
    <n v="1"/>
    <n v="0"/>
    <n v="0"/>
    <m/>
    <m/>
    <s v="prix_constants"/>
    <n v="1"/>
    <n v="0"/>
    <n v="0"/>
    <n v="0"/>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m/>
    <m/>
    <m/>
    <n v="362922516"/>
    <n v="44882.699849537043"/>
    <m/>
    <m/>
    <s v="submitted_via_web"/>
  </r>
  <r>
    <n v="50"/>
    <s v="678e3503-271a-44df-9a88-f04906c89590"/>
    <d v="2022-11-17T00:00:00"/>
    <s v="boussouma"/>
    <s v="OUEDRAOGO MAHAMADY"/>
    <x v="48"/>
    <n v="44882.582183796301"/>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pelle corde tenaille bache"/>
    <n v="1"/>
    <n v="1"/>
    <n v="1"/>
    <n v="1"/>
    <n v="0"/>
    <n v="4"/>
    <m/>
    <s v="peudisponible"/>
    <n v="8000"/>
    <s v="meme_pays"/>
    <m/>
    <m/>
    <n v="30"/>
    <n v="1"/>
    <n v="0"/>
    <m/>
    <s v="peudisponible"/>
    <n v="2000"/>
    <s v="meme_pays"/>
    <m/>
    <m/>
    <n v="60"/>
    <n v="1"/>
    <n v="0"/>
    <m/>
    <s v="disponible"/>
    <n v="750"/>
    <s v="meme_pays"/>
    <m/>
    <m/>
    <n v="25"/>
    <n v="1"/>
    <n v="0"/>
    <m/>
    <s v="disponible"/>
    <n v="1500"/>
    <s v="meme_pays"/>
    <m/>
    <m/>
    <n v="30"/>
    <n v="1"/>
    <n v="0"/>
    <m/>
    <s v="non"/>
    <m/>
    <m/>
    <m/>
    <m/>
    <m/>
    <m/>
    <m/>
    <m/>
    <m/>
    <m/>
    <m/>
    <m/>
    <m/>
    <m/>
    <m/>
    <m/>
    <m/>
    <m/>
    <m/>
    <m/>
    <m/>
    <m/>
    <m/>
    <s v="prix_constants"/>
    <n v="1"/>
    <n v="0"/>
    <n v="0"/>
    <n v="0"/>
    <m/>
    <m/>
    <m/>
    <m/>
    <m/>
    <m/>
    <m/>
    <m/>
    <m/>
    <m/>
    <m/>
    <m/>
    <m/>
    <m/>
    <m/>
    <m/>
    <m/>
    <m/>
    <m/>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2922531"/>
    <n v="44882.699872685189"/>
    <m/>
    <m/>
    <s v="submitted_via_web"/>
  </r>
  <r>
    <n v="51"/>
    <s v="2e96aba9-c2e3-4c50-8530-6c590996ea55"/>
    <d v="2022-11-17T00:00:00"/>
    <s v="boussouma"/>
    <s v="BAMOGO Issa"/>
    <x v="49"/>
    <n v="44882.582942534718"/>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natte couverture pagne"/>
    <n v="0"/>
    <n v="0"/>
    <n v="0"/>
    <n v="0"/>
    <n v="0"/>
    <n v="0"/>
    <n v="0"/>
    <n v="0"/>
    <n v="0"/>
    <n v="1"/>
    <n v="1"/>
    <n v="0"/>
    <n v="0"/>
    <n v="1"/>
    <n v="0"/>
    <n v="0"/>
    <n v="3"/>
    <n v="5"/>
    <m/>
    <m/>
    <m/>
    <m/>
    <m/>
    <m/>
    <m/>
    <m/>
    <m/>
    <m/>
    <m/>
    <m/>
    <m/>
    <m/>
    <m/>
    <m/>
    <m/>
    <m/>
    <m/>
    <m/>
    <m/>
    <m/>
    <m/>
    <m/>
    <m/>
    <m/>
    <m/>
    <m/>
    <m/>
    <m/>
    <m/>
    <m/>
    <m/>
    <m/>
    <m/>
    <m/>
    <m/>
    <m/>
    <m/>
    <m/>
    <m/>
    <m/>
    <m/>
    <m/>
    <m/>
    <m/>
    <m/>
    <m/>
    <m/>
    <m/>
    <m/>
    <m/>
    <m/>
    <m/>
    <m/>
    <m/>
    <m/>
    <m/>
    <m/>
    <m/>
    <m/>
    <m/>
    <m/>
    <m/>
    <m/>
    <m/>
    <m/>
    <m/>
    <m/>
    <m/>
    <m/>
    <m/>
    <m/>
    <m/>
    <m/>
    <m/>
    <m/>
    <m/>
    <m/>
    <m/>
    <m/>
    <m/>
    <m/>
    <m/>
    <m/>
    <m/>
    <m/>
    <m/>
    <m/>
    <m/>
    <m/>
    <m/>
    <m/>
    <m/>
    <m/>
    <m/>
    <m/>
    <m/>
    <s v="disponible"/>
    <n v="3500"/>
    <s v="meme_pays"/>
    <m/>
    <m/>
    <n v="32"/>
    <n v="1"/>
    <n v="0"/>
    <m/>
    <s v="disponible"/>
    <n v="2000"/>
    <s v="meme_pays"/>
    <m/>
    <m/>
    <n v="29"/>
    <n v="1"/>
    <n v="0"/>
    <m/>
    <m/>
    <m/>
    <m/>
    <m/>
    <m/>
    <m/>
    <m/>
    <m/>
    <m/>
    <m/>
    <m/>
    <m/>
    <m/>
    <m/>
    <m/>
    <m/>
    <m/>
    <m/>
    <s v="disponible"/>
    <s v="oui"/>
    <m/>
    <n v="2000"/>
    <s v="meme_pays"/>
    <m/>
    <m/>
    <n v="30"/>
    <n v="1"/>
    <n v="0"/>
    <m/>
    <m/>
    <m/>
    <m/>
    <m/>
    <m/>
    <m/>
    <m/>
    <m/>
    <m/>
    <s v="non"/>
    <m/>
    <m/>
    <m/>
    <m/>
    <m/>
    <m/>
    <m/>
    <m/>
    <m/>
    <m/>
    <m/>
    <m/>
    <m/>
    <m/>
    <m/>
    <m/>
    <m/>
    <m/>
    <m/>
    <m/>
    <m/>
    <m/>
    <m/>
    <m/>
    <m/>
    <m/>
    <m/>
    <m/>
    <m/>
    <m/>
    <m/>
    <m/>
    <m/>
    <m/>
    <s v="prix_hausse"/>
    <n v="0"/>
    <n v="1"/>
    <n v="0"/>
    <n v="0"/>
    <s v="natte couverture pagne"/>
    <n v="0"/>
    <n v="0"/>
    <n v="0"/>
    <n v="0"/>
    <n v="0"/>
    <n v="0"/>
    <n v="0"/>
    <n v="0"/>
    <n v="0"/>
    <n v="1"/>
    <n v="1"/>
    <n v="0"/>
    <n v="0"/>
    <n v="1"/>
    <n v="0"/>
    <n v="0"/>
    <s v="Hausse_prix_fournisseurs"/>
    <n v="0"/>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coupons"/>
    <n v="1"/>
    <n v="0"/>
    <n v="1"/>
    <n v="1"/>
    <n v="0"/>
    <n v="0"/>
    <m/>
    <s v="oui_baisse"/>
    <s v="non"/>
    <m/>
    <m/>
    <m/>
    <m/>
    <m/>
    <m/>
    <m/>
    <m/>
    <m/>
    <m/>
    <s v="personne"/>
    <n v="0"/>
    <n v="0"/>
    <n v="0"/>
    <n v="0"/>
    <n v="0"/>
    <n v="0"/>
    <n v="0"/>
    <n v="1"/>
    <n v="0"/>
    <m/>
    <m/>
    <m/>
    <m/>
    <n v="362922533"/>
    <n v="44882.699872685189"/>
    <m/>
    <m/>
    <s v="submitted_via_web"/>
  </r>
  <r>
    <n v="52"/>
    <s v="26dd2851-6dbe-4799-99bc-1fbf3163987f"/>
    <d v="2022-11-17T00:00:00"/>
    <s v="boussouma"/>
    <s v="OUEDRAOGO MAHAMADY"/>
    <x v="50"/>
    <n v="44882.611384074073"/>
    <s v="audit.csv"/>
    <m/>
    <m/>
    <s v="reach"/>
    <n v="44882"/>
    <s v="centre_nord"/>
    <s v="sanmatenga"/>
    <x v="3"/>
    <s v="central"/>
    <m/>
    <m/>
    <s v="REACH"/>
    <s v="Marché de Boussouma"/>
    <m/>
    <s v="oui"/>
    <m/>
    <s v="30a100"/>
    <m/>
    <m/>
    <s v="seau"/>
    <n v="1"/>
    <n v="0"/>
    <n v="0"/>
    <n v="0"/>
    <n v="1"/>
    <m/>
    <s v="disponible"/>
    <n v="1100"/>
    <s v="meme_pays"/>
    <m/>
    <m/>
    <n v="2"/>
    <n v="1"/>
    <n v="0"/>
    <m/>
    <m/>
    <m/>
    <m/>
    <m/>
    <m/>
    <m/>
    <m/>
    <m/>
    <m/>
    <m/>
    <m/>
    <m/>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bassine natte marmite7 marmite5"/>
    <n v="0"/>
    <n v="0"/>
    <n v="0"/>
    <n v="1"/>
    <n v="1"/>
    <n v="0"/>
    <n v="1"/>
    <n v="0"/>
    <n v="1"/>
    <n v="1"/>
    <n v="0"/>
    <n v="0"/>
    <n v="0"/>
    <n v="0"/>
    <n v="0"/>
    <n v="0"/>
    <n v="5"/>
    <n v="7"/>
    <m/>
    <m/>
    <m/>
    <m/>
    <m/>
    <m/>
    <m/>
    <m/>
    <m/>
    <m/>
    <m/>
    <m/>
    <m/>
    <m/>
    <m/>
    <m/>
    <m/>
    <m/>
    <m/>
    <m/>
    <m/>
    <m/>
    <m/>
    <m/>
    <m/>
    <m/>
    <m/>
    <m/>
    <m/>
    <m/>
    <m/>
    <m/>
    <m/>
    <m/>
    <m/>
    <m/>
    <m/>
    <m/>
    <s v="disponible"/>
    <n v="12500"/>
    <s v="meme_pays"/>
    <m/>
    <m/>
    <n v="30"/>
    <n v="1"/>
    <n v="0"/>
    <m/>
    <s v="disponible"/>
    <n v="7500"/>
    <s v="meme_pays"/>
    <m/>
    <m/>
    <n v="30"/>
    <n v="1"/>
    <n v="0"/>
    <m/>
    <m/>
    <m/>
    <m/>
    <m/>
    <m/>
    <m/>
    <m/>
    <m/>
    <m/>
    <s v="disponible"/>
    <n v="125"/>
    <s v="meme_pays"/>
    <m/>
    <m/>
    <n v="10"/>
    <n v="1"/>
    <n v="0"/>
    <m/>
    <m/>
    <m/>
    <m/>
    <m/>
    <m/>
    <m/>
    <m/>
    <m/>
    <m/>
    <m/>
    <m/>
    <m/>
    <m/>
    <m/>
    <m/>
    <s v="disponible"/>
    <n v="3500"/>
    <s v="meme_pays"/>
    <m/>
    <m/>
    <n v="10"/>
    <n v="1"/>
    <n v="0"/>
    <m/>
    <s v="disponible"/>
    <n v="3000"/>
    <s v="meme_pays"/>
    <m/>
    <m/>
    <n v="10"/>
    <n v="1"/>
    <n v="0"/>
    <m/>
    <m/>
    <m/>
    <m/>
    <m/>
    <m/>
    <m/>
    <m/>
    <m/>
    <m/>
    <m/>
    <m/>
    <m/>
    <m/>
    <m/>
    <m/>
    <m/>
    <m/>
    <m/>
    <m/>
    <m/>
    <m/>
    <m/>
    <m/>
    <m/>
    <m/>
    <m/>
    <m/>
    <m/>
    <m/>
    <m/>
    <m/>
    <m/>
    <m/>
    <m/>
    <m/>
    <m/>
    <m/>
    <m/>
    <m/>
    <m/>
    <m/>
    <m/>
    <m/>
    <m/>
    <m/>
    <m/>
    <m/>
    <s v="non"/>
    <m/>
    <m/>
    <m/>
    <m/>
    <m/>
    <m/>
    <m/>
    <m/>
    <m/>
    <m/>
    <m/>
    <m/>
    <m/>
    <m/>
    <m/>
    <m/>
    <m/>
    <m/>
    <m/>
    <m/>
    <m/>
    <m/>
    <m/>
    <m/>
    <m/>
    <m/>
    <m/>
    <m/>
    <m/>
    <m/>
    <m/>
    <m/>
    <m/>
    <m/>
    <s v="prix_hausse"/>
    <n v="0"/>
    <n v="1"/>
    <n v="0"/>
    <n v="0"/>
    <s v="marmite5 marmite7 bassine natte gobelet_plastique"/>
    <n v="0"/>
    <n v="0"/>
    <n v="0"/>
    <n v="1"/>
    <n v="1"/>
    <n v="0"/>
    <n v="1"/>
    <n v="0"/>
    <n v="1"/>
    <n v="1"/>
    <n v="0"/>
    <n v="0"/>
    <n v="0"/>
    <n v="0"/>
    <n v="0"/>
    <n v="0"/>
    <s v="hausse_couts Hausse_prix_fournisseurs"/>
    <n v="1"/>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2922559"/>
    <n v="44882.699895833328"/>
    <m/>
    <m/>
    <s v="submitted_via_web"/>
  </r>
  <r>
    <n v="53"/>
    <s v="1a934908-bea0-4946-8a58-fe85a01f5034"/>
    <d v="2022-11-17T00:00:00"/>
    <s v="boussouma"/>
    <s v="BAMOGO Issa"/>
    <x v="51"/>
    <n v="44882.608079895828"/>
    <s v="audit.csv"/>
    <m/>
    <m/>
    <s v="reach"/>
    <n v="44882"/>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tenaille pelle"/>
    <n v="1"/>
    <n v="1"/>
    <n v="1"/>
    <n v="1"/>
    <n v="0"/>
    <n v="4"/>
    <m/>
    <s v="disponible"/>
    <n v="4500"/>
    <s v="meme_pays"/>
    <m/>
    <m/>
    <n v="20"/>
    <n v="1"/>
    <n v="0"/>
    <m/>
    <s v="peudisponible"/>
    <n v="6000"/>
    <s v="meme_pays"/>
    <m/>
    <m/>
    <n v="30"/>
    <n v="1"/>
    <n v="0"/>
    <m/>
    <s v="peudisponible"/>
    <n v="1500"/>
    <s v="meme_pays"/>
    <m/>
    <m/>
    <n v="32"/>
    <n v="1"/>
    <n v="0"/>
    <m/>
    <s v="disponible"/>
    <n v="1500"/>
    <s v="meme_pays"/>
    <m/>
    <m/>
    <n v="60"/>
    <n v="1"/>
    <n v="0"/>
    <m/>
    <s v="non"/>
    <m/>
    <m/>
    <m/>
    <m/>
    <m/>
    <m/>
    <m/>
    <m/>
    <m/>
    <m/>
    <m/>
    <m/>
    <m/>
    <m/>
    <m/>
    <m/>
    <m/>
    <m/>
    <m/>
    <m/>
    <m/>
    <m/>
    <m/>
    <s v="prix_hausse"/>
    <n v="0"/>
    <n v="1"/>
    <n v="0"/>
    <n v="0"/>
    <s v="bache corde tenaille pelle"/>
    <n v="1"/>
    <n v="1"/>
    <n v="1"/>
    <n v="1"/>
    <n v="0"/>
    <s v="Hausse_prix_fournisseurs hausse_couts"/>
    <n v="1"/>
    <n v="0"/>
    <n v="0"/>
    <n v="0"/>
    <n v="0"/>
    <n v="1"/>
    <n v="0"/>
    <n v="0"/>
    <n v="0"/>
    <n v="0"/>
    <n v="0"/>
    <n v="0"/>
    <m/>
    <m/>
    <m/>
    <m/>
    <m/>
    <m/>
    <m/>
    <m/>
    <m/>
    <m/>
    <m/>
    <m/>
    <m/>
    <m/>
    <m/>
    <m/>
    <m/>
    <m/>
    <m/>
    <m/>
    <m/>
    <m/>
    <s v="sac_boro lampe"/>
    <n v="0"/>
    <n v="0"/>
    <n v="0"/>
    <n v="0"/>
    <n v="0"/>
    <n v="0"/>
    <n v="0"/>
    <n v="0"/>
    <n v="0"/>
    <n v="0"/>
    <n v="0"/>
    <n v="0"/>
    <n v="1"/>
    <n v="0"/>
    <n v="1"/>
    <n v="0"/>
    <n v="2"/>
    <n v="7"/>
    <m/>
    <m/>
    <m/>
    <m/>
    <m/>
    <m/>
    <m/>
    <m/>
    <m/>
    <m/>
    <m/>
    <m/>
    <m/>
    <m/>
    <m/>
    <m/>
    <m/>
    <m/>
    <m/>
    <m/>
    <m/>
    <m/>
    <m/>
    <m/>
    <m/>
    <m/>
    <m/>
    <m/>
    <m/>
    <m/>
    <m/>
    <m/>
    <m/>
    <m/>
    <m/>
    <m/>
    <m/>
    <m/>
    <m/>
    <m/>
    <m/>
    <m/>
    <m/>
    <m/>
    <m/>
    <m/>
    <m/>
    <m/>
    <m/>
    <m/>
    <m/>
    <m/>
    <m/>
    <m/>
    <m/>
    <m/>
    <m/>
    <m/>
    <m/>
    <m/>
    <m/>
    <m/>
    <m/>
    <m/>
    <m/>
    <m/>
    <m/>
    <m/>
    <m/>
    <m/>
    <m/>
    <m/>
    <m/>
    <m/>
    <m/>
    <m/>
    <m/>
    <m/>
    <m/>
    <m/>
    <m/>
    <m/>
    <m/>
    <m/>
    <m/>
    <m/>
    <m/>
    <m/>
    <m/>
    <m/>
    <m/>
    <m/>
    <m/>
    <m/>
    <m/>
    <m/>
    <m/>
    <m/>
    <m/>
    <m/>
    <m/>
    <m/>
    <m/>
    <m/>
    <m/>
    <m/>
    <m/>
    <m/>
    <m/>
    <m/>
    <m/>
    <m/>
    <m/>
    <m/>
    <m/>
    <m/>
    <m/>
    <m/>
    <m/>
    <m/>
    <m/>
    <m/>
    <m/>
    <m/>
    <m/>
    <s v="disponible"/>
    <n v="650"/>
    <s v="meme_pays"/>
    <m/>
    <m/>
    <n v="20"/>
    <n v="1"/>
    <n v="0"/>
    <m/>
    <m/>
    <m/>
    <m/>
    <m/>
    <m/>
    <m/>
    <m/>
    <m/>
    <m/>
    <m/>
    <m/>
    <s v="disponible"/>
    <n v="500"/>
    <s v="meme_pays"/>
    <m/>
    <m/>
    <n v="14"/>
    <n v="1"/>
    <n v="0"/>
    <m/>
    <s v="non"/>
    <m/>
    <m/>
    <m/>
    <m/>
    <m/>
    <m/>
    <m/>
    <m/>
    <m/>
    <m/>
    <m/>
    <m/>
    <m/>
    <m/>
    <m/>
    <m/>
    <m/>
    <m/>
    <m/>
    <m/>
    <m/>
    <m/>
    <m/>
    <m/>
    <m/>
    <m/>
    <m/>
    <m/>
    <m/>
    <m/>
    <m/>
    <m/>
    <m/>
    <m/>
    <s v="prix_hausse"/>
    <n v="0"/>
    <n v="1"/>
    <n v="0"/>
    <n v="0"/>
    <s v="lampe sac_boro"/>
    <n v="0"/>
    <n v="0"/>
    <n v="0"/>
    <n v="0"/>
    <n v="0"/>
    <n v="0"/>
    <n v="0"/>
    <n v="0"/>
    <n v="0"/>
    <n v="0"/>
    <n v="0"/>
    <n v="0"/>
    <n v="1"/>
    <n v="0"/>
    <n v="1"/>
    <n v="0"/>
    <s v="hausse_couts"/>
    <n v="1"/>
    <n v="0"/>
    <n v="0"/>
    <n v="0"/>
    <n v="0"/>
    <n v="0"/>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m/>
    <m/>
    <m/>
    <n v="362922560"/>
    <n v="44882.699907407412"/>
    <m/>
    <m/>
    <s v="submitted_via_web"/>
  </r>
  <r>
    <n v="54"/>
    <s v="d0f5af57-208f-4409-860c-22d19c9dae00"/>
    <d v="2022-11-18T00:00:00"/>
    <s v="ouahigouya"/>
    <s v="TOE HASSANE"/>
    <x v="52"/>
    <n v="44883.401889016197"/>
    <s v="audit.csv"/>
    <m/>
    <m/>
    <s v="acted"/>
    <n v="44883"/>
    <s v="nord"/>
    <s v="yatenga"/>
    <x v="0"/>
    <s v="central"/>
    <m/>
    <m/>
    <s v="ACTED"/>
    <s v="Marché de Ouahigouya"/>
    <m/>
    <s v="oui"/>
    <m/>
    <s v="moins30"/>
    <m/>
    <m/>
    <s v="seau"/>
    <n v="1"/>
    <n v="0"/>
    <n v="0"/>
    <n v="0"/>
    <n v="1"/>
    <m/>
    <s v="disponible"/>
    <n v="1100"/>
    <s v="meme_localite"/>
    <m/>
    <m/>
    <n v="30"/>
    <n v="1"/>
    <n v="0"/>
    <m/>
    <m/>
    <m/>
    <m/>
    <m/>
    <m/>
    <m/>
    <m/>
    <m/>
    <m/>
    <m/>
    <m/>
    <m/>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gobelet_plastique gobelet_acier"/>
    <n v="0"/>
    <n v="0"/>
    <n v="0"/>
    <n v="1"/>
    <n v="1"/>
    <n v="0"/>
    <n v="1"/>
    <n v="1"/>
    <n v="0"/>
    <n v="0"/>
    <n v="0"/>
    <n v="0"/>
    <n v="0"/>
    <n v="0"/>
    <n v="0"/>
    <n v="0"/>
    <n v="4"/>
    <n v="6"/>
    <m/>
    <m/>
    <m/>
    <m/>
    <m/>
    <m/>
    <m/>
    <m/>
    <m/>
    <m/>
    <m/>
    <m/>
    <m/>
    <m/>
    <m/>
    <m/>
    <m/>
    <m/>
    <m/>
    <m/>
    <m/>
    <m/>
    <m/>
    <m/>
    <m/>
    <m/>
    <m/>
    <m/>
    <m/>
    <m/>
    <m/>
    <m/>
    <m/>
    <m/>
    <m/>
    <m/>
    <m/>
    <m/>
    <s v="disponible"/>
    <n v="6000"/>
    <s v="meme_localite"/>
    <m/>
    <m/>
    <n v="30"/>
    <n v="1"/>
    <n v="0"/>
    <m/>
    <s v="disponible"/>
    <n v="4500"/>
    <s v="meme_localite"/>
    <m/>
    <m/>
    <n v="30"/>
    <n v="1"/>
    <n v="0"/>
    <m/>
    <m/>
    <m/>
    <m/>
    <m/>
    <m/>
    <m/>
    <m/>
    <m/>
    <m/>
    <s v="disponible"/>
    <n v="125"/>
    <s v="meme_localite"/>
    <m/>
    <m/>
    <n v="30"/>
    <n v="2"/>
    <n v="0"/>
    <m/>
    <s v="disponible"/>
    <s v="1l 0_5l 0_25l"/>
    <n v="1"/>
    <n v="1"/>
    <n v="1"/>
    <n v="1000"/>
    <n v="1250"/>
    <n v="1500"/>
    <s v="meme_localite"/>
    <m/>
    <m/>
    <n v="2"/>
    <n v="2"/>
    <n v="1"/>
    <m/>
    <m/>
    <m/>
    <m/>
    <m/>
    <m/>
    <m/>
    <m/>
    <m/>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paiementmob troc"/>
    <n v="1"/>
    <n v="1"/>
    <n v="0"/>
    <n v="1"/>
    <n v="1"/>
    <n v="0"/>
    <m/>
    <s v="oui_baisse"/>
    <s v="non"/>
    <m/>
    <m/>
    <m/>
    <m/>
    <m/>
    <m/>
    <m/>
    <m/>
    <m/>
    <m/>
    <s v="personne"/>
    <n v="0"/>
    <n v="0"/>
    <n v="0"/>
    <n v="0"/>
    <n v="0"/>
    <n v="0"/>
    <n v="0"/>
    <n v="1"/>
    <n v="0"/>
    <m/>
    <m/>
    <m/>
    <m/>
    <n v="363224579"/>
    <n v="44883.584733796291"/>
    <m/>
    <m/>
    <s v="submitted_via_web"/>
  </r>
  <r>
    <n v="55"/>
    <s v="bccb4507-90e9-4263-98f6-8946fbb314c0"/>
    <d v="2022-11-18T00:00:00"/>
    <s v="ouahigouya"/>
    <s v="TOE HASSANE"/>
    <x v="53"/>
    <n v="44883.455262210649"/>
    <s v="audit.csv"/>
    <m/>
    <m/>
    <s v="acted"/>
    <n v="44883"/>
    <s v="nord"/>
    <s v="yatenga"/>
    <x v="0"/>
    <s v="central"/>
    <m/>
    <m/>
    <s v="ACTED"/>
    <s v="Marché de Ouahigouya"/>
    <m/>
    <s v="oui"/>
    <m/>
    <s v="30a100"/>
    <m/>
    <m/>
    <s v="aucun"/>
    <n v="0"/>
    <n v="0"/>
    <n v="0"/>
    <n v="1"/>
    <n v="1"/>
    <m/>
    <m/>
    <m/>
    <m/>
    <m/>
    <m/>
    <m/>
    <m/>
    <m/>
    <m/>
    <m/>
    <m/>
    <m/>
    <m/>
    <m/>
    <m/>
    <m/>
    <m/>
    <m/>
    <m/>
    <m/>
    <m/>
    <m/>
    <m/>
    <m/>
    <m/>
    <m/>
    <m/>
    <m/>
    <m/>
    <m/>
    <m/>
    <m/>
    <m/>
    <m/>
    <m/>
    <m/>
    <m/>
    <m/>
    <m/>
    <m/>
    <m/>
    <m/>
    <m/>
    <m/>
    <m/>
    <m/>
    <m/>
    <m/>
    <m/>
    <m/>
    <m/>
    <m/>
    <m/>
    <m/>
    <m/>
    <m/>
    <m/>
    <m/>
    <m/>
    <m/>
    <m/>
    <m/>
    <m/>
    <m/>
    <m/>
    <m/>
    <m/>
    <m/>
    <m/>
    <m/>
    <m/>
    <m/>
    <m/>
    <m/>
    <m/>
    <m/>
    <m/>
    <m/>
    <m/>
    <m/>
    <m/>
    <m/>
    <m/>
    <m/>
    <m/>
    <m/>
    <m/>
    <m/>
    <m/>
    <m/>
    <m/>
    <m/>
    <m/>
    <m/>
    <m/>
    <m/>
    <m/>
    <m/>
    <m/>
    <m/>
    <m/>
    <m/>
    <s v="tenaille pelle"/>
    <n v="0"/>
    <n v="0"/>
    <n v="1"/>
    <n v="1"/>
    <n v="0"/>
    <n v="2"/>
    <m/>
    <m/>
    <m/>
    <m/>
    <m/>
    <m/>
    <m/>
    <m/>
    <m/>
    <m/>
    <m/>
    <m/>
    <m/>
    <m/>
    <m/>
    <m/>
    <m/>
    <m/>
    <m/>
    <s v="disponible"/>
    <n v="1250"/>
    <s v="meme_pays"/>
    <m/>
    <m/>
    <n v="30"/>
    <n v="2"/>
    <n v="0"/>
    <m/>
    <s v="disponible"/>
    <n v="3500"/>
    <s v="meme_pays"/>
    <m/>
    <m/>
    <n v="30"/>
    <n v="2"/>
    <n v="0"/>
    <m/>
    <s v="oui"/>
    <m/>
    <s v="tenaille pelle"/>
    <n v="0"/>
    <n v="0"/>
    <n v="1"/>
    <n v="1"/>
    <n v="0"/>
    <m/>
    <s v="prix_fournisseurs"/>
    <n v="0"/>
    <n v="0"/>
    <n v="0"/>
    <n v="0"/>
    <n v="0"/>
    <n v="1"/>
    <n v="0"/>
    <n v="0"/>
    <n v="0"/>
    <n v="0"/>
    <n v="0"/>
    <n v="0"/>
    <m/>
    <m/>
    <s v="prix_hausse"/>
    <n v="0"/>
    <n v="1"/>
    <n v="0"/>
    <n v="0"/>
    <s v="tenaille pelle"/>
    <n v="0"/>
    <n v="0"/>
    <n v="1"/>
    <n v="1"/>
    <n v="0"/>
    <s v="Hausse_prix_fournisseurs"/>
    <n v="0"/>
    <n v="0"/>
    <n v="0"/>
    <n v="0"/>
    <n v="0"/>
    <n v="1"/>
    <n v="0"/>
    <n v="0"/>
    <n v="0"/>
    <n v="0"/>
    <n v="0"/>
    <n v="0"/>
    <m/>
    <m/>
    <m/>
    <m/>
    <m/>
    <m/>
    <m/>
    <m/>
    <m/>
    <m/>
    <m/>
    <m/>
    <m/>
    <m/>
    <m/>
    <m/>
    <m/>
    <m/>
    <m/>
    <m/>
    <m/>
    <m/>
    <s v="lampe"/>
    <n v="0"/>
    <n v="0"/>
    <n v="0"/>
    <n v="0"/>
    <n v="0"/>
    <n v="0"/>
    <n v="0"/>
    <n v="0"/>
    <n v="0"/>
    <n v="0"/>
    <n v="0"/>
    <n v="0"/>
    <n v="1"/>
    <n v="0"/>
    <n v="0"/>
    <n v="0"/>
    <n v="1"/>
    <n v="4"/>
    <m/>
    <m/>
    <m/>
    <m/>
    <m/>
    <m/>
    <m/>
    <m/>
    <m/>
    <m/>
    <m/>
    <m/>
    <m/>
    <m/>
    <m/>
    <m/>
    <m/>
    <m/>
    <m/>
    <m/>
    <m/>
    <m/>
    <m/>
    <m/>
    <m/>
    <m/>
    <m/>
    <m/>
    <m/>
    <m/>
    <m/>
    <m/>
    <m/>
    <m/>
    <m/>
    <m/>
    <m/>
    <m/>
    <m/>
    <m/>
    <m/>
    <m/>
    <m/>
    <m/>
    <m/>
    <m/>
    <m/>
    <m/>
    <m/>
    <m/>
    <m/>
    <m/>
    <m/>
    <m/>
    <m/>
    <m/>
    <m/>
    <m/>
    <m/>
    <m/>
    <m/>
    <m/>
    <m/>
    <m/>
    <m/>
    <m/>
    <m/>
    <m/>
    <m/>
    <m/>
    <m/>
    <m/>
    <m/>
    <m/>
    <m/>
    <m/>
    <m/>
    <m/>
    <m/>
    <m/>
    <m/>
    <m/>
    <m/>
    <m/>
    <m/>
    <m/>
    <m/>
    <m/>
    <m/>
    <m/>
    <m/>
    <m/>
    <m/>
    <m/>
    <m/>
    <m/>
    <m/>
    <m/>
    <m/>
    <m/>
    <m/>
    <m/>
    <m/>
    <m/>
    <m/>
    <m/>
    <m/>
    <m/>
    <m/>
    <m/>
    <m/>
    <m/>
    <m/>
    <m/>
    <m/>
    <m/>
    <m/>
    <m/>
    <m/>
    <m/>
    <m/>
    <m/>
    <m/>
    <m/>
    <m/>
    <s v="disponible"/>
    <n v="1000"/>
    <s v="meme_pays"/>
    <m/>
    <m/>
    <n v="7"/>
    <n v="2"/>
    <n v="0"/>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credit troc"/>
    <n v="1"/>
    <n v="1"/>
    <n v="0"/>
    <n v="1"/>
    <n v="1"/>
    <n v="0"/>
    <m/>
    <s v="oui_baisse"/>
    <s v="non"/>
    <m/>
    <m/>
    <m/>
    <m/>
    <m/>
    <m/>
    <m/>
    <m/>
    <m/>
    <m/>
    <s v="personne"/>
    <n v="0"/>
    <n v="0"/>
    <n v="0"/>
    <n v="0"/>
    <n v="0"/>
    <n v="0"/>
    <n v="0"/>
    <n v="1"/>
    <n v="0"/>
    <m/>
    <m/>
    <m/>
    <m/>
    <n v="363224673"/>
    <n v="44883.584861111107"/>
    <m/>
    <m/>
    <s v="submitted_via_web"/>
  </r>
  <r>
    <n v="56"/>
    <s v="4bba5545-9976-4de6-ad21-b526f018568e"/>
    <d v="2022-11-18T00:00:00"/>
    <s v="ouahigouya"/>
    <s v="DIALLO Fatoumata"/>
    <x v="54"/>
    <n v="44883.420362256948"/>
    <s v="audit.csv"/>
    <m/>
    <m/>
    <s v="acted"/>
    <n v="44883"/>
    <s v="nord"/>
    <s v="yatenga"/>
    <x v="0"/>
    <s v="central"/>
    <m/>
    <m/>
    <s v="ACTED"/>
    <s v="Marché de Ouahigouya"/>
    <m/>
    <s v="oui"/>
    <m/>
    <s v="moins30"/>
    <m/>
    <m/>
    <s v="seau"/>
    <n v="1"/>
    <n v="0"/>
    <n v="0"/>
    <n v="0"/>
    <n v="1"/>
    <m/>
    <s v="disponible"/>
    <n v="1250"/>
    <s v="meme_pays"/>
    <m/>
    <m/>
    <n v="60"/>
    <n v="3"/>
    <n v="0"/>
    <m/>
    <m/>
    <m/>
    <m/>
    <m/>
    <m/>
    <m/>
    <m/>
    <m/>
    <m/>
    <m/>
    <m/>
    <m/>
    <m/>
    <m/>
    <m/>
    <m/>
    <m/>
    <m/>
    <m/>
    <m/>
    <m/>
    <m/>
    <m/>
    <m/>
    <m/>
    <m/>
    <s v="non"/>
    <m/>
    <m/>
    <m/>
    <m/>
    <m/>
    <m/>
    <m/>
    <m/>
    <m/>
    <m/>
    <m/>
    <m/>
    <m/>
    <m/>
    <m/>
    <m/>
    <m/>
    <m/>
    <m/>
    <m/>
    <m/>
    <m/>
    <s v="prix_hausse"/>
    <n v="0"/>
    <n v="1"/>
    <n v="0"/>
    <n v="0"/>
    <s v="seau"/>
    <n v="1"/>
    <n v="0"/>
    <n v="0"/>
    <n v="0"/>
    <s v="hausse_couts hausse_change"/>
    <n v="1"/>
    <n v="0"/>
    <n v="1"/>
    <n v="0"/>
    <n v="0"/>
    <n v="0"/>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gobelet_acier natte"/>
    <n v="0"/>
    <n v="0"/>
    <n v="0"/>
    <n v="0"/>
    <n v="0"/>
    <n v="0"/>
    <n v="1"/>
    <n v="1"/>
    <n v="0"/>
    <n v="1"/>
    <n v="0"/>
    <n v="0"/>
    <n v="0"/>
    <n v="0"/>
    <n v="0"/>
    <n v="0"/>
    <n v="3"/>
    <n v="5"/>
    <m/>
    <m/>
    <m/>
    <m/>
    <m/>
    <m/>
    <m/>
    <m/>
    <m/>
    <m/>
    <m/>
    <m/>
    <m/>
    <m/>
    <m/>
    <m/>
    <m/>
    <m/>
    <m/>
    <m/>
    <m/>
    <m/>
    <m/>
    <m/>
    <m/>
    <m/>
    <m/>
    <m/>
    <m/>
    <m/>
    <m/>
    <m/>
    <m/>
    <m/>
    <m/>
    <m/>
    <m/>
    <m/>
    <m/>
    <m/>
    <m/>
    <m/>
    <m/>
    <m/>
    <m/>
    <m/>
    <m/>
    <m/>
    <m/>
    <m/>
    <m/>
    <m/>
    <m/>
    <m/>
    <m/>
    <m/>
    <m/>
    <m/>
    <m/>
    <m/>
    <m/>
    <m/>
    <m/>
    <m/>
    <m/>
    <s v="disponible"/>
    <n v="150"/>
    <s v="meme_pays"/>
    <m/>
    <m/>
    <n v="90"/>
    <n v="5"/>
    <n v="0"/>
    <m/>
    <s v="peudisponible"/>
    <s v="1l"/>
    <n v="0"/>
    <n v="0"/>
    <n v="1"/>
    <m/>
    <m/>
    <n v="1500"/>
    <s v="meme_pays"/>
    <m/>
    <m/>
    <n v="90"/>
    <n v="5"/>
    <n v="0"/>
    <m/>
    <m/>
    <m/>
    <m/>
    <m/>
    <m/>
    <m/>
    <m/>
    <m/>
    <m/>
    <s v="disponible"/>
    <n v="3750"/>
    <s v="meme_pays"/>
    <m/>
    <m/>
    <n v="30"/>
    <n v="5"/>
    <n v="0"/>
    <m/>
    <m/>
    <m/>
    <m/>
    <m/>
    <m/>
    <m/>
    <m/>
    <m/>
    <m/>
    <m/>
    <m/>
    <m/>
    <m/>
    <m/>
    <m/>
    <m/>
    <m/>
    <m/>
    <m/>
    <m/>
    <m/>
    <m/>
    <m/>
    <m/>
    <m/>
    <m/>
    <m/>
    <m/>
    <m/>
    <m/>
    <m/>
    <m/>
    <m/>
    <m/>
    <m/>
    <m/>
    <m/>
    <m/>
    <m/>
    <m/>
    <m/>
    <m/>
    <m/>
    <m/>
    <m/>
    <m/>
    <m/>
    <s v="non"/>
    <m/>
    <m/>
    <m/>
    <m/>
    <m/>
    <m/>
    <m/>
    <m/>
    <m/>
    <m/>
    <m/>
    <m/>
    <m/>
    <m/>
    <m/>
    <m/>
    <m/>
    <m/>
    <m/>
    <m/>
    <m/>
    <m/>
    <m/>
    <m/>
    <m/>
    <m/>
    <m/>
    <m/>
    <m/>
    <m/>
    <m/>
    <m/>
    <m/>
    <m/>
    <s v="prix_hausse"/>
    <n v="0"/>
    <n v="1"/>
    <n v="0"/>
    <n v="0"/>
    <s v="gobelet_plastique gobelet_acier natte"/>
    <n v="0"/>
    <n v="0"/>
    <n v="0"/>
    <n v="0"/>
    <n v="0"/>
    <n v="0"/>
    <n v="1"/>
    <n v="1"/>
    <n v="0"/>
    <n v="1"/>
    <n v="0"/>
    <n v="0"/>
    <n v="0"/>
    <n v="0"/>
    <n v="0"/>
    <n v="0"/>
    <s v="hausse_couts hausse_change"/>
    <n v="1"/>
    <n v="0"/>
    <n v="1"/>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lus60 handicap maladies"/>
    <n v="0"/>
    <n v="0"/>
    <n v="0"/>
    <n v="1"/>
    <n v="1"/>
    <n v="1"/>
    <n v="0"/>
    <n v="0"/>
    <n v="0"/>
    <m/>
    <s v="Merci pour tout,"/>
    <m/>
    <m/>
    <n v="363224706"/>
    <n v="44883.584918981483"/>
    <m/>
    <m/>
    <s v="submitted_via_web"/>
  </r>
  <r>
    <n v="57"/>
    <s v="2ca95501-ba93-453b-8532-f3edac4d62ec"/>
    <d v="2022-11-18T00:00:00"/>
    <s v="ouahigouya"/>
    <s v="TOE HASSANE"/>
    <x v="55"/>
    <n v="44883.478166412038"/>
    <s v="audit.csv"/>
    <m/>
    <m/>
    <s v="acted"/>
    <n v="44883"/>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natte moustiquaire couverture"/>
    <n v="0"/>
    <n v="0"/>
    <n v="0"/>
    <n v="0"/>
    <n v="0"/>
    <n v="0"/>
    <n v="0"/>
    <n v="0"/>
    <n v="0"/>
    <n v="1"/>
    <n v="1"/>
    <n v="1"/>
    <n v="0"/>
    <n v="0"/>
    <n v="0"/>
    <n v="0"/>
    <n v="3"/>
    <n v="5"/>
    <m/>
    <m/>
    <m/>
    <m/>
    <m/>
    <m/>
    <m/>
    <m/>
    <m/>
    <m/>
    <m/>
    <m/>
    <m/>
    <m/>
    <m/>
    <m/>
    <m/>
    <m/>
    <m/>
    <m/>
    <m/>
    <m/>
    <m/>
    <m/>
    <m/>
    <m/>
    <m/>
    <m/>
    <m/>
    <m/>
    <m/>
    <m/>
    <m/>
    <m/>
    <m/>
    <m/>
    <m/>
    <m/>
    <m/>
    <m/>
    <m/>
    <m/>
    <m/>
    <m/>
    <m/>
    <m/>
    <m/>
    <m/>
    <m/>
    <m/>
    <m/>
    <m/>
    <m/>
    <m/>
    <m/>
    <m/>
    <m/>
    <m/>
    <m/>
    <m/>
    <m/>
    <m/>
    <m/>
    <m/>
    <m/>
    <m/>
    <m/>
    <m/>
    <m/>
    <m/>
    <m/>
    <m/>
    <m/>
    <m/>
    <m/>
    <m/>
    <m/>
    <m/>
    <m/>
    <m/>
    <m/>
    <m/>
    <m/>
    <m/>
    <m/>
    <m/>
    <m/>
    <m/>
    <m/>
    <m/>
    <m/>
    <m/>
    <m/>
    <m/>
    <m/>
    <m/>
    <m/>
    <m/>
    <s v="disponible"/>
    <n v="3000"/>
    <s v="meme_localite"/>
    <m/>
    <m/>
    <n v="30"/>
    <n v="1"/>
    <n v="0"/>
    <m/>
    <s v="disponible"/>
    <n v="1750"/>
    <s v="meme_localite"/>
    <m/>
    <m/>
    <n v="30"/>
    <n v="1"/>
    <n v="0"/>
    <m/>
    <s v="peudisponible"/>
    <n v="1750"/>
    <s v="meme_localite"/>
    <m/>
    <m/>
    <n v="30"/>
    <n v="1"/>
    <n v="0"/>
    <m/>
    <m/>
    <m/>
    <m/>
    <m/>
    <m/>
    <m/>
    <m/>
    <m/>
    <m/>
    <m/>
    <m/>
    <m/>
    <m/>
    <m/>
    <m/>
    <m/>
    <m/>
    <m/>
    <m/>
    <m/>
    <m/>
    <m/>
    <m/>
    <m/>
    <m/>
    <m/>
    <m/>
    <m/>
    <m/>
    <s v="oui"/>
    <m/>
    <s v="natte couverture moustiquaire"/>
    <n v="0"/>
    <n v="0"/>
    <n v="0"/>
    <n v="0"/>
    <n v="0"/>
    <n v="0"/>
    <n v="0"/>
    <n v="0"/>
    <n v="0"/>
    <n v="1"/>
    <n v="1"/>
    <n v="1"/>
    <n v="0"/>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m/>
    <m/>
    <m/>
    <n v="363224713"/>
    <n v="44883.58494212963"/>
    <m/>
    <m/>
    <s v="submitted_via_web"/>
  </r>
  <r>
    <n v="58"/>
    <s v="bfaa2476-183d-4169-9ae0-2b17c2458842"/>
    <d v="2022-11-18T00:00:00"/>
    <s v="ouahigouya"/>
    <s v="DIALLO Fatoumata"/>
    <x v="56"/>
    <n v="44883.461011446758"/>
    <s v="audit.csv"/>
    <m/>
    <m/>
    <s v="acted"/>
    <n v="44883"/>
    <s v="nord"/>
    <s v="yatenga"/>
    <x v="0"/>
    <s v="central"/>
    <m/>
    <m/>
    <s v="ACTED"/>
    <s v="Marché de Ouahigouya"/>
    <m/>
    <s v="oui"/>
    <m/>
    <s v="moins30"/>
    <m/>
    <m/>
    <s v="seau"/>
    <n v="1"/>
    <n v="0"/>
    <n v="0"/>
    <n v="0"/>
    <n v="1"/>
    <m/>
    <s v="disponible"/>
    <n v="1000"/>
    <s v="meme_pays"/>
    <m/>
    <m/>
    <n v="10"/>
    <n v="4"/>
    <n v="0"/>
    <m/>
    <m/>
    <m/>
    <m/>
    <m/>
    <m/>
    <m/>
    <m/>
    <m/>
    <m/>
    <m/>
    <m/>
    <m/>
    <m/>
    <m/>
    <m/>
    <m/>
    <m/>
    <m/>
    <m/>
    <m/>
    <m/>
    <m/>
    <m/>
    <m/>
    <m/>
    <m/>
    <s v="non"/>
    <m/>
    <m/>
    <m/>
    <m/>
    <m/>
    <m/>
    <m/>
    <m/>
    <m/>
    <m/>
    <m/>
    <m/>
    <m/>
    <m/>
    <m/>
    <m/>
    <m/>
    <m/>
    <m/>
    <m/>
    <m/>
    <m/>
    <s v="prix_hausse"/>
    <n v="0"/>
    <n v="1"/>
    <n v="0"/>
    <n v="0"/>
    <s v="seau"/>
    <n v="1"/>
    <n v="0"/>
    <n v="0"/>
    <n v="0"/>
    <s v="Hausse_prix_fournisseurs hausse_change"/>
    <n v="0"/>
    <n v="0"/>
    <n v="1"/>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gobelet_acier"/>
    <n v="0"/>
    <n v="0"/>
    <n v="0"/>
    <n v="1"/>
    <n v="1"/>
    <n v="0"/>
    <n v="0"/>
    <n v="1"/>
    <n v="0"/>
    <n v="0"/>
    <n v="0"/>
    <n v="0"/>
    <n v="0"/>
    <n v="0"/>
    <n v="0"/>
    <n v="0"/>
    <n v="3"/>
    <n v="5"/>
    <m/>
    <m/>
    <m/>
    <m/>
    <m/>
    <m/>
    <m/>
    <m/>
    <m/>
    <m/>
    <m/>
    <m/>
    <m/>
    <m/>
    <m/>
    <m/>
    <m/>
    <m/>
    <m/>
    <m/>
    <m/>
    <m/>
    <m/>
    <m/>
    <m/>
    <m/>
    <m/>
    <m/>
    <m/>
    <m/>
    <m/>
    <m/>
    <m/>
    <m/>
    <m/>
    <m/>
    <m/>
    <m/>
    <s v="disponible"/>
    <n v="6000"/>
    <s v="meme_localite"/>
    <m/>
    <m/>
    <n v="10"/>
    <n v="10"/>
    <n v="1"/>
    <m/>
    <s v="disponible"/>
    <n v="4500"/>
    <s v="meme_localite"/>
    <m/>
    <m/>
    <n v="15"/>
    <n v="5"/>
    <n v="0"/>
    <m/>
    <m/>
    <m/>
    <m/>
    <m/>
    <m/>
    <m/>
    <m/>
    <m/>
    <m/>
    <m/>
    <m/>
    <m/>
    <m/>
    <m/>
    <m/>
    <m/>
    <m/>
    <m/>
    <s v="peudisponible"/>
    <s v="1l 0_5l 0_25l"/>
    <n v="1"/>
    <n v="1"/>
    <n v="1"/>
    <n v="500"/>
    <n v="750"/>
    <n v="1000"/>
    <s v="meme_pays"/>
    <m/>
    <m/>
    <n v="30"/>
    <n v="4"/>
    <n v="0"/>
    <m/>
    <m/>
    <m/>
    <m/>
    <m/>
    <m/>
    <m/>
    <m/>
    <m/>
    <m/>
    <m/>
    <m/>
    <m/>
    <m/>
    <m/>
    <m/>
    <m/>
    <m/>
    <m/>
    <m/>
    <m/>
    <m/>
    <m/>
    <m/>
    <m/>
    <m/>
    <m/>
    <m/>
    <m/>
    <m/>
    <m/>
    <m/>
    <m/>
    <m/>
    <m/>
    <m/>
    <m/>
    <m/>
    <m/>
    <m/>
    <m/>
    <m/>
    <m/>
    <m/>
    <m/>
    <m/>
    <m/>
    <m/>
    <m/>
    <m/>
    <m/>
    <m/>
    <m/>
    <m/>
    <m/>
    <m/>
    <m/>
    <m/>
    <m/>
    <m/>
    <m/>
    <m/>
    <m/>
    <m/>
    <m/>
    <m/>
    <s v="non"/>
    <m/>
    <m/>
    <m/>
    <m/>
    <m/>
    <m/>
    <m/>
    <m/>
    <m/>
    <m/>
    <m/>
    <m/>
    <m/>
    <m/>
    <m/>
    <m/>
    <m/>
    <m/>
    <m/>
    <m/>
    <m/>
    <m/>
    <m/>
    <m/>
    <m/>
    <m/>
    <m/>
    <m/>
    <m/>
    <m/>
    <m/>
    <m/>
    <m/>
    <m/>
    <s v="prix_hausse"/>
    <n v="0"/>
    <n v="1"/>
    <n v="0"/>
    <n v="0"/>
    <s v="marmite7 marmite5"/>
    <n v="0"/>
    <n v="0"/>
    <n v="0"/>
    <n v="1"/>
    <n v="1"/>
    <n v="0"/>
    <n v="0"/>
    <n v="0"/>
    <n v="0"/>
    <n v="0"/>
    <n v="0"/>
    <n v="0"/>
    <n v="0"/>
    <n v="0"/>
    <n v="0"/>
    <n v="0"/>
    <s v="autre"/>
    <n v="0"/>
    <n v="0"/>
    <n v="0"/>
    <n v="0"/>
    <n v="0"/>
    <n v="0"/>
    <n v="0"/>
    <n v="0"/>
    <n v="0"/>
    <n v="0"/>
    <n v="1"/>
    <n v="0"/>
    <s v="La matière première n'est pas disponible dû à l'insécurité"/>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handicap maladies"/>
    <n v="0"/>
    <n v="0"/>
    <n v="0"/>
    <n v="0"/>
    <n v="1"/>
    <n v="1"/>
    <n v="0"/>
    <n v="0"/>
    <n v="0"/>
    <m/>
    <s v="Merci pour tout"/>
    <m/>
    <m/>
    <n v="363224720"/>
    <n v="44883.58494212963"/>
    <m/>
    <m/>
    <s v="submitted_via_web"/>
  </r>
  <r>
    <n v="59"/>
    <s v="8b204d85-dfe0-4b73-b105-3852ea257d47"/>
    <d v="2022-11-18T00:00:00"/>
    <s v="ouahigouya"/>
    <s v="TOE HASSANE"/>
    <x v="57"/>
    <n v="44883.504933703713"/>
    <s v="audit.csv"/>
    <m/>
    <m/>
    <s v="acted"/>
    <n v="44883"/>
    <s v="nord"/>
    <s v="yatenga"/>
    <x v="0"/>
    <s v="central"/>
    <m/>
    <m/>
    <s v="ACTED"/>
    <s v="Marché de Ouahigouya"/>
    <m/>
    <s v="oui"/>
    <m/>
    <s v="30a100"/>
    <m/>
    <m/>
    <s v="savon400gr"/>
    <n v="0"/>
    <n v="0"/>
    <n v="1"/>
    <n v="0"/>
    <n v="1"/>
    <m/>
    <m/>
    <m/>
    <m/>
    <m/>
    <m/>
    <m/>
    <m/>
    <m/>
    <m/>
    <m/>
    <m/>
    <m/>
    <m/>
    <m/>
    <m/>
    <m/>
    <m/>
    <m/>
    <m/>
    <m/>
    <m/>
    <m/>
    <s v="disponible"/>
    <s v="boule400g boule250g"/>
    <n v="1"/>
    <n v="1"/>
    <n v="400"/>
    <n v="200"/>
    <s v="meme_localite"/>
    <m/>
    <m/>
    <n v="30"/>
    <n v="1"/>
    <n v="0"/>
    <m/>
    <s v="oui"/>
    <m/>
    <s v="savon400gr"/>
    <n v="0"/>
    <n v="0"/>
    <n v="1"/>
    <n v="0"/>
    <m/>
    <s v="prix_fournisseurs"/>
    <n v="0"/>
    <n v="0"/>
    <n v="0"/>
    <n v="0"/>
    <n v="0"/>
    <n v="1"/>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5 marmite7"/>
    <n v="0"/>
    <n v="0"/>
    <n v="0"/>
    <n v="1"/>
    <n v="1"/>
    <n v="0"/>
    <n v="0"/>
    <n v="0"/>
    <n v="0"/>
    <n v="0"/>
    <n v="0"/>
    <n v="0"/>
    <n v="0"/>
    <n v="0"/>
    <n v="0"/>
    <n v="0"/>
    <n v="2"/>
    <n v="4"/>
    <m/>
    <m/>
    <m/>
    <m/>
    <m/>
    <m/>
    <m/>
    <m/>
    <m/>
    <m/>
    <m/>
    <m/>
    <m/>
    <m/>
    <m/>
    <m/>
    <m/>
    <m/>
    <m/>
    <m/>
    <m/>
    <m/>
    <m/>
    <m/>
    <m/>
    <m/>
    <m/>
    <m/>
    <m/>
    <m/>
    <m/>
    <m/>
    <m/>
    <m/>
    <m/>
    <m/>
    <m/>
    <m/>
    <s v="disponible"/>
    <n v="5000"/>
    <s v="meme_localite"/>
    <m/>
    <m/>
    <n v="30"/>
    <n v="3"/>
    <n v="0"/>
    <m/>
    <s v="disponible"/>
    <n v="4250"/>
    <s v="meme_localite"/>
    <m/>
    <m/>
    <n v="90"/>
    <n v="3"/>
    <n v="0"/>
    <m/>
    <m/>
    <m/>
    <m/>
    <m/>
    <m/>
    <m/>
    <m/>
    <m/>
    <m/>
    <m/>
    <m/>
    <m/>
    <m/>
    <m/>
    <m/>
    <m/>
    <m/>
    <m/>
    <m/>
    <m/>
    <m/>
    <m/>
    <m/>
    <m/>
    <m/>
    <m/>
    <m/>
    <m/>
    <m/>
    <m/>
    <m/>
    <m/>
    <m/>
    <m/>
    <m/>
    <m/>
    <m/>
    <m/>
    <m/>
    <m/>
    <m/>
    <m/>
    <m/>
    <m/>
    <m/>
    <m/>
    <m/>
    <m/>
    <m/>
    <m/>
    <m/>
    <m/>
    <m/>
    <m/>
    <m/>
    <m/>
    <m/>
    <m/>
    <m/>
    <m/>
    <m/>
    <m/>
    <m/>
    <m/>
    <m/>
    <m/>
    <m/>
    <m/>
    <m/>
    <m/>
    <m/>
    <m/>
    <m/>
    <m/>
    <m/>
    <m/>
    <m/>
    <m/>
    <m/>
    <m/>
    <m/>
    <m/>
    <m/>
    <m/>
    <m/>
    <m/>
    <m/>
    <m/>
    <m/>
    <m/>
    <m/>
    <m/>
    <m/>
    <m/>
    <m/>
    <m/>
    <m/>
    <m/>
    <s v="oui"/>
    <m/>
    <s v="marmite7 marmite5"/>
    <n v="0"/>
    <n v="0"/>
    <n v="0"/>
    <n v="1"/>
    <n v="1"/>
    <n v="0"/>
    <n v="0"/>
    <n v="0"/>
    <n v="0"/>
    <n v="0"/>
    <n v="0"/>
    <n v="0"/>
    <n v="0"/>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troc"/>
    <n v="1"/>
    <n v="0"/>
    <n v="0"/>
    <n v="1"/>
    <n v="1"/>
    <n v="0"/>
    <m/>
    <s v="oui_baisse"/>
    <s v="non"/>
    <m/>
    <m/>
    <m/>
    <m/>
    <m/>
    <m/>
    <m/>
    <m/>
    <m/>
    <m/>
    <s v="personne"/>
    <n v="0"/>
    <n v="0"/>
    <n v="0"/>
    <n v="0"/>
    <n v="0"/>
    <n v="0"/>
    <n v="0"/>
    <n v="1"/>
    <n v="0"/>
    <m/>
    <m/>
    <m/>
    <m/>
    <n v="363224734"/>
    <n v="44883.584965277783"/>
    <m/>
    <m/>
    <s v="submitted_via_web"/>
  </r>
  <r>
    <n v="60"/>
    <s v="1c51f3e8-9bee-4523-a16b-9c801cc6d9c8"/>
    <d v="2022-11-18T00:00:00"/>
    <s v="ouahigouya"/>
    <s v="TOE HASSANE"/>
    <x v="58"/>
    <n v="44883.540709895839"/>
    <s v="audit.csv"/>
    <m/>
    <m/>
    <s v="acted"/>
    <n v="44883"/>
    <s v="nord"/>
    <s v="yatenga"/>
    <x v="0"/>
    <s v="central"/>
    <m/>
    <m/>
    <s v="ACTED"/>
    <s v="Marché de Ouahigouya"/>
    <m/>
    <s v="oui"/>
    <m/>
    <s v="30a100"/>
    <m/>
    <m/>
    <s v="savon400gr"/>
    <n v="0"/>
    <n v="0"/>
    <n v="1"/>
    <n v="0"/>
    <n v="1"/>
    <m/>
    <m/>
    <m/>
    <m/>
    <m/>
    <m/>
    <m/>
    <m/>
    <m/>
    <m/>
    <m/>
    <m/>
    <m/>
    <m/>
    <m/>
    <m/>
    <m/>
    <m/>
    <m/>
    <m/>
    <m/>
    <m/>
    <m/>
    <s v="disponible"/>
    <s v="boule400g boule250g"/>
    <n v="1"/>
    <n v="1"/>
    <n v="400"/>
    <n v="250"/>
    <s v="meme_localite"/>
    <m/>
    <m/>
    <n v="25"/>
    <n v="1"/>
    <n v="0"/>
    <m/>
    <s v="oui"/>
    <m/>
    <s v="savon400gr"/>
    <n v="0"/>
    <n v="0"/>
    <n v="1"/>
    <n v="0"/>
    <m/>
    <s v="prix_fournisseurs"/>
    <n v="0"/>
    <n v="0"/>
    <n v="0"/>
    <n v="0"/>
    <n v="0"/>
    <n v="1"/>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gobelet_acier"/>
    <n v="0"/>
    <n v="0"/>
    <n v="0"/>
    <n v="0"/>
    <n v="0"/>
    <n v="0"/>
    <n v="1"/>
    <n v="1"/>
    <n v="0"/>
    <n v="0"/>
    <n v="0"/>
    <n v="0"/>
    <n v="0"/>
    <n v="0"/>
    <n v="0"/>
    <n v="0"/>
    <n v="2"/>
    <n v="4"/>
    <m/>
    <m/>
    <m/>
    <m/>
    <m/>
    <m/>
    <m/>
    <m/>
    <m/>
    <m/>
    <m/>
    <m/>
    <m/>
    <m/>
    <m/>
    <m/>
    <m/>
    <m/>
    <m/>
    <m/>
    <m/>
    <m/>
    <m/>
    <m/>
    <m/>
    <m/>
    <m/>
    <m/>
    <m/>
    <m/>
    <m/>
    <m/>
    <m/>
    <m/>
    <m/>
    <m/>
    <m/>
    <m/>
    <m/>
    <m/>
    <m/>
    <m/>
    <m/>
    <m/>
    <m/>
    <m/>
    <m/>
    <m/>
    <m/>
    <m/>
    <m/>
    <m/>
    <m/>
    <m/>
    <m/>
    <m/>
    <m/>
    <m/>
    <m/>
    <m/>
    <m/>
    <m/>
    <m/>
    <m/>
    <m/>
    <s v="disponible"/>
    <n v="350"/>
    <s v="meme_localite"/>
    <m/>
    <m/>
    <n v="50"/>
    <n v="1"/>
    <n v="0"/>
    <m/>
    <s v="disponible"/>
    <s v="0_25l 0_5l 1l"/>
    <n v="1"/>
    <n v="1"/>
    <n v="1"/>
    <n v="1000"/>
    <n v="1250"/>
    <n v="1500"/>
    <s v="meme_localite"/>
    <m/>
    <m/>
    <n v="30"/>
    <n v="1"/>
    <n v="0"/>
    <m/>
    <m/>
    <m/>
    <m/>
    <m/>
    <m/>
    <m/>
    <m/>
    <m/>
    <m/>
    <m/>
    <m/>
    <m/>
    <m/>
    <m/>
    <m/>
    <m/>
    <m/>
    <m/>
    <m/>
    <m/>
    <m/>
    <m/>
    <m/>
    <m/>
    <m/>
    <m/>
    <m/>
    <m/>
    <m/>
    <m/>
    <m/>
    <m/>
    <m/>
    <m/>
    <m/>
    <m/>
    <m/>
    <m/>
    <m/>
    <m/>
    <m/>
    <m/>
    <m/>
    <m/>
    <m/>
    <m/>
    <m/>
    <m/>
    <m/>
    <m/>
    <m/>
    <m/>
    <m/>
    <m/>
    <m/>
    <m/>
    <m/>
    <m/>
    <m/>
    <m/>
    <m/>
    <m/>
    <m/>
    <m/>
    <m/>
    <s v="oui"/>
    <m/>
    <s v="gobelet_acier gobelet_plastique"/>
    <n v="0"/>
    <n v="0"/>
    <n v="0"/>
    <n v="0"/>
    <n v="0"/>
    <n v="0"/>
    <n v="1"/>
    <n v="1"/>
    <n v="0"/>
    <n v="0"/>
    <n v="0"/>
    <n v="0"/>
    <n v="0"/>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m/>
    <m/>
    <m/>
    <n v="363224761"/>
    <n v="44883.585023148153"/>
    <m/>
    <m/>
    <s v="submitted_via_web"/>
  </r>
  <r>
    <n v="61"/>
    <s v="86207a20-ca5b-43a6-b819-03514c0ffef7"/>
    <d v="2022-11-18T00:00:00"/>
    <s v="ouahigouya"/>
    <s v="DIALLO Fatoumata"/>
    <x v="59"/>
    <n v="44883.470049780088"/>
    <s v="audit.csv"/>
    <m/>
    <m/>
    <s v="acted"/>
    <n v="44883"/>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gaz"/>
    <n v="0"/>
    <n v="0"/>
    <n v="1"/>
    <n v="0"/>
    <n v="0"/>
    <n v="0"/>
    <n v="0"/>
    <n v="0"/>
    <n v="0"/>
    <n v="0"/>
    <n v="0"/>
    <n v="0"/>
    <n v="0"/>
    <n v="0"/>
    <n v="0"/>
    <n v="0"/>
    <n v="1"/>
    <n v="3"/>
    <m/>
    <m/>
    <m/>
    <m/>
    <m/>
    <m/>
    <m/>
    <m/>
    <m/>
    <m/>
    <m/>
    <m/>
    <m/>
    <m/>
    <m/>
    <m/>
    <m/>
    <m/>
    <m/>
    <m/>
    <m/>
    <m/>
    <m/>
    <s v="peudisponible"/>
    <s v="3kg 6kg 12kg"/>
    <n v="1"/>
    <n v="1"/>
    <n v="1"/>
    <n v="17500"/>
    <n v="25000"/>
    <n v="30000"/>
    <s v="meme_pays"/>
    <m/>
    <m/>
    <n v="5"/>
    <n v="10"/>
    <n v="1"/>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handicap plus60 maladies"/>
    <n v="0"/>
    <n v="0"/>
    <n v="0"/>
    <n v="1"/>
    <n v="1"/>
    <n v="1"/>
    <n v="0"/>
    <n v="0"/>
    <n v="0"/>
    <m/>
    <s v="Ras"/>
    <m/>
    <m/>
    <n v="363224763"/>
    <n v="44883.585023148153"/>
    <m/>
    <m/>
    <s v="submitted_via_web"/>
  </r>
  <r>
    <n v="62"/>
    <s v="427fa61f-885d-461d-bed6-68e5059df4e4"/>
    <d v="2022-11-18T00:00:00"/>
    <s v="ouahigouya"/>
    <s v="DIALLO Fatoumata"/>
    <x v="60"/>
    <n v="44883.490197638886"/>
    <s v="audit.csv"/>
    <m/>
    <m/>
    <s v="acted"/>
    <n v="44883"/>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bache"/>
    <n v="1"/>
    <n v="0"/>
    <n v="0"/>
    <n v="0"/>
    <n v="0"/>
    <n v="1"/>
    <m/>
    <s v="disponible"/>
    <n v="10000"/>
    <s v="meme_pays"/>
    <m/>
    <m/>
    <n v="10"/>
    <n v="3"/>
    <n v="0"/>
    <m/>
    <m/>
    <m/>
    <m/>
    <m/>
    <m/>
    <m/>
    <m/>
    <m/>
    <m/>
    <m/>
    <m/>
    <m/>
    <m/>
    <m/>
    <m/>
    <m/>
    <m/>
    <m/>
    <m/>
    <m/>
    <m/>
    <m/>
    <m/>
    <m/>
    <m/>
    <m/>
    <m/>
    <s v="non"/>
    <m/>
    <m/>
    <m/>
    <m/>
    <m/>
    <m/>
    <m/>
    <m/>
    <m/>
    <m/>
    <m/>
    <m/>
    <m/>
    <m/>
    <m/>
    <m/>
    <m/>
    <m/>
    <m/>
    <m/>
    <m/>
    <m/>
    <m/>
    <s v="prix_constants"/>
    <n v="1"/>
    <n v="0"/>
    <n v="0"/>
    <n v="0"/>
    <m/>
    <m/>
    <m/>
    <m/>
    <m/>
    <m/>
    <m/>
    <m/>
    <m/>
    <m/>
    <m/>
    <m/>
    <m/>
    <m/>
    <m/>
    <m/>
    <m/>
    <m/>
    <m/>
    <m/>
    <m/>
    <m/>
    <m/>
    <m/>
    <m/>
    <m/>
    <m/>
    <m/>
    <m/>
    <m/>
    <m/>
    <m/>
    <m/>
    <m/>
    <m/>
    <m/>
    <m/>
    <m/>
    <m/>
    <m/>
    <m/>
    <s v="sac_boro"/>
    <n v="0"/>
    <n v="0"/>
    <n v="0"/>
    <n v="0"/>
    <n v="0"/>
    <n v="0"/>
    <n v="0"/>
    <n v="0"/>
    <n v="0"/>
    <n v="0"/>
    <n v="0"/>
    <n v="0"/>
    <n v="0"/>
    <n v="0"/>
    <n v="1"/>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eudisponible"/>
    <n v="200"/>
    <s v="meme_pays"/>
    <m/>
    <m/>
    <n v="20"/>
    <n v="4"/>
    <n v="0"/>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maladies handicap"/>
    <n v="0"/>
    <n v="0"/>
    <n v="0"/>
    <n v="0"/>
    <n v="1"/>
    <n v="1"/>
    <n v="0"/>
    <n v="0"/>
    <n v="0"/>
    <m/>
    <s v="Merci pour tout"/>
    <m/>
    <m/>
    <n v="363224776"/>
    <n v="44883.585046296299"/>
    <m/>
    <m/>
    <s v="submitted_via_web"/>
  </r>
  <r>
    <n v="63"/>
    <s v="cf378eef-9c00-4428-94ca-4accfe339bb1"/>
    <d v="2022-11-18T00:00:00"/>
    <s v="ouahigouya"/>
    <s v="Assita Contogni GANAME"/>
    <x v="61"/>
    <n v="44883.428795798609"/>
    <s v="audit.csv"/>
    <m/>
    <m/>
    <s v="acted"/>
    <n v="44883"/>
    <s v="nord"/>
    <s v="yatenga"/>
    <x v="0"/>
    <s v="central"/>
    <m/>
    <m/>
    <s v="ACTED"/>
    <s v="Marché de Ouahigouya"/>
    <m/>
    <s v="oui"/>
    <m/>
    <s v="30a100"/>
    <m/>
    <m/>
    <s v="seau"/>
    <n v="1"/>
    <n v="0"/>
    <n v="0"/>
    <n v="0"/>
    <n v="1"/>
    <m/>
    <s v="disponible"/>
    <n v="2000"/>
    <s v="meme_localite"/>
    <m/>
    <m/>
    <n v="90"/>
    <n v="1"/>
    <n v="0"/>
    <m/>
    <m/>
    <m/>
    <m/>
    <m/>
    <m/>
    <m/>
    <m/>
    <m/>
    <m/>
    <m/>
    <m/>
    <m/>
    <m/>
    <m/>
    <m/>
    <m/>
    <m/>
    <m/>
    <m/>
    <m/>
    <m/>
    <m/>
    <m/>
    <m/>
    <m/>
    <m/>
    <s v="non"/>
    <m/>
    <m/>
    <m/>
    <m/>
    <m/>
    <m/>
    <m/>
    <m/>
    <m/>
    <m/>
    <m/>
    <m/>
    <m/>
    <m/>
    <m/>
    <m/>
    <m/>
    <m/>
    <m/>
    <m/>
    <m/>
    <m/>
    <s v="prix_constants"/>
    <n v="1"/>
    <n v="0"/>
    <n v="0"/>
    <n v="0"/>
    <m/>
    <m/>
    <m/>
    <m/>
    <m/>
    <m/>
    <m/>
    <m/>
    <m/>
    <m/>
    <m/>
    <m/>
    <m/>
    <m/>
    <m/>
    <m/>
    <m/>
    <m/>
    <m/>
    <m/>
    <m/>
    <m/>
    <m/>
    <m/>
    <m/>
    <m/>
    <m/>
    <m/>
    <m/>
    <m/>
    <m/>
    <m/>
    <m/>
    <m/>
    <m/>
    <m/>
    <m/>
    <m/>
    <m/>
    <s v="bache corde tenaille pelle"/>
    <n v="1"/>
    <n v="1"/>
    <n v="1"/>
    <n v="1"/>
    <n v="0"/>
    <n v="4"/>
    <m/>
    <s v="disponible"/>
    <n v="6000"/>
    <s v="meme_pays"/>
    <m/>
    <m/>
    <n v="90"/>
    <n v="2"/>
    <n v="0"/>
    <m/>
    <s v="disponible"/>
    <n v="13750"/>
    <s v="meme_pays"/>
    <m/>
    <m/>
    <n v="90"/>
    <n v="2"/>
    <n v="0"/>
    <m/>
    <s v="disponible"/>
    <n v="1500"/>
    <s v="meme_pays"/>
    <m/>
    <m/>
    <n v="90"/>
    <n v="2"/>
    <n v="0"/>
    <m/>
    <s v="disponible"/>
    <n v="4000"/>
    <s v="meme_pays"/>
    <m/>
    <m/>
    <n v="90"/>
    <n v="2"/>
    <n v="0"/>
    <m/>
    <s v="non"/>
    <m/>
    <m/>
    <m/>
    <m/>
    <m/>
    <m/>
    <m/>
    <m/>
    <m/>
    <m/>
    <m/>
    <m/>
    <m/>
    <m/>
    <m/>
    <m/>
    <m/>
    <m/>
    <m/>
    <m/>
    <m/>
    <m/>
    <m/>
    <s v="prix_constants"/>
    <n v="1"/>
    <n v="0"/>
    <n v="0"/>
    <n v="0"/>
    <m/>
    <m/>
    <m/>
    <m/>
    <m/>
    <m/>
    <m/>
    <m/>
    <m/>
    <m/>
    <m/>
    <m/>
    <m/>
    <m/>
    <m/>
    <m/>
    <m/>
    <m/>
    <m/>
    <m/>
    <m/>
    <m/>
    <m/>
    <m/>
    <m/>
    <m/>
    <m/>
    <m/>
    <m/>
    <m/>
    <m/>
    <m/>
    <m/>
    <m/>
    <m/>
    <m/>
    <m/>
    <m/>
    <m/>
    <m/>
    <m/>
    <s v="combustible_gaz natte sac_boro"/>
    <n v="0"/>
    <n v="0"/>
    <n v="1"/>
    <n v="0"/>
    <n v="0"/>
    <n v="0"/>
    <n v="0"/>
    <n v="0"/>
    <n v="0"/>
    <n v="1"/>
    <n v="0"/>
    <n v="0"/>
    <n v="0"/>
    <n v="0"/>
    <n v="1"/>
    <n v="0"/>
    <n v="3"/>
    <n v="8"/>
    <m/>
    <m/>
    <m/>
    <m/>
    <m/>
    <m/>
    <m/>
    <m/>
    <m/>
    <m/>
    <m/>
    <m/>
    <m/>
    <m/>
    <m/>
    <m/>
    <m/>
    <m/>
    <m/>
    <m/>
    <m/>
    <m/>
    <m/>
    <s v="disponible"/>
    <s v="6kg 12kg"/>
    <n v="0"/>
    <n v="1"/>
    <n v="1"/>
    <m/>
    <n v="25000"/>
    <n v="30000"/>
    <s v="meme_pays"/>
    <m/>
    <m/>
    <n v="60"/>
    <n v="2"/>
    <n v="0"/>
    <m/>
    <m/>
    <m/>
    <m/>
    <m/>
    <m/>
    <m/>
    <m/>
    <m/>
    <m/>
    <m/>
    <m/>
    <m/>
    <m/>
    <m/>
    <m/>
    <m/>
    <m/>
    <m/>
    <m/>
    <m/>
    <m/>
    <m/>
    <m/>
    <m/>
    <m/>
    <m/>
    <m/>
    <m/>
    <m/>
    <m/>
    <m/>
    <m/>
    <m/>
    <m/>
    <m/>
    <m/>
    <m/>
    <m/>
    <m/>
    <m/>
    <m/>
    <m/>
    <m/>
    <m/>
    <m/>
    <m/>
    <m/>
    <m/>
    <m/>
    <m/>
    <m/>
    <m/>
    <m/>
    <m/>
    <m/>
    <m/>
    <m/>
    <m/>
    <m/>
    <m/>
    <s v="disponible"/>
    <n v="3500"/>
    <s v="meme_pays"/>
    <m/>
    <m/>
    <n v="90"/>
    <n v="2"/>
    <n v="0"/>
    <m/>
    <m/>
    <m/>
    <m/>
    <m/>
    <m/>
    <m/>
    <m/>
    <m/>
    <m/>
    <m/>
    <m/>
    <m/>
    <m/>
    <m/>
    <m/>
    <m/>
    <m/>
    <m/>
    <m/>
    <m/>
    <m/>
    <m/>
    <m/>
    <m/>
    <m/>
    <m/>
    <m/>
    <m/>
    <m/>
    <m/>
    <m/>
    <m/>
    <m/>
    <m/>
    <m/>
    <m/>
    <m/>
    <m/>
    <s v="disponible"/>
    <n v="200"/>
    <s v="meme_localite"/>
    <m/>
    <m/>
    <n v="90"/>
    <n v="1"/>
    <n v="0"/>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Il faut payer nos marchandises pour rétablir la confiance entre commerçant et ONG sinon nous ne supportons pas de donner les prix et vous voir vous ravitailler ailleurs. Le commerçant accueillait ces clients ce qui a fait duré l'entretien."/>
    <m/>
    <m/>
    <n v="363225392"/>
    <n v="44883.586469907408"/>
    <m/>
    <m/>
    <s v="submitted_via_web"/>
  </r>
  <r>
    <n v="64"/>
    <s v="1ba21410-b259-410c-9b38-4f10604990aa"/>
    <d v="2022-11-18T00:00:00"/>
    <s v="ouahigouya"/>
    <s v="Assita Contogni GANAME"/>
    <x v="62"/>
    <n v="44883.460986817117"/>
    <s v="audit.csv"/>
    <m/>
    <m/>
    <s v="acted"/>
    <n v="44883"/>
    <s v="nord"/>
    <s v="yatenga"/>
    <x v="0"/>
    <s v="central"/>
    <m/>
    <m/>
    <s v="ACTED"/>
    <s v="Marché de Ouahigouya"/>
    <m/>
    <s v="oui"/>
    <m/>
    <s v="moins30"/>
    <m/>
    <m/>
    <s v="seau"/>
    <n v="1"/>
    <n v="0"/>
    <n v="0"/>
    <n v="0"/>
    <n v="1"/>
    <m/>
    <s v="disponible"/>
    <n v="1000"/>
    <s v="meme_localite"/>
    <m/>
    <m/>
    <n v="30"/>
    <n v="1"/>
    <n v="0"/>
    <m/>
    <m/>
    <m/>
    <m/>
    <m/>
    <m/>
    <m/>
    <m/>
    <m/>
    <m/>
    <m/>
    <m/>
    <m/>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gaz assiette couverture lampe gobelet_plastique bassine"/>
    <n v="0"/>
    <n v="0"/>
    <n v="1"/>
    <n v="0"/>
    <n v="0"/>
    <n v="1"/>
    <n v="1"/>
    <n v="0"/>
    <n v="1"/>
    <n v="0"/>
    <n v="1"/>
    <n v="0"/>
    <n v="1"/>
    <n v="0"/>
    <n v="0"/>
    <n v="0"/>
    <n v="6"/>
    <n v="8"/>
    <m/>
    <m/>
    <m/>
    <m/>
    <m/>
    <m/>
    <m/>
    <m/>
    <m/>
    <m/>
    <m/>
    <m/>
    <m/>
    <m/>
    <m/>
    <m/>
    <m/>
    <m/>
    <m/>
    <m/>
    <m/>
    <m/>
    <m/>
    <s v="disponible"/>
    <s v="6kg 12kg"/>
    <n v="0"/>
    <n v="1"/>
    <n v="1"/>
    <m/>
    <n v="23500"/>
    <n v="30000"/>
    <s v="meme_localite"/>
    <m/>
    <m/>
    <n v="30"/>
    <n v="1"/>
    <n v="0"/>
    <m/>
    <m/>
    <m/>
    <m/>
    <m/>
    <m/>
    <m/>
    <m/>
    <m/>
    <m/>
    <m/>
    <m/>
    <m/>
    <m/>
    <m/>
    <m/>
    <m/>
    <m/>
    <m/>
    <s v="disponible"/>
    <n v="500"/>
    <s v="meme_localite"/>
    <m/>
    <m/>
    <n v="90"/>
    <n v="1"/>
    <n v="0"/>
    <m/>
    <s v="disponible"/>
    <n v="250"/>
    <s v="meme_localite"/>
    <m/>
    <m/>
    <n v="30"/>
    <n v="1"/>
    <n v="0"/>
    <m/>
    <m/>
    <m/>
    <m/>
    <m/>
    <m/>
    <m/>
    <m/>
    <m/>
    <m/>
    <m/>
    <m/>
    <m/>
    <m/>
    <m/>
    <m/>
    <s v="disponible"/>
    <n v="1000"/>
    <s v="meme_localite"/>
    <m/>
    <m/>
    <n v="30"/>
    <n v="1"/>
    <n v="0"/>
    <m/>
    <m/>
    <m/>
    <m/>
    <m/>
    <m/>
    <m/>
    <m/>
    <m/>
    <m/>
    <s v="disponible"/>
    <n v="2000"/>
    <s v="meme_localite"/>
    <m/>
    <m/>
    <n v="120"/>
    <n v="1"/>
    <n v="0"/>
    <m/>
    <m/>
    <m/>
    <m/>
    <m/>
    <m/>
    <m/>
    <m/>
    <m/>
    <m/>
    <s v="disponible"/>
    <n v="1250"/>
    <s v="meme_localite"/>
    <m/>
    <m/>
    <n v="30"/>
    <n v="1"/>
    <n v="0"/>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m/>
    <m/>
    <m/>
    <n v="363225428"/>
    <n v="44883.58662037037"/>
    <m/>
    <m/>
    <s v="submitted_via_web"/>
  </r>
  <r>
    <n v="65"/>
    <s v="8897f679-afba-425d-a953-dffcc3ef6a32"/>
    <d v="2022-11-18T00:00:00"/>
    <s v="ouahigouya"/>
    <s v="Assita Contogni GANAME"/>
    <x v="63"/>
    <n v="44883.479025300927"/>
    <s v="audit.csv"/>
    <m/>
    <m/>
    <s v="acted"/>
    <n v="44883"/>
    <s v="nord"/>
    <s v="yatenga"/>
    <x v="0"/>
    <s v="central"/>
    <m/>
    <m/>
    <s v="ACTED"/>
    <s v="Marché de Ouahigouy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oustiquaire pagne couverture"/>
    <n v="0"/>
    <n v="0"/>
    <n v="0"/>
    <n v="0"/>
    <n v="0"/>
    <n v="0"/>
    <n v="0"/>
    <n v="0"/>
    <n v="0"/>
    <n v="0"/>
    <n v="1"/>
    <n v="1"/>
    <n v="0"/>
    <n v="1"/>
    <n v="0"/>
    <n v="0"/>
    <n v="3"/>
    <n v="5"/>
    <m/>
    <m/>
    <m/>
    <m/>
    <m/>
    <m/>
    <m/>
    <m/>
    <m/>
    <m/>
    <m/>
    <m/>
    <m/>
    <m/>
    <m/>
    <m/>
    <m/>
    <m/>
    <m/>
    <m/>
    <m/>
    <m/>
    <m/>
    <m/>
    <m/>
    <m/>
    <m/>
    <m/>
    <m/>
    <m/>
    <m/>
    <m/>
    <m/>
    <m/>
    <m/>
    <m/>
    <m/>
    <m/>
    <m/>
    <m/>
    <m/>
    <m/>
    <m/>
    <m/>
    <m/>
    <m/>
    <m/>
    <m/>
    <m/>
    <m/>
    <m/>
    <m/>
    <m/>
    <m/>
    <m/>
    <m/>
    <m/>
    <m/>
    <m/>
    <m/>
    <m/>
    <m/>
    <m/>
    <m/>
    <m/>
    <m/>
    <m/>
    <m/>
    <m/>
    <m/>
    <m/>
    <m/>
    <m/>
    <m/>
    <m/>
    <m/>
    <m/>
    <m/>
    <m/>
    <m/>
    <m/>
    <m/>
    <m/>
    <m/>
    <m/>
    <m/>
    <m/>
    <m/>
    <m/>
    <m/>
    <m/>
    <m/>
    <m/>
    <m/>
    <m/>
    <m/>
    <m/>
    <m/>
    <m/>
    <m/>
    <m/>
    <m/>
    <m/>
    <m/>
    <m/>
    <m/>
    <m/>
    <s v="disponible"/>
    <n v="2000"/>
    <s v="meme_pays"/>
    <m/>
    <m/>
    <n v="20"/>
    <n v="3"/>
    <n v="0"/>
    <m/>
    <s v="disponible"/>
    <n v="2000"/>
    <s v="meme_pays"/>
    <m/>
    <m/>
    <n v="150"/>
    <n v="3"/>
    <n v="0"/>
    <m/>
    <m/>
    <m/>
    <m/>
    <m/>
    <m/>
    <m/>
    <m/>
    <m/>
    <m/>
    <s v="disponible"/>
    <s v="oui"/>
    <m/>
    <n v="3000"/>
    <s v="meme_pays"/>
    <m/>
    <m/>
    <n v="60"/>
    <n v="3"/>
    <n v="0"/>
    <m/>
    <m/>
    <m/>
    <m/>
    <m/>
    <m/>
    <m/>
    <m/>
    <m/>
    <m/>
    <s v="non"/>
    <m/>
    <m/>
    <m/>
    <m/>
    <m/>
    <m/>
    <m/>
    <m/>
    <m/>
    <m/>
    <m/>
    <m/>
    <m/>
    <m/>
    <m/>
    <m/>
    <m/>
    <m/>
    <m/>
    <m/>
    <m/>
    <m/>
    <m/>
    <m/>
    <m/>
    <m/>
    <m/>
    <m/>
    <m/>
    <m/>
    <m/>
    <m/>
    <m/>
    <m/>
    <s v="prix_hausse"/>
    <n v="0"/>
    <n v="1"/>
    <n v="0"/>
    <n v="0"/>
    <s v="couverture moustiquaire pagne"/>
    <n v="0"/>
    <n v="0"/>
    <n v="0"/>
    <n v="0"/>
    <n v="0"/>
    <n v="0"/>
    <n v="0"/>
    <n v="0"/>
    <n v="0"/>
    <n v="0"/>
    <n v="1"/>
    <n v="1"/>
    <n v="0"/>
    <n v="1"/>
    <n v="0"/>
    <n v="0"/>
    <s v="hausse_couts hausse_change Hausse_prix_fournisseurs"/>
    <n v="1"/>
    <n v="0"/>
    <n v="1"/>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credit"/>
    <n v="1"/>
    <n v="1"/>
    <n v="0"/>
    <n v="1"/>
    <n v="0"/>
    <n v="0"/>
    <m/>
    <s v="oui_hausse"/>
    <s v="non"/>
    <m/>
    <m/>
    <m/>
    <m/>
    <m/>
    <m/>
    <m/>
    <m/>
    <m/>
    <m/>
    <s v="personne"/>
    <n v="0"/>
    <n v="0"/>
    <n v="0"/>
    <n v="0"/>
    <n v="0"/>
    <n v="0"/>
    <n v="0"/>
    <n v="1"/>
    <n v="0"/>
    <m/>
    <s v="Les prix varient selon les fournisseurs. Merci beaucoup pour la visite"/>
    <m/>
    <m/>
    <n v="363225510"/>
    <n v="44883.586840277778"/>
    <m/>
    <m/>
    <s v="submitted_via_web"/>
  </r>
  <r>
    <n v="66"/>
    <s v="8b9fd330-2118-4f86-94ff-de9fe4cac5a3"/>
    <d v="2022-11-18T00:00:00"/>
    <s v="ouahigouya"/>
    <s v="Bagaya abdoulaye"/>
    <x v="64"/>
    <n v="44883.560597233787"/>
    <s v="audit.csv"/>
    <m/>
    <m/>
    <s v="acted"/>
    <n v="44883"/>
    <s v="nord"/>
    <s v="yatenga"/>
    <x v="0"/>
    <s v="central"/>
    <m/>
    <m/>
    <s v="ACTED"/>
    <s v="Marché de Ouahigouya"/>
    <m/>
    <s v="oui"/>
    <m/>
    <s v="30a100"/>
    <m/>
    <m/>
    <s v="seau bidon savon400gr"/>
    <n v="1"/>
    <n v="1"/>
    <n v="1"/>
    <n v="0"/>
    <n v="3"/>
    <m/>
    <s v="disponible"/>
    <n v="1250"/>
    <s v="meme_pays"/>
    <m/>
    <m/>
    <n v="24"/>
    <n v="2"/>
    <n v="0"/>
    <m/>
    <s v="nondisponible"/>
    <m/>
    <m/>
    <m/>
    <m/>
    <m/>
    <m/>
    <m/>
    <m/>
    <m/>
    <m/>
    <m/>
    <m/>
    <s v="disponible"/>
    <s v="boule400g boule250g"/>
    <n v="1"/>
    <n v="1"/>
    <n v="450"/>
    <n v="250"/>
    <s v="meme_pays"/>
    <m/>
    <m/>
    <n v="24"/>
    <n v="1"/>
    <n v="0"/>
    <m/>
    <s v="oui"/>
    <m/>
    <s v="bidon"/>
    <n v="0"/>
    <n v="1"/>
    <n v="0"/>
    <n v="0"/>
    <m/>
    <s v="article_indisponible_saison tracasseries"/>
    <n v="0"/>
    <n v="0"/>
    <n v="0"/>
    <n v="0"/>
    <n v="1"/>
    <n v="0"/>
    <n v="0"/>
    <n v="0"/>
    <n v="0"/>
    <n v="1"/>
    <n v="0"/>
    <n v="0"/>
    <m/>
    <m/>
    <s v="prix_hausse"/>
    <n v="0"/>
    <n v="1"/>
    <n v="0"/>
    <n v="0"/>
    <s v="bidon"/>
    <n v="0"/>
    <n v="1"/>
    <n v="0"/>
    <n v="0"/>
    <s v="hausse_couts Hausse_prix_fournisseurs baisse_offre_production_saison"/>
    <n v="1"/>
    <n v="0"/>
    <n v="0"/>
    <n v="0"/>
    <n v="0"/>
    <n v="1"/>
    <n v="0"/>
    <n v="0"/>
    <n v="0"/>
    <n v="1"/>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uverture moustiquaire lampe"/>
    <n v="0"/>
    <n v="0"/>
    <n v="0"/>
    <n v="0"/>
    <n v="0"/>
    <n v="0"/>
    <n v="0"/>
    <n v="0"/>
    <n v="0"/>
    <n v="0"/>
    <n v="1"/>
    <n v="1"/>
    <n v="1"/>
    <n v="0"/>
    <n v="0"/>
    <n v="0"/>
    <n v="3"/>
    <n v="7"/>
    <m/>
    <m/>
    <m/>
    <m/>
    <m/>
    <m/>
    <m/>
    <m/>
    <m/>
    <m/>
    <m/>
    <m/>
    <m/>
    <m/>
    <m/>
    <m/>
    <m/>
    <m/>
    <m/>
    <m/>
    <m/>
    <m/>
    <m/>
    <m/>
    <m/>
    <m/>
    <m/>
    <m/>
    <m/>
    <m/>
    <m/>
    <m/>
    <m/>
    <m/>
    <m/>
    <m/>
    <m/>
    <m/>
    <m/>
    <m/>
    <m/>
    <m/>
    <m/>
    <m/>
    <m/>
    <m/>
    <m/>
    <m/>
    <m/>
    <m/>
    <m/>
    <m/>
    <m/>
    <m/>
    <m/>
    <m/>
    <m/>
    <m/>
    <m/>
    <m/>
    <m/>
    <m/>
    <m/>
    <m/>
    <m/>
    <m/>
    <m/>
    <m/>
    <m/>
    <m/>
    <m/>
    <m/>
    <m/>
    <m/>
    <m/>
    <m/>
    <m/>
    <m/>
    <m/>
    <m/>
    <m/>
    <m/>
    <m/>
    <m/>
    <m/>
    <m/>
    <m/>
    <m/>
    <m/>
    <m/>
    <m/>
    <m/>
    <m/>
    <m/>
    <m/>
    <m/>
    <m/>
    <m/>
    <m/>
    <m/>
    <m/>
    <m/>
    <m/>
    <m/>
    <m/>
    <m/>
    <m/>
    <s v="disponible"/>
    <n v="3500"/>
    <s v="meme_pays"/>
    <m/>
    <m/>
    <n v="14"/>
    <n v="2"/>
    <n v="0"/>
    <m/>
    <s v="peudisponible"/>
    <n v="2000"/>
    <s v="meme_pays"/>
    <m/>
    <m/>
    <n v="15"/>
    <n v="2"/>
    <n v="0"/>
    <m/>
    <s v="disponible"/>
    <n v="2000"/>
    <s v="meme_pays"/>
    <m/>
    <m/>
    <n v="12"/>
    <n v="10"/>
    <n v="0"/>
    <m/>
    <m/>
    <m/>
    <m/>
    <m/>
    <m/>
    <m/>
    <m/>
    <m/>
    <m/>
    <m/>
    <m/>
    <m/>
    <m/>
    <m/>
    <m/>
    <m/>
    <m/>
    <m/>
    <m/>
    <m/>
    <s v="non"/>
    <m/>
    <m/>
    <m/>
    <m/>
    <m/>
    <m/>
    <m/>
    <m/>
    <m/>
    <m/>
    <m/>
    <m/>
    <m/>
    <m/>
    <m/>
    <m/>
    <m/>
    <m/>
    <m/>
    <m/>
    <m/>
    <m/>
    <m/>
    <m/>
    <m/>
    <m/>
    <m/>
    <m/>
    <m/>
    <m/>
    <m/>
    <m/>
    <m/>
    <m/>
    <s v="prix_hausse"/>
    <n v="0"/>
    <n v="1"/>
    <n v="0"/>
    <n v="0"/>
    <s v="couverture lampe"/>
    <n v="0"/>
    <n v="0"/>
    <n v="0"/>
    <n v="0"/>
    <n v="0"/>
    <n v="0"/>
    <n v="0"/>
    <n v="0"/>
    <n v="0"/>
    <n v="0"/>
    <n v="1"/>
    <n v="0"/>
    <n v="1"/>
    <n v="0"/>
    <n v="0"/>
    <n v="0"/>
    <s v="hausse_couts"/>
    <n v="1"/>
    <n v="0"/>
    <n v="0"/>
    <n v="0"/>
    <n v="0"/>
    <n v="0"/>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lus60"/>
    <n v="0"/>
    <n v="0"/>
    <n v="0"/>
    <n v="1"/>
    <n v="0"/>
    <n v="0"/>
    <n v="0"/>
    <n v="0"/>
    <n v="0"/>
    <m/>
    <s v="Les entretiens sont generalement sans suite. Ce qui fait que certains enquêtés sont reticents"/>
    <m/>
    <m/>
    <n v="363226849"/>
    <n v="44883.588877314818"/>
    <m/>
    <m/>
    <s v="submitted_via_web"/>
  </r>
  <r>
    <n v="67"/>
    <s v="435fdc57-2f2b-4485-8541-e0829beefce5"/>
    <d v="2022-11-18T00:00:00"/>
    <s v="ouahigouya"/>
    <s v="Bagaya abdoulaye"/>
    <x v="65"/>
    <n v="44883.507403240743"/>
    <s v="audit.csv"/>
    <m/>
    <m/>
    <s v="acted"/>
    <n v="44883"/>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n v="1"/>
    <n v="1"/>
    <n v="0"/>
    <n v="0"/>
    <n v="0"/>
    <n v="2"/>
    <m/>
    <s v="disponible"/>
    <n v="12500"/>
    <s v="meme_pays"/>
    <m/>
    <m/>
    <n v="60"/>
    <n v="7"/>
    <n v="0"/>
    <m/>
    <s v="disponible"/>
    <n v="15000"/>
    <s v="meme_pays"/>
    <m/>
    <m/>
    <n v="40"/>
    <n v="7"/>
    <n v="0"/>
    <m/>
    <m/>
    <m/>
    <m/>
    <m/>
    <m/>
    <m/>
    <m/>
    <m/>
    <m/>
    <m/>
    <m/>
    <m/>
    <m/>
    <m/>
    <m/>
    <m/>
    <m/>
    <m/>
    <s v="non"/>
    <m/>
    <m/>
    <m/>
    <m/>
    <m/>
    <m/>
    <m/>
    <m/>
    <m/>
    <m/>
    <m/>
    <m/>
    <m/>
    <m/>
    <m/>
    <m/>
    <m/>
    <m/>
    <m/>
    <m/>
    <m/>
    <m/>
    <m/>
    <s v="prix_hausse"/>
    <n v="0"/>
    <n v="1"/>
    <n v="0"/>
    <n v="0"/>
    <s v="bache corde"/>
    <n v="1"/>
    <n v="1"/>
    <n v="0"/>
    <n v="0"/>
    <n v="0"/>
    <s v="Hausse_prix_fournisseurs hausse_couts"/>
    <n v="1"/>
    <n v="0"/>
    <n v="0"/>
    <n v="0"/>
    <n v="0"/>
    <n v="1"/>
    <n v="0"/>
    <n v="0"/>
    <n v="0"/>
    <n v="0"/>
    <n v="0"/>
    <n v="0"/>
    <m/>
    <m/>
    <m/>
    <m/>
    <m/>
    <m/>
    <m/>
    <m/>
    <m/>
    <m/>
    <m/>
    <m/>
    <m/>
    <m/>
    <m/>
    <m/>
    <m/>
    <m/>
    <m/>
    <m/>
    <m/>
    <m/>
    <s v="couverture natte sac_boro"/>
    <n v="0"/>
    <n v="0"/>
    <n v="0"/>
    <n v="0"/>
    <n v="0"/>
    <n v="0"/>
    <n v="0"/>
    <n v="0"/>
    <n v="0"/>
    <n v="1"/>
    <n v="1"/>
    <n v="0"/>
    <n v="0"/>
    <n v="0"/>
    <n v="1"/>
    <n v="0"/>
    <n v="3"/>
    <n v="6"/>
    <m/>
    <m/>
    <m/>
    <m/>
    <m/>
    <m/>
    <m/>
    <m/>
    <m/>
    <m/>
    <m/>
    <m/>
    <m/>
    <m/>
    <m/>
    <m/>
    <m/>
    <m/>
    <m/>
    <m/>
    <m/>
    <m/>
    <m/>
    <m/>
    <m/>
    <m/>
    <m/>
    <m/>
    <m/>
    <m/>
    <m/>
    <m/>
    <m/>
    <m/>
    <m/>
    <m/>
    <m/>
    <m/>
    <m/>
    <m/>
    <m/>
    <m/>
    <m/>
    <m/>
    <m/>
    <m/>
    <m/>
    <m/>
    <m/>
    <m/>
    <m/>
    <m/>
    <m/>
    <m/>
    <m/>
    <m/>
    <m/>
    <m/>
    <m/>
    <m/>
    <m/>
    <m/>
    <m/>
    <m/>
    <m/>
    <m/>
    <m/>
    <m/>
    <m/>
    <m/>
    <m/>
    <m/>
    <m/>
    <m/>
    <m/>
    <m/>
    <m/>
    <m/>
    <m/>
    <m/>
    <m/>
    <m/>
    <m/>
    <m/>
    <m/>
    <m/>
    <m/>
    <m/>
    <m/>
    <m/>
    <m/>
    <m/>
    <m/>
    <m/>
    <m/>
    <m/>
    <m/>
    <m/>
    <s v="disponible"/>
    <n v="3000"/>
    <s v="meme_pays"/>
    <m/>
    <m/>
    <n v="28"/>
    <n v="7"/>
    <n v="0"/>
    <m/>
    <s v="disponible"/>
    <n v="3000"/>
    <s v="meme_pays"/>
    <m/>
    <m/>
    <n v="21"/>
    <n v="7"/>
    <n v="0"/>
    <m/>
    <m/>
    <m/>
    <m/>
    <m/>
    <m/>
    <m/>
    <m/>
    <m/>
    <m/>
    <m/>
    <m/>
    <m/>
    <m/>
    <m/>
    <m/>
    <m/>
    <m/>
    <m/>
    <m/>
    <m/>
    <m/>
    <m/>
    <m/>
    <m/>
    <m/>
    <m/>
    <m/>
    <m/>
    <m/>
    <s v="disponible"/>
    <n v="700"/>
    <s v="meme_pays"/>
    <m/>
    <m/>
    <n v="21"/>
    <n v="7"/>
    <n v="0"/>
    <m/>
    <s v="non"/>
    <m/>
    <m/>
    <m/>
    <m/>
    <m/>
    <m/>
    <m/>
    <m/>
    <m/>
    <m/>
    <m/>
    <m/>
    <m/>
    <m/>
    <m/>
    <m/>
    <m/>
    <m/>
    <m/>
    <m/>
    <m/>
    <m/>
    <m/>
    <m/>
    <m/>
    <m/>
    <m/>
    <m/>
    <m/>
    <m/>
    <m/>
    <m/>
    <m/>
    <m/>
    <s v="prix_hausse"/>
    <n v="0"/>
    <n v="1"/>
    <n v="0"/>
    <n v="0"/>
    <s v="natte couverture sac_boro"/>
    <n v="0"/>
    <n v="0"/>
    <n v="0"/>
    <n v="0"/>
    <n v="0"/>
    <n v="0"/>
    <n v="0"/>
    <n v="0"/>
    <n v="0"/>
    <n v="1"/>
    <n v="1"/>
    <n v="0"/>
    <n v="0"/>
    <n v="0"/>
    <n v="1"/>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m/>
    <m/>
    <m/>
    <n v="364040843"/>
    <n v="44886.323738425926"/>
    <m/>
    <m/>
    <s v="submitted_via_web"/>
  </r>
  <r>
    <n v="68"/>
    <s v="cece3fad-5250-4e1c-b979-b572a33c83dc"/>
    <d v="2022-11-21T00:00:00"/>
    <s v="ouahigouya"/>
    <s v="TOE HASSANE"/>
    <x v="66"/>
    <n v="44886.446728877323"/>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charbon combustible_bois"/>
    <n v="1"/>
    <n v="1"/>
    <n v="0"/>
    <n v="0"/>
    <n v="0"/>
    <n v="0"/>
    <n v="0"/>
    <n v="0"/>
    <n v="0"/>
    <n v="0"/>
    <n v="0"/>
    <n v="0"/>
    <n v="0"/>
    <n v="0"/>
    <n v="0"/>
    <n v="0"/>
    <n v="2"/>
    <n v="4"/>
    <m/>
    <s v="peudisponible"/>
    <n v="200"/>
    <s v="meme_localite"/>
    <m/>
    <m/>
    <n v="30"/>
    <n v="20"/>
    <n v="0"/>
    <m/>
    <s v="disponible"/>
    <s v="sachet"/>
    <n v="0"/>
    <n v="1"/>
    <m/>
    <n v="100"/>
    <s v="meme_localite"/>
    <m/>
    <m/>
    <n v="10"/>
    <n v="2"/>
    <n v="0"/>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prix_fournisseurs"/>
    <n v="0"/>
    <n v="0"/>
    <n v="0"/>
    <n v="0"/>
    <n v="0"/>
    <n v="1"/>
    <n v="0"/>
    <n v="0"/>
    <n v="0"/>
    <n v="0"/>
    <n v="0"/>
    <n v="0"/>
    <m/>
    <m/>
    <s v="prix_hausse"/>
    <n v="0"/>
    <n v="1"/>
    <n v="0"/>
    <n v="0"/>
    <s v="combustible_bois combustible_charbon"/>
    <n v="1"/>
    <n v="1"/>
    <n v="0"/>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personne"/>
    <n v="0"/>
    <n v="0"/>
    <n v="0"/>
    <n v="0"/>
    <n v="0"/>
    <n v="0"/>
    <n v="0"/>
    <n v="1"/>
    <n v="0"/>
    <m/>
    <m/>
    <m/>
    <m/>
    <n v="364288501"/>
    <n v="44886.664479166662"/>
    <m/>
    <m/>
    <s v="submitted_via_web"/>
  </r>
  <r>
    <n v="69"/>
    <s v="0be743b8-dd6f-4145-8ae1-59bf57d48605"/>
    <d v="2022-11-21T00:00:00"/>
    <s v="ouahigouya"/>
    <s v="TOE HASSANE"/>
    <x v="67"/>
    <n v="44886.460808923614"/>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peudisponible"/>
    <n v="250"/>
    <s v="meme_region"/>
    <m/>
    <m/>
    <n v="1"/>
    <n v="5"/>
    <n v="1"/>
    <m/>
    <s v="disponible"/>
    <s v="sachet sac"/>
    <n v="1"/>
    <n v="1"/>
    <n v="7000"/>
    <n v="100"/>
    <s v="meme_localit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prix_fournisseurs cout_transport taxes"/>
    <n v="0"/>
    <n v="0"/>
    <n v="0"/>
    <n v="0"/>
    <n v="0"/>
    <n v="1"/>
    <n v="0"/>
    <n v="1"/>
    <n v="1"/>
    <n v="0"/>
    <n v="0"/>
    <n v="0"/>
    <m/>
    <m/>
    <s v="prix_hausse"/>
    <n v="0"/>
    <n v="1"/>
    <n v="0"/>
    <n v="0"/>
    <s v="combustible_bois combustible_charbon"/>
    <n v="1"/>
    <n v="1"/>
    <n v="0"/>
    <n v="0"/>
    <n v="0"/>
    <n v="0"/>
    <n v="0"/>
    <n v="0"/>
    <n v="0"/>
    <n v="0"/>
    <n v="0"/>
    <n v="0"/>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m/>
    <m/>
    <m/>
    <n v="364288536"/>
    <n v="44886.664525462962"/>
    <m/>
    <m/>
    <s v="submitted_via_web"/>
  </r>
  <r>
    <n v="70"/>
    <s v="e657f4eb-5598-48de-8771-fde2b1e60165"/>
    <d v="2022-11-21T00:00:00"/>
    <s v="ouahigouya"/>
    <s v="TOE HASSANE"/>
    <x v="68"/>
    <n v="44886.582633518519"/>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bache"/>
    <n v="1"/>
    <n v="0"/>
    <n v="0"/>
    <n v="0"/>
    <n v="0"/>
    <n v="1"/>
    <m/>
    <s v="disponible"/>
    <n v="6000"/>
    <s v="meme_localite"/>
    <m/>
    <m/>
    <n v="20"/>
    <n v="1"/>
    <n v="0"/>
    <m/>
    <m/>
    <m/>
    <m/>
    <m/>
    <m/>
    <m/>
    <m/>
    <m/>
    <m/>
    <m/>
    <m/>
    <m/>
    <m/>
    <m/>
    <m/>
    <m/>
    <m/>
    <m/>
    <m/>
    <m/>
    <m/>
    <m/>
    <m/>
    <m/>
    <m/>
    <m/>
    <m/>
    <s v="oui"/>
    <m/>
    <s v="bache"/>
    <n v="1"/>
    <n v="0"/>
    <n v="0"/>
    <n v="0"/>
    <n v="0"/>
    <m/>
    <s v="prix_fournisseurs"/>
    <n v="0"/>
    <n v="0"/>
    <n v="0"/>
    <n v="0"/>
    <n v="0"/>
    <n v="1"/>
    <n v="0"/>
    <n v="0"/>
    <n v="0"/>
    <n v="0"/>
    <n v="0"/>
    <n v="0"/>
    <m/>
    <m/>
    <s v="prix_hausse"/>
    <n v="0"/>
    <n v="1"/>
    <n v="0"/>
    <n v="0"/>
    <s v="bache"/>
    <n v="1"/>
    <n v="0"/>
    <n v="0"/>
    <n v="0"/>
    <n v="0"/>
    <s v="Hausse_prix_fournisseurs"/>
    <n v="0"/>
    <n v="0"/>
    <n v="0"/>
    <n v="0"/>
    <n v="0"/>
    <n v="1"/>
    <n v="0"/>
    <n v="0"/>
    <n v="0"/>
    <n v="0"/>
    <n v="0"/>
    <n v="0"/>
    <m/>
    <m/>
    <m/>
    <m/>
    <m/>
    <m/>
    <m/>
    <m/>
    <m/>
    <m/>
    <m/>
    <m/>
    <m/>
    <m/>
    <m/>
    <m/>
    <m/>
    <m/>
    <m/>
    <m/>
    <m/>
    <m/>
    <s v="sac_boro"/>
    <n v="0"/>
    <n v="0"/>
    <n v="0"/>
    <n v="0"/>
    <n v="0"/>
    <n v="0"/>
    <n v="0"/>
    <n v="0"/>
    <n v="0"/>
    <n v="0"/>
    <n v="0"/>
    <n v="0"/>
    <n v="0"/>
    <n v="0"/>
    <n v="1"/>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50"/>
    <s v="meme_localite"/>
    <m/>
    <m/>
    <n v="20"/>
    <n v="1"/>
    <n v="0"/>
    <m/>
    <s v="oui"/>
    <m/>
    <s v="sac_boro"/>
    <n v="0"/>
    <n v="0"/>
    <n v="0"/>
    <n v="0"/>
    <n v="0"/>
    <n v="0"/>
    <n v="0"/>
    <n v="0"/>
    <n v="0"/>
    <n v="0"/>
    <n v="0"/>
    <n v="0"/>
    <n v="0"/>
    <n v="0"/>
    <n v="1"/>
    <n v="0"/>
    <m/>
    <s v="prix_fournisseurs"/>
    <n v="0"/>
    <n v="0"/>
    <n v="0"/>
    <n v="0"/>
    <n v="0"/>
    <n v="1"/>
    <n v="0"/>
    <n v="0"/>
    <n v="0"/>
    <n v="0"/>
    <n v="0"/>
    <n v="0"/>
    <m/>
    <m/>
    <s v="prix_hausse"/>
    <n v="0"/>
    <n v="1"/>
    <n v="0"/>
    <n v="0"/>
    <s v="sac_boro"/>
    <n v="0"/>
    <n v="0"/>
    <n v="0"/>
    <n v="0"/>
    <n v="0"/>
    <n v="0"/>
    <n v="0"/>
    <n v="0"/>
    <n v="0"/>
    <n v="0"/>
    <n v="0"/>
    <n v="0"/>
    <n v="0"/>
    <n v="0"/>
    <n v="1"/>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personne"/>
    <n v="0"/>
    <n v="0"/>
    <n v="0"/>
    <n v="0"/>
    <n v="0"/>
    <n v="0"/>
    <n v="0"/>
    <n v="1"/>
    <n v="0"/>
    <m/>
    <m/>
    <m/>
    <m/>
    <n v="364288603"/>
    <n v="44886.664594907408"/>
    <m/>
    <m/>
    <s v="submitted_via_web"/>
  </r>
  <r>
    <n v="71"/>
    <s v="0441e12a-582e-4cdf-9048-6cc01e3eaf3c"/>
    <d v="2022-11-21T00:00:00"/>
    <s v="ouahigouya"/>
    <s v="TOE HASSANE"/>
    <x v="69"/>
    <n v="44886.59863158565"/>
    <s v="audit.csv"/>
    <m/>
    <m/>
    <s v="acted"/>
    <n v="44886"/>
    <s v="nord"/>
    <s v="yatenga"/>
    <x v="0"/>
    <s v="central"/>
    <m/>
    <m/>
    <s v="ACTED"/>
    <s v="Marché de Ouahigouya"/>
    <m/>
    <s v="oui"/>
    <m/>
    <s v="30a100"/>
    <m/>
    <m/>
    <s v="aucun"/>
    <n v="0"/>
    <n v="0"/>
    <n v="0"/>
    <n v="1"/>
    <n v="1"/>
    <m/>
    <m/>
    <m/>
    <m/>
    <m/>
    <m/>
    <m/>
    <m/>
    <m/>
    <m/>
    <m/>
    <m/>
    <m/>
    <m/>
    <m/>
    <m/>
    <m/>
    <m/>
    <m/>
    <m/>
    <m/>
    <m/>
    <m/>
    <m/>
    <m/>
    <m/>
    <m/>
    <m/>
    <m/>
    <m/>
    <m/>
    <m/>
    <m/>
    <m/>
    <m/>
    <m/>
    <m/>
    <m/>
    <m/>
    <m/>
    <m/>
    <m/>
    <m/>
    <m/>
    <m/>
    <m/>
    <m/>
    <m/>
    <m/>
    <m/>
    <m/>
    <m/>
    <m/>
    <m/>
    <m/>
    <m/>
    <m/>
    <m/>
    <m/>
    <m/>
    <m/>
    <m/>
    <m/>
    <m/>
    <m/>
    <m/>
    <m/>
    <m/>
    <m/>
    <m/>
    <m/>
    <m/>
    <m/>
    <m/>
    <m/>
    <m/>
    <m/>
    <m/>
    <m/>
    <m/>
    <m/>
    <m/>
    <m/>
    <m/>
    <m/>
    <m/>
    <m/>
    <m/>
    <m/>
    <m/>
    <m/>
    <m/>
    <m/>
    <m/>
    <m/>
    <m/>
    <m/>
    <m/>
    <m/>
    <m/>
    <m/>
    <m/>
    <m/>
    <s v="bache tenaille pelle"/>
    <n v="1"/>
    <n v="0"/>
    <n v="1"/>
    <n v="1"/>
    <n v="0"/>
    <n v="3"/>
    <m/>
    <s v="disponible"/>
    <n v="4000"/>
    <s v="meme_pays"/>
    <m/>
    <m/>
    <n v="120"/>
    <n v="2"/>
    <n v="0"/>
    <m/>
    <m/>
    <m/>
    <m/>
    <m/>
    <m/>
    <m/>
    <m/>
    <m/>
    <m/>
    <s v="disponible"/>
    <n v="1000"/>
    <s v="meme_pays"/>
    <m/>
    <m/>
    <n v="120"/>
    <n v="2"/>
    <n v="0"/>
    <m/>
    <s v="peudisponible"/>
    <n v="6000"/>
    <s v="meme_pays"/>
    <m/>
    <m/>
    <n v="90"/>
    <n v="2"/>
    <n v="0"/>
    <m/>
    <s v="oui"/>
    <m/>
    <s v="bache tenaille pelle"/>
    <n v="1"/>
    <n v="0"/>
    <n v="1"/>
    <n v="1"/>
    <n v="0"/>
    <m/>
    <s v="prix_fournisseurs cout_transport"/>
    <n v="0"/>
    <n v="0"/>
    <n v="0"/>
    <n v="0"/>
    <n v="0"/>
    <n v="1"/>
    <n v="0"/>
    <n v="1"/>
    <n v="0"/>
    <n v="0"/>
    <n v="0"/>
    <n v="0"/>
    <m/>
    <m/>
    <s v="prix_hausse"/>
    <n v="0"/>
    <n v="1"/>
    <n v="0"/>
    <n v="0"/>
    <s v="pelle"/>
    <n v="0"/>
    <n v="0"/>
    <n v="0"/>
    <n v="1"/>
    <n v="0"/>
    <s v="hausse_couts Hausse_prix_fournisseurs"/>
    <n v="1"/>
    <n v="0"/>
    <n v="0"/>
    <n v="0"/>
    <n v="0"/>
    <n v="1"/>
    <n v="0"/>
    <n v="0"/>
    <n v="0"/>
    <n v="0"/>
    <n v="0"/>
    <n v="0"/>
    <m/>
    <m/>
    <m/>
    <m/>
    <m/>
    <m/>
    <m/>
    <m/>
    <m/>
    <m/>
    <m/>
    <m/>
    <m/>
    <m/>
    <m/>
    <m/>
    <m/>
    <m/>
    <m/>
    <m/>
    <m/>
    <m/>
    <s v="combustible_gaz"/>
    <n v="0"/>
    <n v="0"/>
    <n v="1"/>
    <n v="0"/>
    <n v="0"/>
    <n v="0"/>
    <n v="0"/>
    <n v="0"/>
    <n v="0"/>
    <n v="0"/>
    <n v="0"/>
    <n v="0"/>
    <n v="0"/>
    <n v="0"/>
    <n v="0"/>
    <n v="0"/>
    <n v="1"/>
    <n v="5"/>
    <m/>
    <m/>
    <m/>
    <m/>
    <m/>
    <m/>
    <m/>
    <m/>
    <m/>
    <m/>
    <m/>
    <m/>
    <m/>
    <m/>
    <m/>
    <m/>
    <m/>
    <m/>
    <m/>
    <m/>
    <m/>
    <m/>
    <m/>
    <s v="peudisponible"/>
    <s v="3kg"/>
    <n v="1"/>
    <n v="0"/>
    <n v="0"/>
    <n v="15000"/>
    <m/>
    <m/>
    <s v="meme_pays"/>
    <m/>
    <m/>
    <n v="0"/>
    <n v="30"/>
    <n v="1"/>
    <m/>
    <m/>
    <m/>
    <m/>
    <m/>
    <m/>
    <m/>
    <m/>
    <m/>
    <m/>
    <m/>
    <m/>
    <m/>
    <m/>
    <m/>
    <m/>
    <m/>
    <m/>
    <m/>
    <m/>
    <m/>
    <m/>
    <m/>
    <m/>
    <m/>
    <m/>
    <m/>
    <m/>
    <m/>
    <m/>
    <m/>
    <m/>
    <m/>
    <m/>
    <m/>
    <m/>
    <m/>
    <m/>
    <m/>
    <m/>
    <m/>
    <m/>
    <m/>
    <m/>
    <m/>
    <m/>
    <m/>
    <m/>
    <m/>
    <m/>
    <m/>
    <m/>
    <m/>
    <m/>
    <m/>
    <m/>
    <m/>
    <m/>
    <m/>
    <m/>
    <m/>
    <m/>
    <m/>
    <m/>
    <m/>
    <m/>
    <m/>
    <m/>
    <m/>
    <m/>
    <m/>
    <m/>
    <m/>
    <m/>
    <m/>
    <m/>
    <m/>
    <m/>
    <m/>
    <m/>
    <m/>
    <m/>
    <m/>
    <m/>
    <m/>
    <m/>
    <m/>
    <m/>
    <m/>
    <m/>
    <m/>
    <m/>
    <m/>
    <m/>
    <m/>
    <m/>
    <m/>
    <m/>
    <m/>
    <m/>
    <m/>
    <m/>
    <m/>
    <m/>
    <m/>
    <m/>
    <m/>
    <m/>
    <m/>
    <m/>
    <m/>
    <m/>
    <m/>
    <m/>
    <m/>
    <m/>
    <m/>
    <s v="oui"/>
    <m/>
    <s v="combustible_gaz"/>
    <n v="0"/>
    <n v="0"/>
    <n v="1"/>
    <n v="0"/>
    <n v="0"/>
    <n v="0"/>
    <n v="0"/>
    <n v="0"/>
    <n v="0"/>
    <n v="0"/>
    <n v="0"/>
    <n v="0"/>
    <n v="0"/>
    <n v="0"/>
    <n v="0"/>
    <n v="0"/>
    <m/>
    <s v="tracasseries"/>
    <n v="0"/>
    <n v="0"/>
    <n v="0"/>
    <n v="0"/>
    <n v="0"/>
    <n v="0"/>
    <n v="0"/>
    <n v="0"/>
    <n v="0"/>
    <n v="1"/>
    <n v="0"/>
    <n v="0"/>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paiementmob"/>
    <n v="1"/>
    <n v="1"/>
    <n v="0"/>
    <n v="1"/>
    <n v="0"/>
    <n v="0"/>
    <m/>
    <s v="oui_baisse"/>
    <s v="non"/>
    <m/>
    <m/>
    <m/>
    <m/>
    <m/>
    <m/>
    <m/>
    <m/>
    <m/>
    <m/>
    <s v="personne"/>
    <n v="0"/>
    <n v="0"/>
    <n v="0"/>
    <n v="0"/>
    <n v="0"/>
    <n v="0"/>
    <n v="0"/>
    <n v="1"/>
    <n v="0"/>
    <m/>
    <m/>
    <m/>
    <m/>
    <n v="364288708"/>
    <n v="44886.664733796293"/>
    <m/>
    <m/>
    <s v="submitted_via_web"/>
  </r>
  <r>
    <n v="72"/>
    <s v="5c164a53-13e9-422a-bdbb-d2487aab214d"/>
    <d v="2022-11-21T00:00:00"/>
    <s v="ouahigouya"/>
    <s v="TOE HASSANE"/>
    <x v="70"/>
    <n v="44886.621572118063"/>
    <s v="audit.csv"/>
    <m/>
    <m/>
    <s v="acted"/>
    <n v="44886"/>
    <s v="nord"/>
    <s v="yatenga"/>
    <x v="0"/>
    <s v="central"/>
    <m/>
    <m/>
    <s v="ACTED"/>
    <s v="Marché de Ouahigouya"/>
    <m/>
    <s v="oui"/>
    <m/>
    <s v="30a100"/>
    <m/>
    <m/>
    <s v="savon400gr bidon"/>
    <n v="0"/>
    <n v="1"/>
    <n v="1"/>
    <n v="0"/>
    <n v="2"/>
    <m/>
    <m/>
    <m/>
    <m/>
    <m/>
    <m/>
    <m/>
    <m/>
    <m/>
    <m/>
    <s v="nondisponible"/>
    <m/>
    <m/>
    <m/>
    <m/>
    <m/>
    <m/>
    <m/>
    <m/>
    <m/>
    <m/>
    <m/>
    <m/>
    <s v="disponible"/>
    <s v="boule400g boule250g"/>
    <n v="1"/>
    <n v="1"/>
    <n v="400"/>
    <n v="250"/>
    <s v="meme_localite"/>
    <m/>
    <m/>
    <n v="30"/>
    <n v="1"/>
    <n v="0"/>
    <m/>
    <s v="oui"/>
    <m/>
    <s v="savon400gr bidon"/>
    <n v="0"/>
    <n v="1"/>
    <n v="1"/>
    <n v="0"/>
    <m/>
    <s v="prix_fournisseurs"/>
    <n v="0"/>
    <n v="0"/>
    <n v="0"/>
    <n v="0"/>
    <n v="0"/>
    <n v="1"/>
    <n v="0"/>
    <n v="0"/>
    <n v="0"/>
    <n v="0"/>
    <n v="0"/>
    <n v="0"/>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paiementmob"/>
    <n v="1"/>
    <n v="1"/>
    <n v="0"/>
    <n v="1"/>
    <n v="0"/>
    <n v="0"/>
    <m/>
    <s v="oui_baisse"/>
    <s v="non"/>
    <m/>
    <m/>
    <m/>
    <m/>
    <m/>
    <m/>
    <m/>
    <m/>
    <m/>
    <m/>
    <s v="personne"/>
    <n v="0"/>
    <n v="0"/>
    <n v="0"/>
    <n v="0"/>
    <n v="0"/>
    <n v="0"/>
    <n v="0"/>
    <n v="1"/>
    <n v="0"/>
    <m/>
    <m/>
    <m/>
    <m/>
    <n v="364288779"/>
    <n v="44886.664814814823"/>
    <m/>
    <m/>
    <s v="submitted_via_web"/>
  </r>
  <r>
    <n v="73"/>
    <s v="faf25a62-a8ad-4a26-8cd8-475e18c4c401"/>
    <d v="2022-11-21T00:00:00"/>
    <s v="ouahigouya"/>
    <s v="Assita Contogni GANAME"/>
    <x v="71"/>
    <n v="44886.44341133102"/>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n v="1"/>
    <n v="0"/>
    <n v="0"/>
    <n v="0"/>
    <n v="0"/>
    <n v="0"/>
    <n v="0"/>
    <n v="0"/>
    <n v="0"/>
    <n v="0"/>
    <n v="0"/>
    <n v="0"/>
    <n v="0"/>
    <n v="0"/>
    <n v="0"/>
    <n v="0"/>
    <n v="1"/>
    <n v="3"/>
    <m/>
    <s v="peudisponible"/>
    <n v="250"/>
    <s v="meme_region"/>
    <m/>
    <m/>
    <n v="15"/>
    <n v="6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n v="1"/>
    <n v="0"/>
    <n v="0"/>
    <n v="0"/>
    <n v="0"/>
    <n v="0"/>
    <n v="0"/>
    <n v="0"/>
    <n v="0"/>
    <n v="0"/>
    <n v="0"/>
    <n v="0"/>
    <n v="0"/>
    <n v="0"/>
    <n v="0"/>
    <n v="0"/>
    <m/>
    <s v="cout_transport prix_fournisseurs"/>
    <n v="0"/>
    <n v="0"/>
    <n v="0"/>
    <n v="0"/>
    <n v="0"/>
    <n v="1"/>
    <n v="0"/>
    <n v="1"/>
    <n v="0"/>
    <n v="0"/>
    <n v="0"/>
    <n v="0"/>
    <m/>
    <m/>
    <s v="prix_hausse"/>
    <n v="0"/>
    <n v="1"/>
    <n v="0"/>
    <n v="0"/>
    <s v="combustible_bois"/>
    <n v="1"/>
    <n v="0"/>
    <n v="0"/>
    <n v="0"/>
    <n v="0"/>
    <n v="0"/>
    <n v="0"/>
    <n v="0"/>
    <n v="0"/>
    <n v="0"/>
    <n v="0"/>
    <n v="0"/>
    <n v="0"/>
    <n v="0"/>
    <n v="0"/>
    <n v="0"/>
    <s v="baisse_offre_securite Hausse_prix_fournisseurs hausse_demande_clients"/>
    <n v="0"/>
    <n v="0"/>
    <n v="0"/>
    <n v="1"/>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s v="Je vend le bois il ya plus de 40ans mais depuis 3 ans environ le réapprovisionnement est devenu difficile suite à l'insécurité. Merci"/>
    <m/>
    <m/>
    <n v="364289208"/>
    <n v="44886.665393518517"/>
    <m/>
    <m/>
    <s v="submitted_via_web"/>
  </r>
  <r>
    <n v="74"/>
    <s v="fa7c735c-d1a1-46b9-9b42-741fc43317e3"/>
    <d v="2022-11-21T00:00:00"/>
    <s v="ouahigouya"/>
    <s v="Assita Contogni GANAME"/>
    <x v="72"/>
    <n v="44886.454214270831"/>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peudisponible"/>
    <n v="250"/>
    <s v="meme_region"/>
    <m/>
    <m/>
    <n v="30"/>
    <n v="60"/>
    <n v="1"/>
    <m/>
    <s v="peudisponible"/>
    <s v="sac sachet"/>
    <n v="1"/>
    <n v="1"/>
    <n v="6500"/>
    <n v="100"/>
    <s v="meme_localite"/>
    <m/>
    <m/>
    <n v="30"/>
    <n v="1"/>
    <n v="0"/>
    <m/>
    <m/>
    <m/>
    <m/>
    <m/>
    <m/>
    <m/>
    <m/>
    <m/>
    <m/>
    <m/>
    <m/>
    <m/>
    <m/>
    <m/>
    <m/>
    <m/>
    <m/>
    <m/>
    <m/>
    <m/>
    <m/>
    <m/>
    <m/>
    <m/>
    <m/>
    <m/>
    <m/>
    <m/>
    <m/>
    <m/>
    <m/>
    <m/>
    <m/>
    <m/>
    <m/>
    <m/>
    <m/>
    <m/>
    <m/>
    <m/>
    <m/>
    <m/>
    <m/>
    <m/>
    <m/>
    <m/>
    <m/>
    <m/>
    <m/>
    <m/>
    <m/>
    <m/>
    <m/>
    <m/>
    <m/>
    <m/>
    <m/>
    <m/>
    <m/>
    <m/>
    <m/>
    <m/>
    <m/>
    <m/>
    <m/>
    <m/>
    <m/>
    <m/>
    <m/>
    <m/>
    <m/>
    <m/>
    <m/>
    <m/>
    <m/>
    <m/>
    <m/>
    <m/>
    <m/>
    <m/>
    <m/>
    <m/>
    <m/>
    <m/>
    <m/>
    <m/>
    <m/>
    <m/>
    <m/>
    <m/>
    <m/>
    <m/>
    <m/>
    <m/>
    <m/>
    <m/>
    <m/>
    <m/>
    <m/>
    <m/>
    <m/>
    <m/>
    <m/>
    <m/>
    <m/>
    <m/>
    <m/>
    <m/>
    <m/>
    <m/>
    <m/>
    <m/>
    <m/>
    <m/>
    <m/>
    <m/>
    <m/>
    <m/>
    <m/>
    <m/>
    <m/>
    <m/>
    <m/>
    <m/>
    <m/>
    <m/>
    <m/>
    <m/>
    <m/>
    <m/>
    <m/>
    <s v="oui"/>
    <m/>
    <s v="combustible_bois combustible_charbon"/>
    <n v="1"/>
    <n v="1"/>
    <n v="0"/>
    <n v="0"/>
    <n v="0"/>
    <n v="0"/>
    <n v="0"/>
    <n v="0"/>
    <n v="0"/>
    <n v="0"/>
    <n v="0"/>
    <n v="0"/>
    <n v="0"/>
    <n v="0"/>
    <n v="0"/>
    <n v="0"/>
    <m/>
    <s v="prix_fournisseurs rarete_transport cout_transport"/>
    <n v="0"/>
    <n v="0"/>
    <n v="0"/>
    <n v="0"/>
    <n v="0"/>
    <n v="1"/>
    <n v="1"/>
    <n v="1"/>
    <n v="0"/>
    <n v="0"/>
    <n v="0"/>
    <n v="0"/>
    <m/>
    <m/>
    <s v="prix_hausse"/>
    <n v="0"/>
    <n v="1"/>
    <n v="0"/>
    <n v="0"/>
    <s v="combustible_bois combustible_charbon"/>
    <n v="1"/>
    <n v="1"/>
    <n v="0"/>
    <n v="0"/>
    <n v="0"/>
    <n v="0"/>
    <n v="0"/>
    <n v="0"/>
    <n v="0"/>
    <n v="0"/>
    <n v="0"/>
    <n v="0"/>
    <n v="0"/>
    <n v="0"/>
    <n v="0"/>
    <n v="0"/>
    <s v="hausse_couts Hausse_prix_fournisseurs baisse_offre_securite"/>
    <n v="1"/>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289525"/>
    <n v="44886.665868055563"/>
    <m/>
    <m/>
    <s v="submitted_via_web"/>
  </r>
  <r>
    <n v="75"/>
    <s v="22ee6ee6-b548-447e-946c-e35f80d5ad98"/>
    <d v="2022-11-21T00:00:00"/>
    <s v="ouahigouya"/>
    <s v="Assita Contogni GANAME"/>
    <x v="73"/>
    <n v="44886.478174629643"/>
    <s v="audit.csv"/>
    <m/>
    <m/>
    <s v="acted"/>
    <n v="44886"/>
    <s v="nord"/>
    <s v="yatenga"/>
    <x v="0"/>
    <s v="central"/>
    <m/>
    <m/>
    <s v="ACTED"/>
    <s v="Marché de Ouahigouya"/>
    <m/>
    <s v="oui"/>
    <m/>
    <s v="30a100"/>
    <m/>
    <m/>
    <s v="savon400gr"/>
    <n v="0"/>
    <n v="0"/>
    <n v="1"/>
    <n v="0"/>
    <n v="1"/>
    <m/>
    <m/>
    <m/>
    <m/>
    <m/>
    <m/>
    <m/>
    <m/>
    <m/>
    <m/>
    <m/>
    <m/>
    <m/>
    <m/>
    <m/>
    <m/>
    <m/>
    <m/>
    <m/>
    <m/>
    <m/>
    <m/>
    <m/>
    <s v="disponible"/>
    <s v="boule400g boule250g"/>
    <n v="1"/>
    <n v="1"/>
    <n v="350"/>
    <n v="200"/>
    <s v="meme_localite"/>
    <m/>
    <m/>
    <n v="30"/>
    <n v="1"/>
    <n v="0"/>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lampe"/>
    <n v="0"/>
    <n v="0"/>
    <n v="0"/>
    <n v="0"/>
    <n v="0"/>
    <n v="0"/>
    <n v="1"/>
    <n v="0"/>
    <n v="0"/>
    <n v="0"/>
    <n v="0"/>
    <n v="0"/>
    <n v="1"/>
    <n v="0"/>
    <n v="0"/>
    <n v="0"/>
    <n v="2"/>
    <n v="4"/>
    <m/>
    <m/>
    <m/>
    <m/>
    <m/>
    <m/>
    <m/>
    <m/>
    <m/>
    <m/>
    <m/>
    <m/>
    <m/>
    <m/>
    <m/>
    <m/>
    <m/>
    <m/>
    <m/>
    <m/>
    <m/>
    <m/>
    <m/>
    <m/>
    <m/>
    <m/>
    <m/>
    <m/>
    <m/>
    <m/>
    <m/>
    <m/>
    <m/>
    <m/>
    <m/>
    <m/>
    <m/>
    <m/>
    <m/>
    <m/>
    <m/>
    <m/>
    <m/>
    <m/>
    <m/>
    <m/>
    <m/>
    <m/>
    <m/>
    <m/>
    <m/>
    <m/>
    <m/>
    <m/>
    <m/>
    <m/>
    <m/>
    <m/>
    <m/>
    <m/>
    <m/>
    <m/>
    <m/>
    <m/>
    <m/>
    <s v="disponible"/>
    <n v="200"/>
    <s v="meme_localite"/>
    <m/>
    <m/>
    <n v="30"/>
    <n v="1"/>
    <n v="0"/>
    <m/>
    <m/>
    <m/>
    <m/>
    <m/>
    <m/>
    <m/>
    <m/>
    <m/>
    <m/>
    <m/>
    <m/>
    <m/>
    <m/>
    <m/>
    <m/>
    <m/>
    <m/>
    <m/>
    <m/>
    <m/>
    <m/>
    <m/>
    <m/>
    <m/>
    <m/>
    <m/>
    <m/>
    <m/>
    <m/>
    <m/>
    <m/>
    <m/>
    <m/>
    <m/>
    <m/>
    <m/>
    <m/>
    <m/>
    <m/>
    <m/>
    <m/>
    <m/>
    <m/>
    <m/>
    <m/>
    <m/>
    <m/>
    <m/>
    <m/>
    <m/>
    <m/>
    <s v="disponible"/>
    <n v="750"/>
    <s v="meme_localite"/>
    <m/>
    <m/>
    <n v="30"/>
    <n v="1"/>
    <n v="0"/>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m/>
    <m/>
    <m/>
    <n v="364289617"/>
    <n v="44886.66605324074"/>
    <m/>
    <m/>
    <s v="submitted_via_web"/>
  </r>
  <r>
    <n v="76"/>
    <s v="f0390c30-aacc-47cf-ae62-e8e72d251e04"/>
    <d v="2022-11-21T00:00:00"/>
    <s v="ouahigouya"/>
    <s v="Assita Contogni GANAME"/>
    <x v="74"/>
    <n v="44886.549520196757"/>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pagne"/>
    <n v="0"/>
    <n v="0"/>
    <n v="0"/>
    <n v="0"/>
    <n v="0"/>
    <n v="0"/>
    <n v="0"/>
    <n v="0"/>
    <n v="0"/>
    <n v="0"/>
    <n v="0"/>
    <n v="0"/>
    <n v="0"/>
    <n v="1"/>
    <n v="0"/>
    <n v="0"/>
    <n v="1"/>
    <n v="3"/>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oui"/>
    <m/>
    <n v="2250"/>
    <s v="meme_localite"/>
    <m/>
    <m/>
    <n v="120"/>
    <n v="1"/>
    <n v="0"/>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289798"/>
    <n v="44886.666377314818"/>
    <m/>
    <m/>
    <s v="submitted_via_web"/>
  </r>
  <r>
    <n v="77"/>
    <s v="d5c49ee4-0398-4e02-b82a-b9688bf5e72f"/>
    <d v="2022-11-21T00:00:00"/>
    <s v="ouahigouya"/>
    <s v="Assita Contogni GANAME"/>
    <x v="75"/>
    <n v="44886.605191585651"/>
    <s v="audit.csv"/>
    <m/>
    <m/>
    <s v="acted"/>
    <n v="44886"/>
    <s v="nord"/>
    <s v="yatenga"/>
    <x v="0"/>
    <s v="central"/>
    <m/>
    <m/>
    <s v="ACTED"/>
    <s v="Marché de Ouahigouy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gobelet_acier assiette marmite5 marmite7"/>
    <n v="0"/>
    <n v="0"/>
    <n v="0"/>
    <n v="1"/>
    <n v="1"/>
    <n v="1"/>
    <n v="1"/>
    <n v="1"/>
    <n v="0"/>
    <n v="0"/>
    <n v="0"/>
    <n v="0"/>
    <n v="0"/>
    <n v="0"/>
    <n v="0"/>
    <n v="0"/>
    <n v="5"/>
    <n v="7"/>
    <m/>
    <m/>
    <m/>
    <m/>
    <m/>
    <m/>
    <m/>
    <m/>
    <m/>
    <m/>
    <m/>
    <m/>
    <m/>
    <m/>
    <m/>
    <m/>
    <m/>
    <m/>
    <m/>
    <m/>
    <m/>
    <m/>
    <m/>
    <m/>
    <m/>
    <m/>
    <m/>
    <m/>
    <m/>
    <m/>
    <m/>
    <m/>
    <m/>
    <m/>
    <m/>
    <m/>
    <m/>
    <m/>
    <s v="disponible"/>
    <n v="6000"/>
    <s v="meme_localite"/>
    <m/>
    <m/>
    <n v="60"/>
    <n v="1"/>
    <n v="0"/>
    <m/>
    <s v="disponible"/>
    <n v="5000"/>
    <s v="meme_localite"/>
    <m/>
    <m/>
    <n v="60"/>
    <n v="1"/>
    <n v="0"/>
    <m/>
    <s v="disponible"/>
    <n v="1000"/>
    <s v="meme_localite"/>
    <m/>
    <m/>
    <n v="60"/>
    <n v="1"/>
    <n v="0"/>
    <m/>
    <s v="disponible"/>
    <n v="150"/>
    <s v="meme_localite"/>
    <m/>
    <m/>
    <n v="60"/>
    <n v="1"/>
    <n v="0"/>
    <m/>
    <s v="disponible"/>
    <s v="0_25l 0_5l 1l"/>
    <n v="1"/>
    <n v="1"/>
    <n v="1"/>
    <n v="500"/>
    <n v="800"/>
    <n v="1000"/>
    <s v="meme_localite"/>
    <m/>
    <m/>
    <n v="60"/>
    <n v="1"/>
    <n v="0"/>
    <m/>
    <m/>
    <m/>
    <m/>
    <m/>
    <m/>
    <m/>
    <m/>
    <m/>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s v="Je fais le  réapprovisionnement chaque deux mois. Merci"/>
    <m/>
    <m/>
    <n v="364294115"/>
    <n v="44886.674108796287"/>
    <m/>
    <m/>
    <s v="submitted_via_web"/>
  </r>
  <r>
    <n v="78"/>
    <s v="8ce055be-ece2-400a-929d-cd000a16460f"/>
    <d v="2022-11-21T00:00:00"/>
    <s v="ouahigouya"/>
    <s v="Assita Contogni GANAME"/>
    <x v="76"/>
    <n v="44886.644170937499"/>
    <s v="audit.csv"/>
    <m/>
    <m/>
    <s v="acted"/>
    <n v="44886"/>
    <s v="nord"/>
    <s v="yatenga"/>
    <x v="0"/>
    <s v="central"/>
    <m/>
    <m/>
    <s v="ACTED"/>
    <s v="Marché de Ouahigouya"/>
    <m/>
    <s v="oui"/>
    <m/>
    <s v="30a100"/>
    <m/>
    <m/>
    <s v="aucun"/>
    <n v="0"/>
    <n v="0"/>
    <n v="0"/>
    <n v="1"/>
    <n v="1"/>
    <m/>
    <m/>
    <m/>
    <m/>
    <m/>
    <m/>
    <m/>
    <m/>
    <m/>
    <m/>
    <m/>
    <m/>
    <m/>
    <m/>
    <m/>
    <m/>
    <m/>
    <m/>
    <m/>
    <m/>
    <m/>
    <m/>
    <m/>
    <m/>
    <m/>
    <m/>
    <m/>
    <m/>
    <m/>
    <m/>
    <m/>
    <m/>
    <m/>
    <m/>
    <m/>
    <m/>
    <m/>
    <m/>
    <m/>
    <m/>
    <m/>
    <m/>
    <m/>
    <m/>
    <m/>
    <m/>
    <m/>
    <m/>
    <m/>
    <m/>
    <m/>
    <m/>
    <m/>
    <m/>
    <m/>
    <m/>
    <m/>
    <m/>
    <m/>
    <m/>
    <m/>
    <m/>
    <m/>
    <m/>
    <m/>
    <m/>
    <m/>
    <m/>
    <m/>
    <m/>
    <m/>
    <m/>
    <m/>
    <m/>
    <m/>
    <m/>
    <m/>
    <m/>
    <m/>
    <m/>
    <m/>
    <m/>
    <m/>
    <m/>
    <m/>
    <m/>
    <m/>
    <m/>
    <m/>
    <m/>
    <m/>
    <m/>
    <m/>
    <m/>
    <m/>
    <m/>
    <m/>
    <m/>
    <m/>
    <m/>
    <m/>
    <m/>
    <m/>
    <s v="corde"/>
    <n v="0"/>
    <n v="1"/>
    <n v="0"/>
    <n v="0"/>
    <n v="0"/>
    <n v="1"/>
    <m/>
    <m/>
    <m/>
    <m/>
    <m/>
    <m/>
    <m/>
    <m/>
    <m/>
    <m/>
    <s v="disponible"/>
    <n v="14750"/>
    <s v="meme_localite"/>
    <m/>
    <m/>
    <n v="120"/>
    <n v="1"/>
    <n v="0"/>
    <m/>
    <m/>
    <m/>
    <m/>
    <m/>
    <m/>
    <m/>
    <m/>
    <m/>
    <m/>
    <m/>
    <m/>
    <m/>
    <m/>
    <m/>
    <m/>
    <m/>
    <m/>
    <m/>
    <s v="non"/>
    <m/>
    <m/>
    <m/>
    <m/>
    <m/>
    <m/>
    <m/>
    <m/>
    <m/>
    <m/>
    <m/>
    <m/>
    <m/>
    <m/>
    <m/>
    <m/>
    <m/>
    <m/>
    <m/>
    <m/>
    <m/>
    <m/>
    <m/>
    <s v="prix_constants"/>
    <n v="1"/>
    <n v="0"/>
    <n v="0"/>
    <n v="0"/>
    <m/>
    <m/>
    <m/>
    <m/>
    <m/>
    <m/>
    <m/>
    <m/>
    <m/>
    <m/>
    <m/>
    <m/>
    <m/>
    <m/>
    <m/>
    <m/>
    <m/>
    <m/>
    <m/>
    <m/>
    <m/>
    <m/>
    <m/>
    <m/>
    <m/>
    <m/>
    <m/>
    <m/>
    <m/>
    <m/>
    <m/>
    <m/>
    <m/>
    <m/>
    <m/>
    <m/>
    <m/>
    <m/>
    <m/>
    <m/>
    <m/>
    <s v="pagne combustible_charbon assiette"/>
    <n v="0"/>
    <n v="1"/>
    <n v="0"/>
    <n v="0"/>
    <n v="0"/>
    <n v="1"/>
    <n v="0"/>
    <n v="0"/>
    <n v="0"/>
    <n v="0"/>
    <n v="0"/>
    <n v="0"/>
    <n v="0"/>
    <n v="1"/>
    <n v="0"/>
    <n v="0"/>
    <n v="3"/>
    <n v="5"/>
    <m/>
    <m/>
    <m/>
    <m/>
    <m/>
    <m/>
    <m/>
    <m/>
    <m/>
    <m/>
    <s v="disponible"/>
    <s v="sachet sac"/>
    <n v="1"/>
    <n v="1"/>
    <n v="7000"/>
    <n v="100"/>
    <s v="meme_localite"/>
    <m/>
    <m/>
    <n v="10"/>
    <n v="1"/>
    <n v="0"/>
    <m/>
    <m/>
    <m/>
    <m/>
    <m/>
    <m/>
    <m/>
    <m/>
    <m/>
    <m/>
    <m/>
    <m/>
    <m/>
    <m/>
    <m/>
    <m/>
    <m/>
    <m/>
    <m/>
    <m/>
    <m/>
    <m/>
    <m/>
    <m/>
    <m/>
    <m/>
    <m/>
    <m/>
    <m/>
    <m/>
    <m/>
    <m/>
    <m/>
    <m/>
    <s v="disponible"/>
    <n v="1250"/>
    <s v="meme_localite"/>
    <m/>
    <m/>
    <n v="60"/>
    <n v="1"/>
    <n v="0"/>
    <m/>
    <m/>
    <m/>
    <m/>
    <m/>
    <m/>
    <m/>
    <m/>
    <m/>
    <m/>
    <m/>
    <m/>
    <m/>
    <m/>
    <m/>
    <m/>
    <m/>
    <m/>
    <m/>
    <m/>
    <m/>
    <m/>
    <m/>
    <m/>
    <m/>
    <m/>
    <m/>
    <m/>
    <m/>
    <m/>
    <m/>
    <m/>
    <m/>
    <m/>
    <m/>
    <m/>
    <m/>
    <m/>
    <m/>
    <m/>
    <m/>
    <m/>
    <m/>
    <m/>
    <m/>
    <m/>
    <m/>
    <m/>
    <m/>
    <m/>
    <m/>
    <m/>
    <m/>
    <m/>
    <m/>
    <m/>
    <m/>
    <m/>
    <m/>
    <m/>
    <m/>
    <m/>
    <m/>
    <m/>
    <m/>
    <m/>
    <m/>
    <m/>
    <m/>
    <m/>
    <s v="disponible"/>
    <s v="oui"/>
    <m/>
    <n v="3000"/>
    <s v="meme_localite"/>
    <m/>
    <m/>
    <n v="60"/>
    <n v="1"/>
    <n v="0"/>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s v="Comme ces un marché secondaire on a tendance à vendre du tout afin de diversifier le marché et d'avoir la clientèle. Merci"/>
    <m/>
    <m/>
    <n v="364294123"/>
    <n v="44886.674131944441"/>
    <m/>
    <m/>
    <s v="submitted_via_web"/>
  </r>
  <r>
    <n v="79"/>
    <s v="e44096c0-5307-4254-bd17-3099cac099cb"/>
    <d v="2022-11-22T00:00:00"/>
    <s v="boussouma"/>
    <s v="OUEDRAOGO ISSOUF"/>
    <x v="77"/>
    <n v="44887.550794872688"/>
    <s v="audit.csv"/>
    <m/>
    <m/>
    <s v="reach"/>
    <n v="44887"/>
    <s v="centre_nord"/>
    <s v="sanmatenga"/>
    <x v="3"/>
    <s v="central"/>
    <m/>
    <m/>
    <s v="REACH"/>
    <s v="Marché de Boussouma"/>
    <m/>
    <s v="oui"/>
    <m/>
    <s v="30a100"/>
    <m/>
    <m/>
    <s v="seau bidon"/>
    <n v="1"/>
    <n v="1"/>
    <n v="0"/>
    <n v="0"/>
    <n v="2"/>
    <m/>
    <s v="disponible"/>
    <n v="1100"/>
    <s v="meme_commune"/>
    <m/>
    <m/>
    <n v="30"/>
    <n v="3"/>
    <n v="0"/>
    <m/>
    <s v="disponible"/>
    <s v="25l"/>
    <n v="0"/>
    <n v="1"/>
    <m/>
    <n v="1000"/>
    <s v="meme_commune"/>
    <m/>
    <m/>
    <n v="40"/>
    <n v="3"/>
    <n v="0"/>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plastique gobelet_acier natte bassine couverture moustiquaire marmite7 marmite5 assiette"/>
    <n v="0"/>
    <n v="0"/>
    <n v="0"/>
    <n v="1"/>
    <n v="1"/>
    <n v="1"/>
    <n v="1"/>
    <n v="1"/>
    <n v="1"/>
    <n v="1"/>
    <n v="1"/>
    <n v="1"/>
    <n v="0"/>
    <n v="0"/>
    <n v="0"/>
    <n v="0"/>
    <n v="9"/>
    <n v="12"/>
    <m/>
    <m/>
    <m/>
    <m/>
    <m/>
    <m/>
    <m/>
    <m/>
    <m/>
    <m/>
    <m/>
    <m/>
    <m/>
    <m/>
    <m/>
    <m/>
    <m/>
    <m/>
    <m/>
    <m/>
    <m/>
    <m/>
    <m/>
    <m/>
    <m/>
    <m/>
    <m/>
    <m/>
    <m/>
    <m/>
    <m/>
    <m/>
    <m/>
    <m/>
    <m/>
    <m/>
    <m/>
    <m/>
    <s v="disponible"/>
    <n v="6000"/>
    <s v="meme_localite"/>
    <m/>
    <m/>
    <n v="60"/>
    <n v="4"/>
    <n v="0"/>
    <m/>
    <s v="disponible"/>
    <n v="5000"/>
    <s v="meme_localite"/>
    <m/>
    <m/>
    <n v="30"/>
    <n v="5"/>
    <n v="0"/>
    <m/>
    <s v="disponible"/>
    <n v="300"/>
    <s v="meme_localite"/>
    <m/>
    <m/>
    <n v="20"/>
    <n v="5"/>
    <n v="0"/>
    <m/>
    <s v="disponible"/>
    <n v="125"/>
    <s v="meme_localite"/>
    <m/>
    <m/>
    <n v="35"/>
    <n v="3"/>
    <n v="0"/>
    <m/>
    <s v="disponible"/>
    <s v="0_25l 0_5l 1l"/>
    <n v="1"/>
    <n v="1"/>
    <n v="1"/>
    <n v="500"/>
    <n v="1000"/>
    <n v="1500"/>
    <s v="meme_province"/>
    <m/>
    <m/>
    <n v="40"/>
    <n v="4"/>
    <n v="0"/>
    <m/>
    <s v="disponible"/>
    <n v="1500"/>
    <s v="meme_localite"/>
    <m/>
    <m/>
    <n v="30"/>
    <n v="4"/>
    <n v="0"/>
    <m/>
    <s v="disponible"/>
    <n v="3500"/>
    <s v="meme_localite"/>
    <m/>
    <m/>
    <n v="60"/>
    <n v="4"/>
    <n v="0"/>
    <m/>
    <s v="disponible"/>
    <n v="2000"/>
    <s v="meme_localite"/>
    <m/>
    <m/>
    <n v="60"/>
    <n v="3"/>
    <n v="0"/>
    <m/>
    <s v="disponible"/>
    <n v="2000"/>
    <s v="meme_localite"/>
    <m/>
    <m/>
    <n v="60"/>
    <n v="3"/>
    <n v="0"/>
    <m/>
    <m/>
    <m/>
    <m/>
    <m/>
    <m/>
    <m/>
    <m/>
    <m/>
    <m/>
    <m/>
    <m/>
    <m/>
    <m/>
    <m/>
    <m/>
    <m/>
    <m/>
    <m/>
    <m/>
    <m/>
    <m/>
    <m/>
    <m/>
    <m/>
    <m/>
    <m/>
    <m/>
    <m/>
    <m/>
    <s v="non"/>
    <m/>
    <m/>
    <m/>
    <m/>
    <m/>
    <m/>
    <m/>
    <m/>
    <m/>
    <m/>
    <m/>
    <m/>
    <m/>
    <m/>
    <m/>
    <m/>
    <m/>
    <m/>
    <m/>
    <m/>
    <m/>
    <m/>
    <m/>
    <m/>
    <m/>
    <m/>
    <m/>
    <m/>
    <m/>
    <m/>
    <m/>
    <m/>
    <m/>
    <m/>
    <s v="prix_hausse"/>
    <n v="0"/>
    <n v="1"/>
    <n v="0"/>
    <n v="0"/>
    <s v="natte"/>
    <n v="0"/>
    <n v="0"/>
    <n v="0"/>
    <n v="0"/>
    <n v="0"/>
    <n v="0"/>
    <n v="0"/>
    <n v="0"/>
    <n v="0"/>
    <n v="1"/>
    <n v="0"/>
    <n v="0"/>
    <n v="0"/>
    <n v="0"/>
    <n v="0"/>
    <n v="0"/>
    <s v="hausse_couts"/>
    <n v="1"/>
    <n v="0"/>
    <n v="0"/>
    <n v="0"/>
    <n v="0"/>
    <n v="0"/>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personne"/>
    <n v="0"/>
    <n v="0"/>
    <n v="0"/>
    <n v="0"/>
    <n v="0"/>
    <n v="0"/>
    <n v="0"/>
    <n v="1"/>
    <n v="0"/>
    <m/>
    <s v="Merci"/>
    <m/>
    <m/>
    <n v="364765108"/>
    <n v="44887.693090277782"/>
    <m/>
    <m/>
    <s v="submitted_via_web"/>
  </r>
  <r>
    <n v="80"/>
    <s v="402d5d9b-d375-47d2-a14d-6ae0b92ac3dc"/>
    <d v="2022-11-22T00:00:00"/>
    <s v="boussouma"/>
    <s v="OUEDRAOGO ISSOUF"/>
    <x v="78"/>
    <n v="44887.558149849538"/>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viande_beuf viande_mouton poisson"/>
    <n v="0"/>
    <n v="0"/>
    <n v="0"/>
    <n v="0"/>
    <n v="0"/>
    <n v="0"/>
    <n v="0"/>
    <n v="0"/>
    <n v="0"/>
    <n v="0"/>
    <n v="0"/>
    <n v="1"/>
    <n v="1"/>
    <n v="1"/>
    <n v="0"/>
    <n v="0"/>
    <n v="0"/>
    <n v="0"/>
    <n v="0"/>
    <n v="0"/>
    <n v="0"/>
    <n v="0"/>
    <n v="0"/>
    <n v="0"/>
    <n v="0"/>
    <n v="0"/>
    <n v="0"/>
    <n v="0"/>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localite"/>
    <m/>
    <m/>
    <n v="1"/>
    <n v="2"/>
    <n v="1"/>
    <m/>
    <s v="disponible"/>
    <n v="2000"/>
    <s v="meme_localite"/>
    <m/>
    <m/>
    <n v="1"/>
    <n v="2"/>
    <n v="1"/>
    <m/>
    <s v="disponible"/>
    <n v="1300"/>
    <s v="meme_commune"/>
    <m/>
    <m/>
    <n v="5"/>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viande_beuf viande_mouton poisson"/>
    <n v="0"/>
    <n v="0"/>
    <n v="0"/>
    <n v="0"/>
    <n v="0"/>
    <n v="0"/>
    <n v="0"/>
    <n v="0"/>
    <n v="0"/>
    <n v="0"/>
    <n v="0"/>
    <n v="1"/>
    <n v="1"/>
    <n v="1"/>
    <n v="0"/>
    <n v="0"/>
    <n v="0"/>
    <n v="0"/>
    <n v="0"/>
    <n v="0"/>
    <n v="0"/>
    <n v="0"/>
    <n v="0"/>
    <n v="0"/>
    <n v="0"/>
    <n v="0"/>
    <n v="0"/>
    <n v="0"/>
    <s v="hausse_couts Hausse_prix_fournisseurs"/>
    <n v="1"/>
    <n v="0"/>
    <n v="0"/>
    <n v="0"/>
    <n v="0"/>
    <n v="1"/>
    <n v="0"/>
    <n v="0"/>
    <n v="0"/>
    <n v="0"/>
    <n v="0"/>
    <n v="0"/>
    <m/>
    <m/>
    <m/>
    <m/>
    <m/>
    <m/>
    <m/>
    <m/>
    <m/>
    <m/>
    <m/>
    <m/>
    <m/>
    <m/>
    <m/>
    <m/>
    <m/>
    <m/>
    <m/>
    <m/>
    <m/>
    <m/>
    <m/>
    <m/>
    <m/>
    <m/>
    <m/>
    <m/>
    <m/>
    <m/>
    <m/>
    <m/>
    <m/>
    <m/>
    <m/>
    <m/>
    <m/>
    <m/>
    <m/>
    <m/>
    <m/>
    <m/>
    <m/>
    <m/>
    <m/>
    <s v="espece"/>
    <n v="1"/>
    <n v="0"/>
    <n v="0"/>
    <n v="0"/>
    <n v="0"/>
    <n v="0"/>
    <m/>
    <s v="non_meme"/>
    <s v="non"/>
    <m/>
    <m/>
    <m/>
    <m/>
    <m/>
    <m/>
    <m/>
    <m/>
    <m/>
    <m/>
    <s v="personne"/>
    <n v="0"/>
    <n v="0"/>
    <n v="0"/>
    <n v="0"/>
    <n v="0"/>
    <n v="0"/>
    <n v="0"/>
    <n v="1"/>
    <n v="0"/>
    <m/>
    <s v="Merci pour votre visite"/>
    <m/>
    <m/>
    <n v="364765129"/>
    <n v="44887.693125000013"/>
    <m/>
    <m/>
    <s v="submitted_via_web"/>
  </r>
  <r>
    <n v="81"/>
    <s v="ceaae87f-f194-4c3e-84a0-59adc0a5b4fd"/>
    <d v="2022-11-22T00:00:00"/>
    <s v="boussouma"/>
    <s v="OUEDRAOGO ISSOUF"/>
    <x v="79"/>
    <n v="44887.570521701389"/>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charbon combustible_bois combustible_gaz"/>
    <n v="1"/>
    <n v="1"/>
    <n v="1"/>
    <n v="0"/>
    <n v="0"/>
    <n v="0"/>
    <n v="0"/>
    <n v="0"/>
    <n v="0"/>
    <n v="0"/>
    <n v="0"/>
    <n v="0"/>
    <n v="0"/>
    <n v="0"/>
    <n v="0"/>
    <n v="0"/>
    <n v="3"/>
    <n v="5"/>
    <m/>
    <s v="disponible"/>
    <n v="500"/>
    <s v="meme_commune"/>
    <m/>
    <m/>
    <n v="20"/>
    <n v="5"/>
    <n v="0"/>
    <m/>
    <s v="disponible"/>
    <s v="sac sachet"/>
    <n v="1"/>
    <n v="1"/>
    <n v="8000"/>
    <n v="200"/>
    <s v="meme_commune"/>
    <m/>
    <m/>
    <n v="30"/>
    <n v="5"/>
    <n v="0"/>
    <m/>
    <s v="disponible"/>
    <s v="6kg 12kg"/>
    <n v="0"/>
    <n v="1"/>
    <n v="1"/>
    <m/>
    <n v="27500"/>
    <n v="40000"/>
    <s v="meme_commune"/>
    <m/>
    <m/>
    <n v="25"/>
    <n v="4"/>
    <n v="0"/>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bois combustible_charbon combustible_gaz"/>
    <n v="1"/>
    <n v="1"/>
    <n v="1"/>
    <n v="0"/>
    <n v="0"/>
    <n v="0"/>
    <n v="0"/>
    <n v="0"/>
    <n v="0"/>
    <n v="0"/>
    <n v="0"/>
    <n v="0"/>
    <n v="0"/>
    <n v="0"/>
    <n v="0"/>
    <n v="0"/>
    <s v="hausse_couts"/>
    <n v="1"/>
    <n v="0"/>
    <n v="0"/>
    <n v="0"/>
    <n v="0"/>
    <n v="0"/>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s v="Merci"/>
    <m/>
    <m/>
    <n v="364765150"/>
    <n v="44887.693159722221"/>
    <m/>
    <m/>
    <s v="submitted_via_web"/>
  </r>
  <r>
    <n v="82"/>
    <s v="eaeb522a-503d-49a6-8f69-0f4eb88aa595"/>
    <d v="2022-11-22T00:00:00"/>
    <s v="boussouma"/>
    <s v="OUEDRAOGO ISSOUF"/>
    <x v="80"/>
    <n v="44887.591385960652"/>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mil riz_local riz_importe fonio niebe arachide_coque arachide_graine voandzou"/>
    <n v="1"/>
    <n v="1"/>
    <n v="1"/>
    <n v="1"/>
    <n v="1"/>
    <n v="1"/>
    <n v="1"/>
    <n v="0"/>
    <n v="0"/>
    <n v="0"/>
    <n v="0"/>
    <n v="0"/>
    <n v="0"/>
    <n v="0"/>
    <n v="0"/>
    <n v="0"/>
    <n v="1"/>
    <n v="1"/>
    <n v="1"/>
    <n v="1"/>
    <n v="0"/>
    <n v="0"/>
    <n v="0"/>
    <n v="0"/>
    <n v="0"/>
    <n v="0"/>
    <n v="0"/>
    <n v="0"/>
    <n v="11"/>
    <m/>
    <s v="disponible"/>
    <s v="yorouba kg tine"/>
    <n v="1"/>
    <n v="1"/>
    <n v="1"/>
    <n v="250"/>
    <n v="750"/>
    <n v="5250"/>
    <s v="meme_localite"/>
    <m/>
    <m/>
    <n v="15"/>
    <n v="6"/>
    <n v="0"/>
    <m/>
    <s v="disponible"/>
    <s v="kg yorouba tine"/>
    <n v="1"/>
    <n v="1"/>
    <n v="1"/>
    <n v="225"/>
    <n v="600"/>
    <n v="4200"/>
    <s v="meme_commune"/>
    <m/>
    <m/>
    <n v="25"/>
    <n v="6"/>
    <n v="0"/>
    <m/>
    <s v="disponible"/>
    <s v="kg yorouba tine"/>
    <n v="1"/>
    <n v="1"/>
    <n v="1"/>
    <n v="300"/>
    <n v="900"/>
    <n v="6300"/>
    <s v="meme_localite"/>
    <m/>
    <m/>
    <n v="30"/>
    <n v="6"/>
    <n v="0"/>
    <m/>
    <s v="disponible"/>
    <s v="kg yorouba tine"/>
    <n v="1"/>
    <n v="1"/>
    <n v="1"/>
    <n v="225"/>
    <n v="650"/>
    <n v="4550"/>
    <s v="meme_localite"/>
    <m/>
    <m/>
    <n v="30"/>
    <n v="6"/>
    <n v="0"/>
    <m/>
    <s v="disponible"/>
    <s v="kg yorouba tine"/>
    <n v="1"/>
    <n v="1"/>
    <n v="1"/>
    <n v="450"/>
    <n v="1350"/>
    <n v="3150"/>
    <s v="meme_commune"/>
    <m/>
    <m/>
    <n v="30"/>
    <n v="6"/>
    <n v="0"/>
    <m/>
    <s v="disponible"/>
    <s v="kg yorouba tine"/>
    <n v="1"/>
    <n v="1"/>
    <n v="1"/>
    <n v="400"/>
    <n v="1200"/>
    <n v="2800"/>
    <s v="meme_localite"/>
    <m/>
    <m/>
    <n v="20"/>
    <n v="3"/>
    <n v="0"/>
    <m/>
    <s v="disponible"/>
    <s v="kg yorouba tine"/>
    <n v="1"/>
    <n v="1"/>
    <n v="1"/>
    <n v="425"/>
    <n v="1250"/>
    <n v="8750"/>
    <s v="meme_localite"/>
    <m/>
    <m/>
    <n v="30"/>
    <n v="4"/>
    <n v="0"/>
    <m/>
    <m/>
    <m/>
    <m/>
    <m/>
    <m/>
    <m/>
    <m/>
    <m/>
    <m/>
    <m/>
    <m/>
    <m/>
    <m/>
    <m/>
    <m/>
    <m/>
    <m/>
    <m/>
    <m/>
    <m/>
    <m/>
    <m/>
    <m/>
    <m/>
    <m/>
    <m/>
    <m/>
    <m/>
    <m/>
    <m/>
    <m/>
    <m/>
    <m/>
    <m/>
    <m/>
    <m/>
    <m/>
    <m/>
    <m/>
    <m/>
    <m/>
    <m/>
    <m/>
    <m/>
    <m/>
    <m/>
    <m/>
    <m/>
    <m/>
    <m/>
    <m/>
    <m/>
    <m/>
    <m/>
    <m/>
    <m/>
    <m/>
    <m/>
    <m/>
    <m/>
    <m/>
    <m/>
    <m/>
    <m/>
    <m/>
    <m/>
    <m/>
    <m/>
    <m/>
    <m/>
    <m/>
    <m/>
    <m/>
    <m/>
    <m/>
    <m/>
    <m/>
    <m/>
    <m/>
    <m/>
    <m/>
    <m/>
    <m/>
    <m/>
    <m/>
    <m/>
    <m/>
    <m/>
    <m/>
    <m/>
    <m/>
    <m/>
    <m/>
    <m/>
    <m/>
    <m/>
    <s v="disponible"/>
    <s v="yorouba kg tine"/>
    <n v="1"/>
    <n v="1"/>
    <n v="1"/>
    <n v="175"/>
    <n v="500"/>
    <n v="3500"/>
    <s v="meme_localite"/>
    <m/>
    <m/>
    <n v="30"/>
    <n v="6"/>
    <n v="0"/>
    <m/>
    <s v="disponible"/>
    <s v="kg yorouba tine"/>
    <n v="1"/>
    <n v="1"/>
    <n v="1"/>
    <n v="500"/>
    <n v="1500"/>
    <n v="10500"/>
    <s v="meme_localite"/>
    <m/>
    <m/>
    <n v="30"/>
    <n v="3"/>
    <n v="0"/>
    <m/>
    <s v="disponible"/>
    <s v="kg yorouba tine"/>
    <n v="1"/>
    <n v="1"/>
    <n v="1"/>
    <n v="500"/>
    <n v="1400"/>
    <n v="9800"/>
    <s v="meme_commune"/>
    <m/>
    <m/>
    <n v="15"/>
    <n v="3"/>
    <n v="0"/>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mais sorgho_rouge sorgho_blanc mil riz_local riz_importe fonio niebe arachide_coque arachide_graine voandzou"/>
    <n v="1"/>
    <n v="1"/>
    <n v="1"/>
    <n v="1"/>
    <n v="1"/>
    <n v="1"/>
    <n v="1"/>
    <n v="0"/>
    <n v="0"/>
    <n v="0"/>
    <n v="0"/>
    <n v="0"/>
    <n v="0"/>
    <n v="0"/>
    <n v="0"/>
    <n v="0"/>
    <n v="1"/>
    <n v="1"/>
    <n v="1"/>
    <n v="1"/>
    <n v="0"/>
    <n v="0"/>
    <n v="0"/>
    <n v="0"/>
    <n v="0"/>
    <n v="0"/>
    <n v="0"/>
    <n v="0"/>
    <s v="hausse_offre_circulation_routes"/>
    <n v="0"/>
    <n v="0"/>
    <n v="0"/>
    <n v="0"/>
    <n v="0"/>
    <n v="0"/>
    <n v="0"/>
    <n v="1"/>
    <n v="0"/>
    <n v="0"/>
    <n v="0"/>
    <n v="0"/>
    <m/>
    <m/>
    <s v="credit"/>
    <n v="0"/>
    <n v="1"/>
    <n v="0"/>
    <n v="0"/>
    <n v="0"/>
    <n v="0"/>
    <m/>
    <s v="oui_hausse"/>
    <s v="non"/>
    <m/>
    <m/>
    <m/>
    <m/>
    <m/>
    <m/>
    <m/>
    <m/>
    <m/>
    <m/>
    <s v="personne"/>
    <n v="0"/>
    <n v="0"/>
    <n v="0"/>
    <n v="0"/>
    <n v="0"/>
    <n v="0"/>
    <n v="0"/>
    <n v="1"/>
    <n v="0"/>
    <m/>
    <s v="Merci"/>
    <m/>
    <m/>
    <n v="364765173"/>
    <n v="44887.693194444437"/>
    <m/>
    <m/>
    <s v="submitted_via_web"/>
  </r>
  <r>
    <n v="83"/>
    <s v="8581e911-500f-4b6e-a7ac-e61d64a9755f"/>
    <d v="2022-11-22T00:00:00"/>
    <s v="boussouma"/>
    <s v="OUEDRAOGO ISSOUF"/>
    <x v="81"/>
    <n v="44887.61021253471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mil riz_local riz_importe fonio arachide_coque arachide_graine niebe voandzou"/>
    <n v="1"/>
    <n v="1"/>
    <n v="1"/>
    <n v="1"/>
    <n v="1"/>
    <n v="1"/>
    <n v="1"/>
    <n v="0"/>
    <n v="0"/>
    <n v="0"/>
    <n v="0"/>
    <n v="0"/>
    <n v="0"/>
    <n v="0"/>
    <n v="0"/>
    <n v="0"/>
    <n v="1"/>
    <n v="1"/>
    <n v="1"/>
    <n v="1"/>
    <n v="0"/>
    <n v="0"/>
    <n v="0"/>
    <n v="0"/>
    <n v="0"/>
    <n v="0"/>
    <n v="0"/>
    <n v="0"/>
    <n v="11"/>
    <m/>
    <s v="disponible"/>
    <s v="yorouba tine kg"/>
    <n v="1"/>
    <n v="1"/>
    <n v="1"/>
    <n v="250"/>
    <n v="750"/>
    <n v="5250"/>
    <s v="meme_commune"/>
    <m/>
    <m/>
    <n v="30"/>
    <n v="6"/>
    <n v="0"/>
    <m/>
    <s v="disponible"/>
    <s v="kg yorouba tine"/>
    <n v="1"/>
    <n v="1"/>
    <n v="1"/>
    <n v="225"/>
    <n v="600"/>
    <n v="4200"/>
    <s v="meme_commune"/>
    <m/>
    <m/>
    <n v="30"/>
    <n v="3"/>
    <n v="0"/>
    <m/>
    <s v="disponible"/>
    <s v="kg yorouba tine"/>
    <n v="1"/>
    <n v="1"/>
    <n v="1"/>
    <n v="300"/>
    <n v="900"/>
    <n v="6300"/>
    <s v="meme_commune"/>
    <m/>
    <m/>
    <n v="30"/>
    <n v="3"/>
    <n v="0"/>
    <m/>
    <s v="disponible"/>
    <s v="kg yorouba tine"/>
    <n v="1"/>
    <n v="1"/>
    <n v="1"/>
    <n v="225"/>
    <n v="650"/>
    <n v="4550"/>
    <s v="meme_commune"/>
    <m/>
    <m/>
    <n v="20"/>
    <n v="3"/>
    <n v="0"/>
    <m/>
    <s v="disponible"/>
    <s v="kg tine yorouba"/>
    <n v="1"/>
    <n v="1"/>
    <n v="1"/>
    <n v="450"/>
    <n v="1350"/>
    <n v="3150"/>
    <s v="meme_commune"/>
    <m/>
    <m/>
    <n v="10"/>
    <n v="3"/>
    <n v="0"/>
    <m/>
    <s v="disponible"/>
    <s v="kg yorouba tine"/>
    <n v="1"/>
    <n v="1"/>
    <n v="1"/>
    <n v="400"/>
    <n v="1200"/>
    <n v="2800"/>
    <s v="meme_commune"/>
    <m/>
    <m/>
    <n v="30"/>
    <n v="3"/>
    <n v="0"/>
    <m/>
    <s v="disponible"/>
    <s v="kg yorouba tine"/>
    <n v="1"/>
    <n v="1"/>
    <n v="1"/>
    <n v="425"/>
    <n v="1250"/>
    <n v="8750"/>
    <s v="meme_commune"/>
    <m/>
    <m/>
    <n v="35"/>
    <n v="6"/>
    <n v="0"/>
    <m/>
    <m/>
    <m/>
    <m/>
    <m/>
    <m/>
    <m/>
    <m/>
    <m/>
    <m/>
    <m/>
    <m/>
    <m/>
    <m/>
    <m/>
    <m/>
    <m/>
    <m/>
    <m/>
    <m/>
    <m/>
    <m/>
    <m/>
    <m/>
    <m/>
    <m/>
    <m/>
    <m/>
    <m/>
    <m/>
    <m/>
    <m/>
    <m/>
    <m/>
    <m/>
    <m/>
    <m/>
    <m/>
    <m/>
    <m/>
    <m/>
    <m/>
    <m/>
    <m/>
    <m/>
    <m/>
    <m/>
    <m/>
    <m/>
    <m/>
    <m/>
    <m/>
    <m/>
    <m/>
    <m/>
    <m/>
    <m/>
    <m/>
    <m/>
    <m/>
    <m/>
    <m/>
    <m/>
    <m/>
    <m/>
    <m/>
    <m/>
    <m/>
    <m/>
    <m/>
    <m/>
    <m/>
    <m/>
    <m/>
    <m/>
    <m/>
    <m/>
    <m/>
    <m/>
    <m/>
    <m/>
    <m/>
    <m/>
    <m/>
    <m/>
    <m/>
    <m/>
    <m/>
    <m/>
    <m/>
    <m/>
    <m/>
    <m/>
    <m/>
    <m/>
    <m/>
    <m/>
    <s v="disponible"/>
    <s v="kg yorouba tine"/>
    <n v="1"/>
    <n v="1"/>
    <n v="1"/>
    <n v="175"/>
    <n v="500"/>
    <n v="3500"/>
    <s v="meme_commune"/>
    <m/>
    <m/>
    <n v="12"/>
    <n v="3"/>
    <n v="0"/>
    <m/>
    <s v="disponible"/>
    <s v="kg yorouba tine"/>
    <n v="1"/>
    <n v="1"/>
    <n v="1"/>
    <n v="500"/>
    <n v="1500"/>
    <n v="10500"/>
    <s v="meme_commune"/>
    <m/>
    <m/>
    <n v="15"/>
    <n v="3"/>
    <n v="0"/>
    <m/>
    <s v="disponible"/>
    <s v="kg yorouba tine"/>
    <n v="1"/>
    <n v="1"/>
    <n v="1"/>
    <n v="425"/>
    <n v="1200"/>
    <n v="8750"/>
    <s v="meme_localite"/>
    <m/>
    <m/>
    <n v="21"/>
    <n v="3"/>
    <n v="0"/>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mais sorgho_rouge sorgho_blanc mil riz_local fonio niebe arachide_coque arachide_graine voandzou"/>
    <n v="1"/>
    <n v="1"/>
    <n v="1"/>
    <n v="1"/>
    <n v="1"/>
    <n v="0"/>
    <n v="1"/>
    <n v="0"/>
    <n v="0"/>
    <n v="0"/>
    <n v="0"/>
    <n v="0"/>
    <n v="0"/>
    <n v="0"/>
    <n v="0"/>
    <n v="0"/>
    <n v="1"/>
    <n v="1"/>
    <n v="1"/>
    <n v="1"/>
    <n v="0"/>
    <n v="0"/>
    <n v="0"/>
    <n v="0"/>
    <n v="0"/>
    <n v="0"/>
    <n v="0"/>
    <n v="0"/>
    <s v="hausse_offre_circulation_routes"/>
    <n v="0"/>
    <n v="0"/>
    <n v="0"/>
    <n v="0"/>
    <n v="0"/>
    <n v="0"/>
    <n v="0"/>
    <n v="1"/>
    <n v="0"/>
    <n v="0"/>
    <n v="0"/>
    <n v="0"/>
    <m/>
    <m/>
    <s v="espece"/>
    <n v="1"/>
    <n v="0"/>
    <n v="0"/>
    <n v="0"/>
    <n v="0"/>
    <n v="0"/>
    <m/>
    <s v="oui_hausse"/>
    <s v="non"/>
    <m/>
    <m/>
    <m/>
    <m/>
    <m/>
    <m/>
    <m/>
    <m/>
    <m/>
    <m/>
    <s v="personne"/>
    <n v="0"/>
    <n v="0"/>
    <n v="0"/>
    <n v="0"/>
    <n v="0"/>
    <n v="0"/>
    <n v="0"/>
    <n v="1"/>
    <n v="0"/>
    <m/>
    <s v="Merci"/>
    <m/>
    <m/>
    <n v="364765199"/>
    <n v="44887.693229166667"/>
    <m/>
    <m/>
    <s v="submitted_via_web"/>
  </r>
  <r>
    <n v="84"/>
    <s v="98da0641-8fbe-4cb4-a290-a988aa1474ff"/>
    <d v="2022-11-22T00:00:00"/>
    <s v="boussouma"/>
    <s v="OUEDRAOGO ISSOUF"/>
    <x v="82"/>
    <n v="44887.632138217603"/>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lait_frais lait_en_poudre tomate oignon huile beurre sucre sel"/>
    <n v="0"/>
    <n v="0"/>
    <n v="0"/>
    <n v="0"/>
    <n v="0"/>
    <n v="0"/>
    <n v="0"/>
    <n v="0"/>
    <n v="0"/>
    <n v="0"/>
    <n v="0"/>
    <n v="0"/>
    <n v="0"/>
    <n v="0"/>
    <n v="1"/>
    <n v="1"/>
    <n v="0"/>
    <n v="0"/>
    <n v="0"/>
    <n v="0"/>
    <n v="1"/>
    <n v="1"/>
    <n v="0"/>
    <n v="1"/>
    <n v="1"/>
    <n v="1"/>
    <n v="1"/>
    <n v="0"/>
    <n v="8"/>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500"/>
    <s v="meme_localite"/>
    <m/>
    <m/>
    <n v="14"/>
    <n v="2"/>
    <n v="0"/>
    <m/>
    <s v="disponible"/>
    <n v="600"/>
    <s v="meme_commune"/>
    <m/>
    <m/>
    <n v="1"/>
    <n v="2"/>
    <n v="1"/>
    <m/>
    <m/>
    <m/>
    <m/>
    <m/>
    <m/>
    <m/>
    <m/>
    <m/>
    <m/>
    <m/>
    <m/>
    <m/>
    <m/>
    <m/>
    <m/>
    <m/>
    <m/>
    <m/>
    <m/>
    <m/>
    <m/>
    <m/>
    <m/>
    <m/>
    <m/>
    <m/>
    <m/>
    <m/>
    <m/>
    <m/>
    <m/>
    <m/>
    <m/>
    <m/>
    <m/>
    <m/>
    <m/>
    <m/>
    <m/>
    <m/>
    <m/>
    <m/>
    <m/>
    <m/>
    <m/>
    <m/>
    <m/>
    <m/>
    <m/>
    <m/>
    <m/>
    <m/>
    <m/>
    <m/>
    <m/>
    <m/>
    <m/>
    <m/>
    <m/>
    <m/>
    <s v="disponible"/>
    <s v="kg yorouba tas"/>
    <n v="1"/>
    <n v="1"/>
    <n v="1"/>
    <n v="250"/>
    <n v="750"/>
    <n v="200"/>
    <s v="meme_commune"/>
    <m/>
    <m/>
    <n v="15"/>
    <n v="6"/>
    <n v="0"/>
    <m/>
    <s v="disponible"/>
    <s v="kg tas"/>
    <n v="1"/>
    <n v="1"/>
    <n v="300"/>
    <n v="100"/>
    <s v="meme_commune"/>
    <m/>
    <m/>
    <n v="7"/>
    <n v="2"/>
    <n v="0"/>
    <m/>
    <m/>
    <m/>
    <m/>
    <m/>
    <m/>
    <m/>
    <m/>
    <m/>
    <m/>
    <m/>
    <m/>
    <m/>
    <m/>
    <s v="disponible"/>
    <n v="1000"/>
    <s v="meme_commune"/>
    <m/>
    <m/>
    <n v="15"/>
    <n v="3"/>
    <n v="0"/>
    <m/>
    <s v="disponible"/>
    <s v="litre boule kg"/>
    <n v="1"/>
    <n v="1"/>
    <n v="1"/>
    <n v="2000"/>
    <n v="2000"/>
    <n v="100"/>
    <s v="meme_commune"/>
    <m/>
    <m/>
    <n v="30"/>
    <n v="3"/>
    <n v="0"/>
    <m/>
    <s v="disponible"/>
    <s v="poudre morceaux"/>
    <n v="1"/>
    <n v="1"/>
    <n v="750"/>
    <n v="750"/>
    <s v="meme_commune"/>
    <m/>
    <m/>
    <n v="30"/>
    <n v="2"/>
    <n v="0"/>
    <m/>
    <s v="disponible"/>
    <n v="500"/>
    <s v="meme_commune"/>
    <m/>
    <m/>
    <n v="30"/>
    <n v="3"/>
    <n v="0"/>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s v="Merci"/>
    <m/>
    <m/>
    <n v="364765248"/>
    <n v="44887.693287037036"/>
    <m/>
    <m/>
    <s v="submitted_via_web"/>
  </r>
  <r>
    <n v="85"/>
    <s v="8d9dba9c-26b2-4af1-bc07-abd330637ce6"/>
    <d v="2022-11-22T00:00:00"/>
    <s v="boussouma"/>
    <s v="OUEDRAOGO ISSOUF"/>
    <x v="83"/>
    <n v="44887.64523553240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tenaille corde"/>
    <n v="0"/>
    <n v="1"/>
    <n v="1"/>
    <n v="0"/>
    <n v="0"/>
    <n v="2"/>
    <m/>
    <m/>
    <m/>
    <m/>
    <m/>
    <m/>
    <m/>
    <m/>
    <m/>
    <m/>
    <s v="disponible"/>
    <n v="19500"/>
    <s v="meme_commune"/>
    <m/>
    <m/>
    <n v="90"/>
    <n v="3"/>
    <n v="0"/>
    <m/>
    <s v="disponible"/>
    <n v="2000"/>
    <s v="meme_commune"/>
    <m/>
    <m/>
    <n v="90"/>
    <n v="6"/>
    <n v="0"/>
    <m/>
    <m/>
    <m/>
    <m/>
    <m/>
    <m/>
    <m/>
    <m/>
    <m/>
    <m/>
    <s v="oui"/>
    <m/>
    <s v="corde tenaille"/>
    <n v="0"/>
    <n v="1"/>
    <n v="1"/>
    <n v="0"/>
    <n v="0"/>
    <m/>
    <s v="prix_fournisseurs"/>
    <n v="0"/>
    <n v="0"/>
    <n v="0"/>
    <n v="0"/>
    <n v="0"/>
    <n v="1"/>
    <n v="0"/>
    <n v="0"/>
    <n v="0"/>
    <n v="0"/>
    <n v="0"/>
    <n v="0"/>
    <m/>
    <m/>
    <s v="prix_hausse"/>
    <n v="0"/>
    <n v="1"/>
    <n v="0"/>
    <n v="0"/>
    <s v="corde tenaille"/>
    <n v="0"/>
    <n v="1"/>
    <n v="1"/>
    <n v="0"/>
    <n v="0"/>
    <s v="hausse_couts Hausse_prix_fournisseurs"/>
    <n v="1"/>
    <n v="0"/>
    <n v="0"/>
    <n v="0"/>
    <n v="0"/>
    <n v="1"/>
    <n v="0"/>
    <n v="0"/>
    <n v="0"/>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s v="Merci"/>
    <m/>
    <m/>
    <n v="364765296"/>
    <n v="44887.693356481483"/>
    <m/>
    <m/>
    <s v="submitted_via_web"/>
  </r>
  <r>
    <n v="86"/>
    <s v="1cdbb79e-4ffb-42e9-9890-19589dea8d99"/>
    <d v="2022-11-22T00:00:00"/>
    <s v="boussouma"/>
    <s v="OUEDRAOGO ISSOUF"/>
    <x v="84"/>
    <n v="44887.661979016208"/>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huile beurre tomate oignon feuille"/>
    <n v="0"/>
    <n v="0"/>
    <n v="0"/>
    <n v="0"/>
    <n v="0"/>
    <n v="0"/>
    <n v="0"/>
    <n v="0"/>
    <n v="0"/>
    <n v="0"/>
    <n v="0"/>
    <n v="0"/>
    <n v="0"/>
    <n v="0"/>
    <n v="0"/>
    <n v="0"/>
    <n v="0"/>
    <n v="0"/>
    <n v="0"/>
    <n v="0"/>
    <n v="1"/>
    <n v="1"/>
    <n v="1"/>
    <n v="1"/>
    <n v="1"/>
    <n v="0"/>
    <n v="0"/>
    <n v="0"/>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tas yorouba kg"/>
    <n v="1"/>
    <n v="1"/>
    <n v="1"/>
    <n v="500"/>
    <n v="1000"/>
    <n v="200"/>
    <s v="meme_commune"/>
    <m/>
    <m/>
    <n v="35"/>
    <n v="3"/>
    <n v="0"/>
    <m/>
    <s v="disponible"/>
    <s v="kg"/>
    <n v="1"/>
    <n v="0"/>
    <n v="500"/>
    <m/>
    <s v="meme_localite"/>
    <m/>
    <m/>
    <n v="7"/>
    <n v="2"/>
    <n v="0"/>
    <m/>
    <s v="disponible"/>
    <s v="tas"/>
    <n v="0"/>
    <n v="1"/>
    <m/>
    <n v="200"/>
    <s v="meme_localite"/>
    <m/>
    <m/>
    <n v="7"/>
    <n v="3"/>
    <n v="0"/>
    <m/>
    <s v="disponible"/>
    <n v="1000"/>
    <s v="meme_localite"/>
    <m/>
    <m/>
    <n v="7"/>
    <n v="3"/>
    <n v="0"/>
    <m/>
    <s v="disponible"/>
    <s v="boule litre kg"/>
    <n v="1"/>
    <n v="1"/>
    <n v="1"/>
    <n v="2000"/>
    <n v="2000"/>
    <n v="100"/>
    <s v="meme_localite"/>
    <m/>
    <m/>
    <n v="25"/>
    <n v="3"/>
    <n v="0"/>
    <m/>
    <m/>
    <m/>
    <m/>
    <m/>
    <m/>
    <m/>
    <m/>
    <m/>
    <m/>
    <m/>
    <m/>
    <m/>
    <m/>
    <m/>
    <m/>
    <m/>
    <m/>
    <m/>
    <m/>
    <m/>
    <m/>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credit"/>
    <n v="0"/>
    <n v="1"/>
    <n v="0"/>
    <n v="0"/>
    <n v="0"/>
    <n v="0"/>
    <m/>
    <s v="oui_hausse"/>
    <s v="non"/>
    <m/>
    <m/>
    <m/>
    <m/>
    <m/>
    <m/>
    <m/>
    <m/>
    <m/>
    <m/>
    <s v="personne"/>
    <n v="0"/>
    <n v="0"/>
    <n v="0"/>
    <n v="0"/>
    <n v="0"/>
    <n v="0"/>
    <n v="0"/>
    <n v="1"/>
    <n v="0"/>
    <m/>
    <s v="Merci"/>
    <m/>
    <m/>
    <n v="364765310"/>
    <n v="44887.693368055552"/>
    <m/>
    <m/>
    <s v="submitted_via_web"/>
  </r>
  <r>
    <n v="87"/>
    <s v="c382360d-eded-4b01-aa36-e3c6bdd334b1"/>
    <d v="2022-11-22T00:00:00"/>
    <s v="boussouma"/>
    <s v="Sawadogo Mohamed"/>
    <x v="85"/>
    <n v="44887.549349606481"/>
    <s v="audit.csv"/>
    <m/>
    <m/>
    <s v="reach"/>
    <n v="44887"/>
    <s v="centre_nord"/>
    <s v="sanmatenga"/>
    <x v="3"/>
    <s v="central"/>
    <m/>
    <m/>
    <s v="REACH"/>
    <s v="Marché de Boussouma"/>
    <m/>
    <s v="oui"/>
    <m/>
    <s v="moins30"/>
    <m/>
    <m/>
    <s v="seau bidon"/>
    <n v="1"/>
    <n v="1"/>
    <n v="0"/>
    <n v="0"/>
    <n v="2"/>
    <m/>
    <s v="disponible"/>
    <n v="1000"/>
    <s v="meme_region"/>
    <m/>
    <m/>
    <n v="15"/>
    <n v="1"/>
    <n v="0"/>
    <m/>
    <s v="disponible"/>
    <s v="20l 25l"/>
    <n v="1"/>
    <n v="1"/>
    <n v="750"/>
    <n v="1000"/>
    <s v="meme_pays"/>
    <m/>
    <m/>
    <n v="15"/>
    <n v="1"/>
    <n v="0"/>
    <m/>
    <m/>
    <m/>
    <m/>
    <m/>
    <m/>
    <m/>
    <m/>
    <m/>
    <m/>
    <m/>
    <m/>
    <m/>
    <m/>
    <s v="oui"/>
    <m/>
    <s v="seau bidon"/>
    <n v="1"/>
    <n v="1"/>
    <n v="0"/>
    <n v="0"/>
    <m/>
    <s v="prix_fournisseurs cout_transport"/>
    <n v="0"/>
    <n v="0"/>
    <n v="0"/>
    <n v="0"/>
    <n v="0"/>
    <n v="1"/>
    <n v="0"/>
    <n v="1"/>
    <n v="0"/>
    <n v="0"/>
    <n v="0"/>
    <n v="0"/>
    <m/>
    <m/>
    <s v="prix_constants"/>
    <n v="1"/>
    <n v="0"/>
    <n v="0"/>
    <n v="0"/>
    <m/>
    <m/>
    <m/>
    <m/>
    <m/>
    <m/>
    <m/>
    <m/>
    <m/>
    <m/>
    <m/>
    <m/>
    <m/>
    <m/>
    <m/>
    <m/>
    <m/>
    <m/>
    <m/>
    <m/>
    <m/>
    <m/>
    <m/>
    <m/>
    <m/>
    <m/>
    <m/>
    <m/>
    <m/>
    <m/>
    <m/>
    <m/>
    <m/>
    <m/>
    <m/>
    <m/>
    <m/>
    <m/>
    <m/>
    <s v="bache"/>
    <n v="1"/>
    <n v="0"/>
    <n v="0"/>
    <n v="0"/>
    <n v="0"/>
    <n v="1"/>
    <m/>
    <s v="disponible"/>
    <n v="6000"/>
    <s v="meme_pays"/>
    <m/>
    <m/>
    <n v="20"/>
    <n v="2"/>
    <n v="0"/>
    <m/>
    <m/>
    <m/>
    <m/>
    <m/>
    <m/>
    <m/>
    <m/>
    <m/>
    <m/>
    <m/>
    <m/>
    <m/>
    <m/>
    <m/>
    <m/>
    <m/>
    <m/>
    <m/>
    <m/>
    <m/>
    <m/>
    <m/>
    <m/>
    <m/>
    <m/>
    <m/>
    <m/>
    <s v="non"/>
    <m/>
    <m/>
    <m/>
    <m/>
    <m/>
    <m/>
    <m/>
    <m/>
    <m/>
    <m/>
    <m/>
    <m/>
    <m/>
    <m/>
    <m/>
    <m/>
    <m/>
    <m/>
    <m/>
    <m/>
    <m/>
    <m/>
    <m/>
    <s v="prix_constants"/>
    <n v="1"/>
    <n v="0"/>
    <n v="0"/>
    <n v="0"/>
    <m/>
    <m/>
    <m/>
    <m/>
    <m/>
    <m/>
    <m/>
    <m/>
    <m/>
    <m/>
    <m/>
    <m/>
    <m/>
    <m/>
    <m/>
    <m/>
    <m/>
    <m/>
    <m/>
    <m/>
    <m/>
    <m/>
    <m/>
    <m/>
    <m/>
    <m/>
    <m/>
    <m/>
    <m/>
    <m/>
    <m/>
    <m/>
    <m/>
    <m/>
    <m/>
    <m/>
    <m/>
    <m/>
    <m/>
    <m/>
    <m/>
    <s v="combustible_gaz marmite7 marmite5 assiette gobelet_plastique gobelet_acier bassine couverture moustiquaire sac_boro"/>
    <n v="0"/>
    <n v="0"/>
    <n v="1"/>
    <n v="1"/>
    <n v="1"/>
    <n v="1"/>
    <n v="1"/>
    <n v="1"/>
    <n v="1"/>
    <n v="0"/>
    <n v="1"/>
    <n v="1"/>
    <n v="0"/>
    <n v="0"/>
    <n v="1"/>
    <n v="0"/>
    <n v="10"/>
    <n v="13"/>
    <m/>
    <m/>
    <m/>
    <m/>
    <m/>
    <m/>
    <m/>
    <m/>
    <m/>
    <m/>
    <m/>
    <m/>
    <m/>
    <m/>
    <m/>
    <m/>
    <m/>
    <m/>
    <m/>
    <m/>
    <m/>
    <m/>
    <m/>
    <s v="disponible"/>
    <s v="6kg 12kg"/>
    <n v="0"/>
    <n v="1"/>
    <n v="1"/>
    <m/>
    <n v="27500"/>
    <n v="35000"/>
    <s v="meme_pays"/>
    <m/>
    <m/>
    <n v="20"/>
    <n v="2"/>
    <n v="0"/>
    <m/>
    <s v="disponible"/>
    <n v="6000"/>
    <s v="meme_pays"/>
    <m/>
    <m/>
    <n v="35"/>
    <n v="2"/>
    <n v="0"/>
    <m/>
    <s v="disponible"/>
    <n v="5000"/>
    <s v="meme_pays"/>
    <m/>
    <m/>
    <n v="30"/>
    <n v="1"/>
    <n v="0"/>
    <m/>
    <s v="disponible"/>
    <n v="300"/>
    <s v="meme_pays"/>
    <m/>
    <m/>
    <n v="25"/>
    <n v="1"/>
    <n v="0"/>
    <m/>
    <s v="disponible"/>
    <n v="125"/>
    <s v="meme_pays"/>
    <m/>
    <m/>
    <n v="15"/>
    <n v="1"/>
    <n v="0"/>
    <m/>
    <s v="disponible"/>
    <s v="0_5l 0_25l 1l"/>
    <n v="1"/>
    <n v="1"/>
    <n v="1"/>
    <n v="400"/>
    <n v="500"/>
    <n v="1000"/>
    <s v="meme_pays"/>
    <m/>
    <m/>
    <n v="30"/>
    <n v="1"/>
    <n v="0"/>
    <m/>
    <s v="disponible"/>
    <n v="1500"/>
    <s v="meme_pays"/>
    <m/>
    <m/>
    <n v="40"/>
    <n v="1"/>
    <n v="0"/>
    <m/>
    <m/>
    <m/>
    <m/>
    <m/>
    <m/>
    <m/>
    <m/>
    <m/>
    <m/>
    <s v="disponible"/>
    <n v="2000"/>
    <s v="meme_pays"/>
    <m/>
    <m/>
    <n v="30"/>
    <n v="1"/>
    <n v="0"/>
    <m/>
    <s v="disponible"/>
    <n v="2000"/>
    <s v="meme_pays"/>
    <m/>
    <m/>
    <n v="20"/>
    <n v="1"/>
    <n v="0"/>
    <m/>
    <m/>
    <m/>
    <m/>
    <m/>
    <m/>
    <m/>
    <m/>
    <m/>
    <m/>
    <m/>
    <m/>
    <m/>
    <m/>
    <m/>
    <m/>
    <m/>
    <m/>
    <m/>
    <m/>
    <m/>
    <s v="disponible"/>
    <n v="300"/>
    <s v="meme_pays"/>
    <m/>
    <m/>
    <n v="15"/>
    <n v="1"/>
    <n v="0"/>
    <m/>
    <s v="non"/>
    <m/>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5377"/>
    <n v="44887.693460648152"/>
    <m/>
    <m/>
    <s v="submitted_via_web"/>
  </r>
  <r>
    <n v="88"/>
    <s v="70fb6e7a-5620-444f-9b8b-157b886d16d9"/>
    <d v="2022-11-22T00:00:00"/>
    <s v="boussouma"/>
    <s v="Sawadogo"/>
    <x v="86"/>
    <n v="44887.558793298609"/>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viande_beuf viande_mouton poisson"/>
    <n v="0"/>
    <n v="0"/>
    <n v="0"/>
    <n v="0"/>
    <n v="0"/>
    <n v="0"/>
    <n v="0"/>
    <n v="0"/>
    <n v="0"/>
    <n v="0"/>
    <n v="0"/>
    <n v="1"/>
    <n v="1"/>
    <n v="1"/>
    <n v="0"/>
    <n v="0"/>
    <n v="0"/>
    <n v="0"/>
    <n v="0"/>
    <n v="0"/>
    <n v="0"/>
    <n v="0"/>
    <n v="0"/>
    <n v="0"/>
    <n v="0"/>
    <n v="0"/>
    <n v="0"/>
    <n v="0"/>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commune"/>
    <m/>
    <m/>
    <n v="2"/>
    <n v="1"/>
    <n v="0"/>
    <m/>
    <s v="disponible"/>
    <n v="2000"/>
    <s v="meme_commune"/>
    <m/>
    <m/>
    <n v="2"/>
    <n v="1"/>
    <n v="0"/>
    <m/>
    <s v="disponible"/>
    <n v="1300"/>
    <s v="meme_commune"/>
    <m/>
    <m/>
    <n v="5"/>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viande_beuf viande_mouton poisson"/>
    <n v="0"/>
    <n v="0"/>
    <n v="0"/>
    <n v="0"/>
    <n v="0"/>
    <n v="0"/>
    <n v="0"/>
    <n v="0"/>
    <n v="0"/>
    <n v="0"/>
    <n v="0"/>
    <n v="1"/>
    <n v="1"/>
    <n v="1"/>
    <n v="0"/>
    <n v="0"/>
    <n v="0"/>
    <n v="0"/>
    <n v="0"/>
    <n v="0"/>
    <n v="0"/>
    <n v="0"/>
    <n v="0"/>
    <n v="0"/>
    <n v="0"/>
    <n v="0"/>
    <n v="0"/>
    <n v="0"/>
    <s v="hausse_couts baisse_offre_securite"/>
    <n v="1"/>
    <n v="0"/>
    <n v="0"/>
    <n v="0"/>
    <n v="0"/>
    <n v="0"/>
    <n v="0"/>
    <n v="0"/>
    <n v="1"/>
    <n v="0"/>
    <n v="0"/>
    <n v="0"/>
    <m/>
    <m/>
    <m/>
    <m/>
    <m/>
    <m/>
    <m/>
    <m/>
    <m/>
    <m/>
    <m/>
    <m/>
    <m/>
    <m/>
    <m/>
    <m/>
    <m/>
    <m/>
    <m/>
    <m/>
    <m/>
    <m/>
    <m/>
    <m/>
    <m/>
    <m/>
    <m/>
    <m/>
    <m/>
    <m/>
    <m/>
    <m/>
    <m/>
    <m/>
    <m/>
    <m/>
    <m/>
    <m/>
    <m/>
    <m/>
    <m/>
    <m/>
    <m/>
    <m/>
    <m/>
    <s v="espece"/>
    <n v="1"/>
    <n v="0"/>
    <n v="0"/>
    <n v="0"/>
    <n v="0"/>
    <n v="0"/>
    <m/>
    <s v="non_meme"/>
    <s v="non"/>
    <m/>
    <m/>
    <m/>
    <m/>
    <m/>
    <m/>
    <m/>
    <m/>
    <m/>
    <m/>
    <s v="personne"/>
    <n v="0"/>
    <n v="0"/>
    <n v="0"/>
    <n v="0"/>
    <n v="0"/>
    <n v="0"/>
    <n v="0"/>
    <n v="1"/>
    <n v="0"/>
    <m/>
    <m/>
    <m/>
    <m/>
    <n v="364765390"/>
    <n v="44887.693472222221"/>
    <m/>
    <m/>
    <s v="submitted_via_web"/>
  </r>
  <r>
    <n v="89"/>
    <s v="38e30831-36e1-4f7f-b2d8-2417c1fc2abe"/>
    <d v="2022-11-22T00:00:00"/>
    <s v="boussouma"/>
    <s v="Sawadogo Mohamed"/>
    <x v="87"/>
    <n v="44887.568990069441"/>
    <s v="audit.csv"/>
    <m/>
    <m/>
    <s v="reach"/>
    <n v="44887"/>
    <s v="centre_nord"/>
    <s v="sanmatenga"/>
    <x v="3"/>
    <s v="central"/>
    <m/>
    <m/>
    <s v="REACH"/>
    <s v="Marché de Boussouma"/>
    <m/>
    <s v="oui"/>
    <m/>
    <s v="moins30"/>
    <m/>
    <m/>
    <s v="bidon"/>
    <n v="0"/>
    <n v="1"/>
    <n v="0"/>
    <n v="0"/>
    <n v="1"/>
    <m/>
    <m/>
    <m/>
    <m/>
    <m/>
    <m/>
    <m/>
    <m/>
    <m/>
    <m/>
    <s v="disponible"/>
    <s v="25l"/>
    <n v="0"/>
    <n v="1"/>
    <m/>
    <n v="1000"/>
    <s v="meme_pays"/>
    <m/>
    <m/>
    <n v="15"/>
    <n v="2"/>
    <n v="0"/>
    <m/>
    <m/>
    <m/>
    <m/>
    <m/>
    <m/>
    <m/>
    <m/>
    <m/>
    <m/>
    <m/>
    <m/>
    <m/>
    <m/>
    <s v="non"/>
    <m/>
    <m/>
    <m/>
    <m/>
    <m/>
    <m/>
    <m/>
    <m/>
    <m/>
    <m/>
    <m/>
    <m/>
    <m/>
    <m/>
    <m/>
    <m/>
    <m/>
    <m/>
    <m/>
    <m/>
    <m/>
    <m/>
    <s v="prix_hausse"/>
    <n v="0"/>
    <n v="1"/>
    <n v="0"/>
    <n v="0"/>
    <s v="bidon"/>
    <n v="0"/>
    <n v="1"/>
    <n v="0"/>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acier"/>
    <n v="0"/>
    <n v="0"/>
    <n v="0"/>
    <n v="0"/>
    <n v="0"/>
    <n v="0"/>
    <n v="0"/>
    <n v="1"/>
    <n v="0"/>
    <n v="0"/>
    <n v="0"/>
    <n v="0"/>
    <n v="0"/>
    <n v="0"/>
    <n v="0"/>
    <n v="0"/>
    <n v="1"/>
    <n v="3"/>
    <m/>
    <m/>
    <m/>
    <m/>
    <m/>
    <m/>
    <m/>
    <m/>
    <m/>
    <m/>
    <m/>
    <m/>
    <m/>
    <m/>
    <m/>
    <m/>
    <m/>
    <m/>
    <m/>
    <m/>
    <m/>
    <m/>
    <m/>
    <m/>
    <m/>
    <m/>
    <m/>
    <m/>
    <m/>
    <m/>
    <m/>
    <m/>
    <m/>
    <m/>
    <m/>
    <m/>
    <m/>
    <m/>
    <m/>
    <m/>
    <m/>
    <m/>
    <m/>
    <m/>
    <m/>
    <m/>
    <m/>
    <m/>
    <m/>
    <m/>
    <m/>
    <m/>
    <m/>
    <m/>
    <m/>
    <m/>
    <m/>
    <m/>
    <m/>
    <m/>
    <m/>
    <m/>
    <m/>
    <m/>
    <m/>
    <m/>
    <m/>
    <m/>
    <m/>
    <m/>
    <m/>
    <m/>
    <m/>
    <m/>
    <s v="disponible"/>
    <s v="0_5l 0_25l 1l"/>
    <n v="1"/>
    <n v="1"/>
    <n v="1"/>
    <n v="400"/>
    <n v="500"/>
    <n v="1050"/>
    <s v="meme_pays"/>
    <m/>
    <m/>
    <n v="20"/>
    <n v="1"/>
    <n v="0"/>
    <m/>
    <m/>
    <m/>
    <m/>
    <m/>
    <m/>
    <m/>
    <m/>
    <m/>
    <m/>
    <m/>
    <m/>
    <m/>
    <m/>
    <m/>
    <m/>
    <m/>
    <m/>
    <m/>
    <m/>
    <m/>
    <m/>
    <m/>
    <m/>
    <m/>
    <m/>
    <m/>
    <m/>
    <m/>
    <m/>
    <m/>
    <m/>
    <m/>
    <m/>
    <m/>
    <m/>
    <m/>
    <m/>
    <m/>
    <m/>
    <m/>
    <m/>
    <m/>
    <m/>
    <m/>
    <m/>
    <m/>
    <m/>
    <m/>
    <m/>
    <m/>
    <m/>
    <m/>
    <m/>
    <m/>
    <m/>
    <m/>
    <m/>
    <m/>
    <m/>
    <m/>
    <m/>
    <m/>
    <m/>
    <m/>
    <m/>
    <s v="oui"/>
    <m/>
    <s v="gobelet_acier"/>
    <n v="0"/>
    <n v="0"/>
    <n v="0"/>
    <n v="0"/>
    <n v="0"/>
    <n v="0"/>
    <n v="0"/>
    <n v="1"/>
    <n v="0"/>
    <n v="0"/>
    <n v="0"/>
    <n v="0"/>
    <n v="0"/>
    <n v="0"/>
    <n v="0"/>
    <n v="0"/>
    <m/>
    <s v="degradation_perte cout_transport"/>
    <n v="0"/>
    <n v="0"/>
    <n v="1"/>
    <n v="0"/>
    <n v="0"/>
    <n v="0"/>
    <n v="0"/>
    <n v="1"/>
    <n v="0"/>
    <n v="0"/>
    <n v="0"/>
    <n v="0"/>
    <m/>
    <m/>
    <s v="prix_hausse"/>
    <n v="0"/>
    <n v="1"/>
    <n v="0"/>
    <n v="0"/>
    <s v="gobelet_acier"/>
    <n v="0"/>
    <n v="0"/>
    <n v="0"/>
    <n v="0"/>
    <n v="0"/>
    <n v="0"/>
    <n v="0"/>
    <n v="1"/>
    <n v="0"/>
    <n v="0"/>
    <n v="0"/>
    <n v="0"/>
    <n v="0"/>
    <n v="0"/>
    <n v="0"/>
    <n v="0"/>
    <s v="hausse_couts Hausse_prix_fournisseurs"/>
    <n v="1"/>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5402"/>
    <n v="44887.693495370368"/>
    <m/>
    <m/>
    <s v="submitted_via_web"/>
  </r>
  <r>
    <n v="90"/>
    <s v="f18535f4-a43e-4327-ae44-2b983d1c15e4"/>
    <d v="2022-11-22T00:00:00"/>
    <s v="boussouma"/>
    <s v="Sawadogo Mohamed"/>
    <x v="88"/>
    <n v="44887.592258067132"/>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mil riz_local riz_importe fonio arachide_coque niebe arachide_graine voandzou"/>
    <n v="1"/>
    <n v="1"/>
    <n v="1"/>
    <n v="1"/>
    <n v="1"/>
    <n v="1"/>
    <n v="1"/>
    <n v="0"/>
    <n v="0"/>
    <n v="0"/>
    <n v="0"/>
    <n v="0"/>
    <n v="0"/>
    <n v="0"/>
    <n v="0"/>
    <n v="0"/>
    <n v="1"/>
    <n v="1"/>
    <n v="1"/>
    <n v="1"/>
    <n v="0"/>
    <n v="0"/>
    <n v="0"/>
    <n v="0"/>
    <n v="0"/>
    <n v="0"/>
    <n v="0"/>
    <n v="0"/>
    <n v="11"/>
    <m/>
    <s v="disponible"/>
    <s v="kg yorouba tine"/>
    <n v="1"/>
    <n v="1"/>
    <n v="1"/>
    <n v="250"/>
    <n v="750"/>
    <n v="5250"/>
    <s v="meme_pays"/>
    <m/>
    <m/>
    <n v="45"/>
    <n v="3"/>
    <n v="0"/>
    <m/>
    <s v="disponible"/>
    <s v="kg yorouba tine"/>
    <n v="1"/>
    <n v="1"/>
    <n v="1"/>
    <n v="225"/>
    <n v="600"/>
    <n v="4200"/>
    <s v="meme_pays"/>
    <m/>
    <m/>
    <n v="33"/>
    <n v="3"/>
    <n v="0"/>
    <m/>
    <s v="disponible"/>
    <s v="kg yorouba tine"/>
    <n v="1"/>
    <n v="1"/>
    <n v="1"/>
    <n v="300"/>
    <n v="900"/>
    <n v="6300"/>
    <s v="meme_pays"/>
    <m/>
    <m/>
    <n v="40"/>
    <n v="3"/>
    <n v="0"/>
    <m/>
    <s v="disponible"/>
    <s v="kg yorouba tine"/>
    <n v="1"/>
    <n v="1"/>
    <n v="1"/>
    <n v="225"/>
    <n v="650"/>
    <n v="4550"/>
    <s v="meme_pays"/>
    <m/>
    <m/>
    <n v="35"/>
    <n v="3"/>
    <n v="0"/>
    <m/>
    <s v="disponible"/>
    <s v="kg yorouba tine"/>
    <n v="1"/>
    <n v="1"/>
    <n v="1"/>
    <n v="450"/>
    <n v="1350"/>
    <n v="3150"/>
    <s v="meme_pays"/>
    <m/>
    <m/>
    <n v="30"/>
    <n v="3"/>
    <n v="0"/>
    <m/>
    <s v="disponible"/>
    <s v="kg yorouba tine"/>
    <n v="1"/>
    <n v="1"/>
    <n v="1"/>
    <n v="400"/>
    <n v="1200"/>
    <n v="2800"/>
    <s v="meme_pays"/>
    <m/>
    <m/>
    <n v="20"/>
    <n v="2"/>
    <n v="0"/>
    <m/>
    <s v="disponible"/>
    <s v="kg yorouba tine"/>
    <n v="1"/>
    <n v="1"/>
    <n v="1"/>
    <n v="425"/>
    <n v="1250"/>
    <n v="8750"/>
    <s v="meme_pays"/>
    <m/>
    <m/>
    <n v="15"/>
    <n v="2"/>
    <n v="0"/>
    <m/>
    <m/>
    <m/>
    <m/>
    <m/>
    <m/>
    <m/>
    <m/>
    <m/>
    <m/>
    <m/>
    <m/>
    <m/>
    <m/>
    <m/>
    <m/>
    <m/>
    <m/>
    <m/>
    <m/>
    <m/>
    <m/>
    <m/>
    <m/>
    <m/>
    <m/>
    <m/>
    <m/>
    <m/>
    <m/>
    <m/>
    <m/>
    <m/>
    <m/>
    <m/>
    <m/>
    <m/>
    <m/>
    <m/>
    <m/>
    <m/>
    <m/>
    <m/>
    <m/>
    <m/>
    <m/>
    <m/>
    <m/>
    <m/>
    <m/>
    <m/>
    <m/>
    <m/>
    <m/>
    <m/>
    <m/>
    <m/>
    <m/>
    <m/>
    <m/>
    <m/>
    <m/>
    <m/>
    <m/>
    <m/>
    <m/>
    <m/>
    <m/>
    <m/>
    <m/>
    <m/>
    <m/>
    <m/>
    <m/>
    <m/>
    <m/>
    <m/>
    <m/>
    <m/>
    <m/>
    <m/>
    <m/>
    <m/>
    <m/>
    <m/>
    <m/>
    <m/>
    <m/>
    <m/>
    <m/>
    <m/>
    <m/>
    <m/>
    <m/>
    <m/>
    <m/>
    <m/>
    <s v="disponible"/>
    <s v="kg yorouba tine"/>
    <n v="1"/>
    <n v="1"/>
    <n v="1"/>
    <n v="175"/>
    <n v="500"/>
    <n v="3500"/>
    <s v="meme_region"/>
    <m/>
    <m/>
    <n v="20"/>
    <n v="2"/>
    <n v="0"/>
    <m/>
    <s v="disponible"/>
    <s v="kg yorouba tine"/>
    <n v="1"/>
    <n v="1"/>
    <n v="1"/>
    <n v="500"/>
    <n v="1500"/>
    <n v="10500"/>
    <s v="meme_region"/>
    <m/>
    <m/>
    <n v="25"/>
    <n v="2"/>
    <n v="0"/>
    <m/>
    <s v="disponible"/>
    <s v="kg yorouba tine"/>
    <n v="1"/>
    <n v="1"/>
    <n v="1"/>
    <n v="500"/>
    <n v="1500"/>
    <n v="9800"/>
    <s v="meme_pays"/>
    <m/>
    <m/>
    <n v="15"/>
    <n v="3"/>
    <n v="0"/>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voandzou arachide_graine arachide_coque niebe fonio riz_importe riz_local mil sorgho_blanc sorgho_rouge mais"/>
    <n v="1"/>
    <n v="1"/>
    <n v="1"/>
    <n v="1"/>
    <n v="1"/>
    <n v="1"/>
    <n v="1"/>
    <n v="0"/>
    <n v="0"/>
    <n v="0"/>
    <n v="0"/>
    <n v="0"/>
    <n v="0"/>
    <n v="0"/>
    <n v="0"/>
    <n v="0"/>
    <n v="1"/>
    <n v="1"/>
    <n v="1"/>
    <n v="1"/>
    <n v="0"/>
    <n v="0"/>
    <n v="0"/>
    <n v="0"/>
    <n v="0"/>
    <n v="0"/>
    <n v="0"/>
    <n v="0"/>
    <s v="baisse_prix_fournisseurs hausse_offre_circulation_routes"/>
    <n v="0"/>
    <n v="0"/>
    <n v="0"/>
    <n v="0"/>
    <n v="0"/>
    <n v="1"/>
    <n v="0"/>
    <n v="1"/>
    <n v="0"/>
    <n v="0"/>
    <n v="0"/>
    <n v="0"/>
    <m/>
    <m/>
    <s v="espece paiementmob"/>
    <n v="1"/>
    <n v="0"/>
    <n v="0"/>
    <n v="1"/>
    <n v="0"/>
    <n v="0"/>
    <m/>
    <s v="oui_hausse"/>
    <s v="non"/>
    <m/>
    <m/>
    <m/>
    <m/>
    <m/>
    <m/>
    <m/>
    <m/>
    <m/>
    <m/>
    <s v="personne"/>
    <n v="0"/>
    <n v="0"/>
    <n v="0"/>
    <n v="0"/>
    <n v="0"/>
    <n v="0"/>
    <n v="0"/>
    <n v="1"/>
    <n v="0"/>
    <m/>
    <m/>
    <m/>
    <m/>
    <n v="364765438"/>
    <n v="44887.693541666667"/>
    <m/>
    <m/>
    <s v="submitted_via_web"/>
  </r>
  <r>
    <n v="91"/>
    <s v="81090899-5ceb-4ab2-9413-b9780ae72dc3"/>
    <d v="2022-11-22T00:00:00"/>
    <s v="boussouma"/>
    <s v="Sawadogo Mohamed"/>
    <x v="89"/>
    <n v="44887.60363015045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nioc igname patate pomme_de_terre"/>
    <n v="0"/>
    <n v="0"/>
    <n v="0"/>
    <n v="0"/>
    <n v="0"/>
    <n v="0"/>
    <n v="0"/>
    <n v="1"/>
    <n v="1"/>
    <n v="1"/>
    <n v="1"/>
    <n v="0"/>
    <n v="0"/>
    <n v="0"/>
    <n v="0"/>
    <n v="0"/>
    <n v="0"/>
    <n v="0"/>
    <n v="0"/>
    <n v="0"/>
    <n v="0"/>
    <n v="0"/>
    <n v="0"/>
    <n v="0"/>
    <n v="0"/>
    <n v="0"/>
    <n v="0"/>
    <n v="0"/>
    <n v="4"/>
    <m/>
    <m/>
    <m/>
    <m/>
    <m/>
    <m/>
    <m/>
    <m/>
    <m/>
    <m/>
    <m/>
    <m/>
    <m/>
    <m/>
    <m/>
    <m/>
    <m/>
    <m/>
    <m/>
    <m/>
    <m/>
    <m/>
    <m/>
    <m/>
    <m/>
    <m/>
    <m/>
    <m/>
    <m/>
    <m/>
    <m/>
    <m/>
    <m/>
    <m/>
    <m/>
    <m/>
    <m/>
    <m/>
    <m/>
    <m/>
    <m/>
    <m/>
    <m/>
    <m/>
    <m/>
    <m/>
    <m/>
    <m/>
    <m/>
    <m/>
    <m/>
    <m/>
    <m/>
    <m/>
    <m/>
    <m/>
    <m/>
    <m/>
    <m/>
    <m/>
    <m/>
    <m/>
    <m/>
    <m/>
    <m/>
    <m/>
    <m/>
    <m/>
    <m/>
    <m/>
    <m/>
    <m/>
    <m/>
    <m/>
    <m/>
    <m/>
    <m/>
    <m/>
    <m/>
    <m/>
    <m/>
    <m/>
    <m/>
    <m/>
    <m/>
    <m/>
    <m/>
    <m/>
    <m/>
    <m/>
    <m/>
    <m/>
    <m/>
    <m/>
    <m/>
    <m/>
    <m/>
    <m/>
    <m/>
    <m/>
    <m/>
    <m/>
    <m/>
    <m/>
    <m/>
    <m/>
    <s v="disponible"/>
    <n v="500"/>
    <s v="meme_pays"/>
    <m/>
    <m/>
    <n v="7"/>
    <n v="2"/>
    <n v="0"/>
    <m/>
    <s v="disponible"/>
    <n v="1250"/>
    <s v="meme_pays"/>
    <m/>
    <m/>
    <n v="14"/>
    <n v="2"/>
    <n v="0"/>
    <m/>
    <s v="disponible"/>
    <n v="300"/>
    <s v="meme_pays"/>
    <m/>
    <m/>
    <n v="7"/>
    <n v="2"/>
    <n v="0"/>
    <m/>
    <s v="disponible"/>
    <n v="350"/>
    <s v="meme_pays"/>
    <m/>
    <m/>
    <n v="10"/>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5449"/>
    <n v="44887.693564814806"/>
    <m/>
    <m/>
    <s v="submitted_via_web"/>
  </r>
  <r>
    <n v="92"/>
    <s v="ca7e82ff-2f59-40b1-8e64-2056f02039bc"/>
    <d v="2022-11-22T00:00:00"/>
    <s v="boussouma"/>
    <s v="Sawadogo Mohamed"/>
    <x v="90"/>
    <n v="44887.610384328713"/>
    <s v="audit.csv"/>
    <m/>
    <m/>
    <s v="reach"/>
    <n v="44887"/>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nioc igname patate pomme_de_terre"/>
    <n v="0"/>
    <n v="0"/>
    <n v="0"/>
    <n v="0"/>
    <n v="0"/>
    <n v="0"/>
    <n v="0"/>
    <n v="1"/>
    <n v="1"/>
    <n v="1"/>
    <n v="1"/>
    <n v="0"/>
    <n v="0"/>
    <n v="0"/>
    <n v="0"/>
    <n v="0"/>
    <n v="0"/>
    <n v="0"/>
    <n v="0"/>
    <n v="0"/>
    <n v="0"/>
    <n v="0"/>
    <n v="0"/>
    <n v="0"/>
    <n v="0"/>
    <n v="0"/>
    <n v="0"/>
    <n v="0"/>
    <n v="4"/>
    <m/>
    <m/>
    <m/>
    <m/>
    <m/>
    <m/>
    <m/>
    <m/>
    <m/>
    <m/>
    <m/>
    <m/>
    <m/>
    <m/>
    <m/>
    <m/>
    <m/>
    <m/>
    <m/>
    <m/>
    <m/>
    <m/>
    <m/>
    <m/>
    <m/>
    <m/>
    <m/>
    <m/>
    <m/>
    <m/>
    <m/>
    <m/>
    <m/>
    <m/>
    <m/>
    <m/>
    <m/>
    <m/>
    <m/>
    <m/>
    <m/>
    <m/>
    <m/>
    <m/>
    <m/>
    <m/>
    <m/>
    <m/>
    <m/>
    <m/>
    <m/>
    <m/>
    <m/>
    <m/>
    <m/>
    <m/>
    <m/>
    <m/>
    <m/>
    <m/>
    <m/>
    <m/>
    <m/>
    <m/>
    <m/>
    <m/>
    <m/>
    <m/>
    <m/>
    <m/>
    <m/>
    <m/>
    <m/>
    <m/>
    <m/>
    <m/>
    <m/>
    <m/>
    <m/>
    <m/>
    <m/>
    <m/>
    <m/>
    <m/>
    <m/>
    <m/>
    <m/>
    <m/>
    <m/>
    <m/>
    <m/>
    <m/>
    <m/>
    <m/>
    <m/>
    <m/>
    <m/>
    <m/>
    <m/>
    <m/>
    <m/>
    <m/>
    <m/>
    <m/>
    <m/>
    <m/>
    <s v="disponible"/>
    <n v="500"/>
    <s v="meme_pays"/>
    <m/>
    <m/>
    <n v="7"/>
    <n v="2"/>
    <n v="0"/>
    <m/>
    <s v="disponible"/>
    <n v="1250"/>
    <s v="meme_pays"/>
    <m/>
    <m/>
    <n v="10"/>
    <n v="2"/>
    <n v="0"/>
    <m/>
    <s v="disponible"/>
    <n v="300"/>
    <s v="meme_pays"/>
    <m/>
    <m/>
    <n v="8"/>
    <n v="2"/>
    <n v="0"/>
    <m/>
    <s v="disponible"/>
    <n v="400"/>
    <s v="meme_pays"/>
    <m/>
    <m/>
    <n v="10"/>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manioc igname patate pomme_de_terre"/>
    <n v="0"/>
    <n v="0"/>
    <n v="0"/>
    <n v="0"/>
    <n v="0"/>
    <n v="0"/>
    <n v="0"/>
    <n v="1"/>
    <n v="1"/>
    <n v="1"/>
    <n v="1"/>
    <n v="0"/>
    <n v="0"/>
    <n v="0"/>
    <n v="0"/>
    <n v="0"/>
    <n v="0"/>
    <n v="0"/>
    <n v="0"/>
    <n v="0"/>
    <n v="0"/>
    <n v="0"/>
    <n v="0"/>
    <n v="0"/>
    <n v="0"/>
    <n v="0"/>
    <n v="0"/>
    <n v="0"/>
    <m/>
    <s v="vols degradation_perte"/>
    <n v="0"/>
    <n v="1"/>
    <n v="1"/>
    <n v="0"/>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765461"/>
    <n v="44887.693599537037"/>
    <m/>
    <m/>
    <s v="submitted_via_web"/>
  </r>
  <r>
    <n v="93"/>
    <s v="a166699a-afc3-4f8f-8adc-e38b4a6e909e"/>
    <d v="2022-11-22T00:00:00"/>
    <s v="boussouma"/>
    <s v="Sawadogo Mohamed"/>
    <x v="91"/>
    <n v="44887.625718078707"/>
    <s v="audit.csv"/>
    <m/>
    <m/>
    <s v="reach"/>
    <n v="44887"/>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1000"/>
    <s v="meme_localite"/>
    <m/>
    <m/>
    <n v="7"/>
    <n v="2"/>
    <n v="0"/>
    <m/>
    <s v="disponible"/>
    <s v="sac sachet"/>
    <n v="1"/>
    <n v="1"/>
    <n v="8000"/>
    <n v="100"/>
    <s v="meme_localite"/>
    <m/>
    <m/>
    <n v="10"/>
    <n v="3"/>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765470"/>
    <n v="44887.693622685183"/>
    <m/>
    <m/>
    <s v="submitted_via_web"/>
  </r>
  <r>
    <n v="94"/>
    <s v="2951a491-fe6c-4bf7-820e-207860f35f00"/>
    <d v="2022-11-22T00:00:00"/>
    <s v="boussouma"/>
    <s v="Sawadogo Mohamed"/>
    <x v="92"/>
    <n v="44887.644536481479"/>
    <s v="audit.csv"/>
    <m/>
    <m/>
    <s v="reach"/>
    <n v="44887"/>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tenaille"/>
    <n v="1"/>
    <n v="1"/>
    <n v="1"/>
    <n v="0"/>
    <n v="0"/>
    <n v="3"/>
    <m/>
    <s v="disponible"/>
    <n v="6000"/>
    <s v="meme_pays"/>
    <m/>
    <m/>
    <n v="20"/>
    <n v="2"/>
    <n v="0"/>
    <m/>
    <s v="disponible"/>
    <n v="20000"/>
    <s v="meme_pays"/>
    <m/>
    <m/>
    <n v="30"/>
    <n v="1"/>
    <n v="0"/>
    <m/>
    <s v="disponible"/>
    <n v="1750"/>
    <s v="meme_pays"/>
    <m/>
    <m/>
    <n v="30"/>
    <n v="1"/>
    <n v="0"/>
    <m/>
    <m/>
    <m/>
    <m/>
    <m/>
    <m/>
    <m/>
    <m/>
    <m/>
    <m/>
    <s v="non"/>
    <m/>
    <m/>
    <m/>
    <m/>
    <m/>
    <m/>
    <m/>
    <m/>
    <m/>
    <m/>
    <m/>
    <m/>
    <m/>
    <m/>
    <m/>
    <m/>
    <m/>
    <m/>
    <m/>
    <m/>
    <m/>
    <m/>
    <m/>
    <s v="prix_hausse"/>
    <n v="0"/>
    <n v="1"/>
    <n v="0"/>
    <n v="0"/>
    <s v="bache corde tenaille"/>
    <n v="1"/>
    <n v="1"/>
    <n v="1"/>
    <n v="0"/>
    <n v="0"/>
    <s v="hausse_couts Hausse_prix_fournisseurs"/>
    <n v="1"/>
    <n v="0"/>
    <n v="0"/>
    <n v="0"/>
    <n v="0"/>
    <n v="1"/>
    <n v="0"/>
    <n v="0"/>
    <n v="0"/>
    <n v="0"/>
    <n v="0"/>
    <n v="0"/>
    <m/>
    <m/>
    <m/>
    <m/>
    <m/>
    <m/>
    <m/>
    <m/>
    <m/>
    <m/>
    <m/>
    <m/>
    <m/>
    <m/>
    <m/>
    <m/>
    <m/>
    <m/>
    <m/>
    <m/>
    <m/>
    <m/>
    <s v="aucun"/>
    <n v="0"/>
    <n v="0"/>
    <n v="0"/>
    <n v="0"/>
    <n v="0"/>
    <n v="0"/>
    <n v="0"/>
    <n v="0"/>
    <n v="0"/>
    <n v="0"/>
    <n v="0"/>
    <n v="0"/>
    <n v="0"/>
    <n v="0"/>
    <n v="0"/>
    <n v="1"/>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hausse"/>
    <s v="non"/>
    <m/>
    <m/>
    <m/>
    <m/>
    <m/>
    <m/>
    <m/>
    <m/>
    <m/>
    <m/>
    <s v="personne"/>
    <n v="0"/>
    <n v="0"/>
    <n v="0"/>
    <n v="0"/>
    <n v="0"/>
    <n v="0"/>
    <n v="0"/>
    <n v="1"/>
    <n v="0"/>
    <m/>
    <m/>
    <m/>
    <m/>
    <n v="364765491"/>
    <n v="44887.693645833337"/>
    <m/>
    <m/>
    <s v="submitted_via_web"/>
  </r>
  <r>
    <n v="95"/>
    <s v="18e52438-575b-42bc-a08b-66824e3389fe"/>
    <d v="2022-11-22T00:00:00"/>
    <s v="boussouma"/>
    <s v="Sawadogo Mohamed"/>
    <x v="93"/>
    <n v="44887.65790173610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ignon tomate feuille huile beurre"/>
    <n v="0"/>
    <n v="0"/>
    <n v="0"/>
    <n v="0"/>
    <n v="0"/>
    <n v="0"/>
    <n v="0"/>
    <n v="0"/>
    <n v="0"/>
    <n v="0"/>
    <n v="0"/>
    <n v="0"/>
    <n v="0"/>
    <n v="0"/>
    <n v="0"/>
    <n v="0"/>
    <n v="0"/>
    <n v="0"/>
    <n v="0"/>
    <n v="0"/>
    <n v="1"/>
    <n v="1"/>
    <n v="1"/>
    <n v="1"/>
    <n v="1"/>
    <n v="0"/>
    <n v="0"/>
    <n v="0"/>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kg yorouba tas"/>
    <n v="1"/>
    <n v="1"/>
    <n v="1"/>
    <n v="500"/>
    <n v="1000"/>
    <n v="200"/>
    <s v="meme_localite"/>
    <m/>
    <m/>
    <n v="3"/>
    <n v="1"/>
    <n v="0"/>
    <m/>
    <s v="disponible"/>
    <s v="kg tas"/>
    <n v="1"/>
    <n v="1"/>
    <n v="500"/>
    <n v="200"/>
    <s v="meme_localite"/>
    <m/>
    <m/>
    <n v="3"/>
    <n v="1"/>
    <n v="0"/>
    <m/>
    <s v="disponible"/>
    <s v="tas"/>
    <n v="0"/>
    <n v="1"/>
    <m/>
    <n v="300"/>
    <s v="meme_localite"/>
    <m/>
    <m/>
    <n v="3"/>
    <n v="1"/>
    <n v="0"/>
    <m/>
    <s v="disponible"/>
    <n v="1100"/>
    <s v="meme_localite"/>
    <m/>
    <m/>
    <n v="7"/>
    <n v="1"/>
    <n v="0"/>
    <m/>
    <s v="disponible"/>
    <s v="boule litre kg"/>
    <n v="1"/>
    <n v="1"/>
    <n v="1"/>
    <n v="2000"/>
    <n v="2000"/>
    <n v="100"/>
    <s v="meme_localite"/>
    <m/>
    <m/>
    <n v="10"/>
    <n v="2"/>
    <n v="0"/>
    <m/>
    <m/>
    <m/>
    <m/>
    <m/>
    <m/>
    <m/>
    <m/>
    <m/>
    <m/>
    <m/>
    <m/>
    <m/>
    <m/>
    <m/>
    <m/>
    <m/>
    <m/>
    <m/>
    <m/>
    <m/>
    <m/>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765500"/>
    <n v="44887.693668981483"/>
    <m/>
    <m/>
    <s v="submitted_via_web"/>
  </r>
  <r>
    <n v="96"/>
    <s v="4a6c4525-dfbb-4a84-bedc-b4590d5eeddb"/>
    <d v="2022-11-22T00:00:00"/>
    <s v="boussouma"/>
    <s v="Sawadogo Mohamed"/>
    <x v="94"/>
    <n v="44887.668015046293"/>
    <s v="audit.csv"/>
    <m/>
    <m/>
    <s v="reach"/>
    <n v="44887"/>
    <s v="centre_nord"/>
    <s v="sanmatenga"/>
    <x v="3"/>
    <s v="central"/>
    <m/>
    <m/>
    <s v="REACH"/>
    <s v="Marché de Boussouma"/>
    <m/>
    <s v="oui"/>
    <m/>
    <s v="moins3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lait_en_poudre lait_frais"/>
    <n v="0"/>
    <n v="0"/>
    <n v="0"/>
    <n v="0"/>
    <n v="0"/>
    <n v="0"/>
    <n v="0"/>
    <n v="0"/>
    <n v="0"/>
    <n v="0"/>
    <n v="0"/>
    <n v="0"/>
    <n v="0"/>
    <n v="0"/>
    <n v="1"/>
    <n v="1"/>
    <n v="0"/>
    <n v="0"/>
    <n v="0"/>
    <n v="0"/>
    <n v="0"/>
    <n v="0"/>
    <n v="0"/>
    <n v="0"/>
    <n v="0"/>
    <n v="0"/>
    <n v="0"/>
    <n v="0"/>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250"/>
    <s v="meme_pays"/>
    <m/>
    <m/>
    <n v="15"/>
    <n v="1"/>
    <n v="0"/>
    <m/>
    <s v="disponible"/>
    <n v="600"/>
    <s v="meme_pays"/>
    <m/>
    <m/>
    <n v="1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lait_en_poudre"/>
    <n v="0"/>
    <n v="0"/>
    <n v="0"/>
    <n v="0"/>
    <n v="0"/>
    <n v="0"/>
    <n v="0"/>
    <n v="0"/>
    <n v="0"/>
    <n v="0"/>
    <n v="0"/>
    <n v="0"/>
    <n v="0"/>
    <n v="0"/>
    <n v="1"/>
    <n v="0"/>
    <n v="0"/>
    <n v="0"/>
    <n v="0"/>
    <n v="0"/>
    <n v="0"/>
    <n v="0"/>
    <n v="0"/>
    <n v="0"/>
    <n v="0"/>
    <n v="0"/>
    <n v="0"/>
    <n v="0"/>
    <s v="hausse_couts Hausse_prix_fournisseurs"/>
    <n v="1"/>
    <n v="0"/>
    <n v="0"/>
    <n v="0"/>
    <n v="0"/>
    <n v="1"/>
    <n v="0"/>
    <n v="0"/>
    <n v="0"/>
    <n v="0"/>
    <n v="0"/>
    <n v="0"/>
    <m/>
    <m/>
    <m/>
    <m/>
    <m/>
    <m/>
    <m/>
    <m/>
    <m/>
    <m/>
    <m/>
    <m/>
    <m/>
    <m/>
    <m/>
    <m/>
    <m/>
    <m/>
    <m/>
    <m/>
    <m/>
    <m/>
    <m/>
    <m/>
    <m/>
    <m/>
    <m/>
    <m/>
    <m/>
    <m/>
    <m/>
    <m/>
    <m/>
    <m/>
    <m/>
    <m/>
    <m/>
    <m/>
    <m/>
    <m/>
    <m/>
    <m/>
    <m/>
    <m/>
    <m/>
    <s v="espece"/>
    <n v="1"/>
    <n v="0"/>
    <n v="0"/>
    <n v="0"/>
    <n v="0"/>
    <n v="0"/>
    <m/>
    <s v="oui_hausse"/>
    <s v="non"/>
    <m/>
    <m/>
    <m/>
    <m/>
    <m/>
    <m/>
    <m/>
    <m/>
    <m/>
    <m/>
    <s v="personne"/>
    <n v="0"/>
    <n v="0"/>
    <n v="0"/>
    <n v="0"/>
    <n v="0"/>
    <n v="0"/>
    <n v="0"/>
    <n v="1"/>
    <n v="0"/>
    <m/>
    <m/>
    <m/>
    <m/>
    <n v="364765514"/>
    <n v="44887.693692129629"/>
    <m/>
    <m/>
    <s v="submitted_via_web"/>
  </r>
  <r>
    <n v="97"/>
    <s v="6640a337-59e5-44c9-a6d7-ab55f07c2f1f"/>
    <d v="2022-11-22T00:00:00"/>
    <s v="boussouma"/>
    <s v="OUEDRAOGO MAHAMADY"/>
    <x v="95"/>
    <n v="44887.548079826389"/>
    <s v="audit.csv"/>
    <m/>
    <m/>
    <s v="reach"/>
    <n v="44887"/>
    <s v="centre_nord"/>
    <s v="sanmatenga"/>
    <x v="3"/>
    <s v="central"/>
    <m/>
    <m/>
    <s v="REACH"/>
    <s v="Marché de Boussouma"/>
    <m/>
    <s v="oui"/>
    <m/>
    <s v="30a100"/>
    <m/>
    <m/>
    <s v="seau bidon"/>
    <n v="1"/>
    <n v="1"/>
    <n v="0"/>
    <n v="0"/>
    <n v="2"/>
    <m/>
    <s v="disponible"/>
    <n v="1000"/>
    <s v="meme_pays"/>
    <m/>
    <m/>
    <n v="25"/>
    <n v="1"/>
    <n v="0"/>
    <m/>
    <s v="disponible"/>
    <s v="20l 25l"/>
    <n v="1"/>
    <n v="1"/>
    <n v="750"/>
    <n v="1000"/>
    <s v="meme_pays"/>
    <m/>
    <m/>
    <n v="30"/>
    <n v="1"/>
    <n v="0"/>
    <m/>
    <m/>
    <m/>
    <m/>
    <m/>
    <m/>
    <m/>
    <m/>
    <m/>
    <m/>
    <m/>
    <m/>
    <m/>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5 marmite7 assiette gobelet_plastique gobelet_acier bassine natte couverture moustiquaire"/>
    <n v="0"/>
    <n v="0"/>
    <n v="0"/>
    <n v="1"/>
    <n v="1"/>
    <n v="1"/>
    <n v="1"/>
    <n v="1"/>
    <n v="1"/>
    <n v="1"/>
    <n v="1"/>
    <n v="1"/>
    <n v="0"/>
    <n v="0"/>
    <n v="0"/>
    <n v="0"/>
    <n v="9"/>
    <n v="12"/>
    <m/>
    <m/>
    <m/>
    <m/>
    <m/>
    <m/>
    <m/>
    <m/>
    <m/>
    <m/>
    <m/>
    <m/>
    <m/>
    <m/>
    <m/>
    <m/>
    <m/>
    <m/>
    <m/>
    <m/>
    <m/>
    <m/>
    <m/>
    <m/>
    <m/>
    <m/>
    <m/>
    <m/>
    <m/>
    <m/>
    <m/>
    <m/>
    <m/>
    <m/>
    <m/>
    <m/>
    <m/>
    <m/>
    <s v="disponible"/>
    <n v="6000"/>
    <s v="meme_pays"/>
    <m/>
    <m/>
    <n v="21"/>
    <n v="2"/>
    <n v="0"/>
    <m/>
    <s v="disponible"/>
    <n v="5000"/>
    <s v="meme_pays"/>
    <m/>
    <m/>
    <n v="21"/>
    <n v="2"/>
    <n v="0"/>
    <m/>
    <s v="disponible"/>
    <n v="300"/>
    <s v="meme_pays"/>
    <m/>
    <m/>
    <n v="30"/>
    <n v="1"/>
    <n v="0"/>
    <m/>
    <s v="disponible"/>
    <n v="125"/>
    <s v="meme_pays"/>
    <m/>
    <m/>
    <n v="30"/>
    <n v="1"/>
    <n v="0"/>
    <m/>
    <s v="disponible"/>
    <s v="0_25l 0_5l 1l"/>
    <n v="1"/>
    <n v="1"/>
    <n v="1"/>
    <n v="400"/>
    <n v="500"/>
    <n v="1000"/>
    <s v="meme_pays"/>
    <m/>
    <m/>
    <n v="40"/>
    <n v="1"/>
    <n v="0"/>
    <m/>
    <s v="disponible"/>
    <n v="1500"/>
    <s v="meme_pays"/>
    <m/>
    <m/>
    <n v="15"/>
    <n v="1"/>
    <n v="0"/>
    <m/>
    <s v="disponible"/>
    <n v="3000"/>
    <s v="meme_pays"/>
    <m/>
    <m/>
    <n v="30"/>
    <n v="1"/>
    <n v="0"/>
    <m/>
    <s v="disponible"/>
    <n v="2000"/>
    <s v="meme_pays"/>
    <m/>
    <m/>
    <n v="21"/>
    <n v="1"/>
    <n v="0"/>
    <m/>
    <s v="disponible"/>
    <n v="2000"/>
    <s v="meme_pays"/>
    <m/>
    <m/>
    <n v="60"/>
    <n v="1"/>
    <n v="0"/>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766245"/>
    <n v="44887.694872685177"/>
    <m/>
    <m/>
    <s v="submitted_via_web"/>
  </r>
  <r>
    <n v="98"/>
    <s v="cc864bdd-cb42-42fd-bd2a-dffa9bd6d3f6"/>
    <d v="2022-11-22T00:00:00"/>
    <s v="boussouma"/>
    <s v="OUEDRAOGO MAHAMADY"/>
    <x v="96"/>
    <n v="44887.558220208331"/>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viande_beuf viande_mouton poisson"/>
    <n v="0"/>
    <n v="0"/>
    <n v="0"/>
    <n v="0"/>
    <n v="0"/>
    <n v="0"/>
    <n v="0"/>
    <n v="0"/>
    <n v="0"/>
    <n v="0"/>
    <n v="0"/>
    <n v="1"/>
    <n v="1"/>
    <n v="1"/>
    <n v="0"/>
    <n v="0"/>
    <n v="0"/>
    <n v="0"/>
    <n v="0"/>
    <n v="0"/>
    <n v="0"/>
    <n v="0"/>
    <n v="0"/>
    <n v="0"/>
    <n v="0"/>
    <n v="0"/>
    <n v="0"/>
    <n v="0"/>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commune"/>
    <m/>
    <m/>
    <n v="2"/>
    <n v="1"/>
    <n v="0"/>
    <m/>
    <s v="disponible"/>
    <n v="2000"/>
    <s v="meme_localite"/>
    <m/>
    <m/>
    <n v="2"/>
    <n v="1"/>
    <n v="0"/>
    <m/>
    <s v="disponible"/>
    <n v="1300"/>
    <s v="meme_commune"/>
    <m/>
    <m/>
    <n v="4"/>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viande_beuf viande_mouton poisson"/>
    <n v="0"/>
    <n v="0"/>
    <n v="0"/>
    <n v="0"/>
    <n v="0"/>
    <n v="0"/>
    <n v="0"/>
    <n v="0"/>
    <n v="0"/>
    <n v="0"/>
    <n v="0"/>
    <n v="1"/>
    <n v="1"/>
    <n v="1"/>
    <n v="0"/>
    <n v="0"/>
    <n v="0"/>
    <n v="0"/>
    <n v="0"/>
    <n v="0"/>
    <n v="0"/>
    <n v="0"/>
    <n v="0"/>
    <n v="0"/>
    <n v="0"/>
    <n v="0"/>
    <n v="0"/>
    <n v="0"/>
    <s v="baisse_offre_securite"/>
    <n v="0"/>
    <n v="0"/>
    <n v="0"/>
    <n v="0"/>
    <n v="0"/>
    <n v="0"/>
    <n v="0"/>
    <n v="0"/>
    <n v="1"/>
    <n v="0"/>
    <n v="0"/>
    <n v="0"/>
    <m/>
    <m/>
    <m/>
    <m/>
    <m/>
    <m/>
    <m/>
    <m/>
    <m/>
    <m/>
    <m/>
    <m/>
    <m/>
    <m/>
    <m/>
    <m/>
    <m/>
    <m/>
    <m/>
    <m/>
    <m/>
    <m/>
    <m/>
    <m/>
    <m/>
    <m/>
    <m/>
    <m/>
    <m/>
    <m/>
    <m/>
    <m/>
    <m/>
    <m/>
    <m/>
    <m/>
    <m/>
    <m/>
    <m/>
    <m/>
    <m/>
    <m/>
    <m/>
    <m/>
    <m/>
    <s v="espece"/>
    <n v="1"/>
    <n v="0"/>
    <n v="0"/>
    <n v="0"/>
    <n v="0"/>
    <n v="0"/>
    <m/>
    <s v="oui_hausse"/>
    <s v="non"/>
    <m/>
    <m/>
    <m/>
    <m/>
    <m/>
    <m/>
    <m/>
    <m/>
    <m/>
    <m/>
    <s v="personne"/>
    <n v="0"/>
    <n v="0"/>
    <n v="0"/>
    <n v="0"/>
    <n v="0"/>
    <n v="0"/>
    <n v="0"/>
    <n v="1"/>
    <n v="0"/>
    <m/>
    <m/>
    <m/>
    <m/>
    <n v="364766252"/>
    <n v="44887.694884259261"/>
    <m/>
    <m/>
    <s v="submitted_via_web"/>
  </r>
  <r>
    <n v="99"/>
    <s v="0fbefdeb-cc83-431c-8664-34daa09825e6"/>
    <d v="2022-11-22T00:00:00"/>
    <s v="boussouma"/>
    <s v="OUEDRAOGO MAHAMADY"/>
    <x v="97"/>
    <n v="44887.564051597219"/>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viande_mouton viande_beuf"/>
    <n v="0"/>
    <n v="0"/>
    <n v="0"/>
    <n v="0"/>
    <n v="0"/>
    <n v="0"/>
    <n v="0"/>
    <n v="0"/>
    <n v="0"/>
    <n v="0"/>
    <n v="0"/>
    <n v="1"/>
    <n v="1"/>
    <n v="0"/>
    <n v="0"/>
    <n v="0"/>
    <n v="0"/>
    <n v="0"/>
    <n v="0"/>
    <n v="0"/>
    <n v="0"/>
    <n v="0"/>
    <n v="0"/>
    <n v="0"/>
    <n v="0"/>
    <n v="0"/>
    <n v="0"/>
    <n v="0"/>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localite"/>
    <m/>
    <m/>
    <n v="2"/>
    <n v="1"/>
    <n v="0"/>
    <m/>
    <s v="disponible"/>
    <n v="2000"/>
    <s v="meme_localit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viande_beuf viande_mouton"/>
    <n v="0"/>
    <n v="0"/>
    <n v="0"/>
    <n v="0"/>
    <n v="0"/>
    <n v="0"/>
    <n v="0"/>
    <n v="0"/>
    <n v="0"/>
    <n v="0"/>
    <n v="0"/>
    <n v="1"/>
    <n v="1"/>
    <n v="0"/>
    <n v="0"/>
    <n v="0"/>
    <n v="0"/>
    <n v="0"/>
    <n v="0"/>
    <n v="0"/>
    <n v="0"/>
    <n v="0"/>
    <n v="0"/>
    <n v="0"/>
    <n v="0"/>
    <n v="0"/>
    <n v="0"/>
    <n v="0"/>
    <m/>
    <s v="prix_fournisseurs"/>
    <n v="0"/>
    <n v="0"/>
    <n v="0"/>
    <n v="0"/>
    <n v="0"/>
    <n v="1"/>
    <n v="0"/>
    <n v="0"/>
    <n v="0"/>
    <n v="0"/>
    <n v="0"/>
    <n v="0"/>
    <m/>
    <m/>
    <s v="prix_hausse"/>
    <n v="0"/>
    <n v="1"/>
    <n v="0"/>
    <n v="0"/>
    <s v="viande_beuf viande_mouton"/>
    <n v="0"/>
    <n v="0"/>
    <n v="0"/>
    <n v="0"/>
    <n v="0"/>
    <n v="0"/>
    <n v="0"/>
    <n v="0"/>
    <n v="0"/>
    <n v="0"/>
    <n v="0"/>
    <n v="1"/>
    <n v="1"/>
    <n v="0"/>
    <n v="0"/>
    <n v="0"/>
    <n v="0"/>
    <n v="0"/>
    <n v="0"/>
    <n v="0"/>
    <n v="0"/>
    <n v="0"/>
    <n v="0"/>
    <n v="0"/>
    <n v="0"/>
    <n v="0"/>
    <n v="0"/>
    <n v="0"/>
    <s v="baisse_offre_securite Hausse_prix_fournisseurs"/>
    <n v="0"/>
    <n v="0"/>
    <n v="0"/>
    <n v="0"/>
    <n v="0"/>
    <n v="1"/>
    <n v="0"/>
    <n v="0"/>
    <n v="1"/>
    <n v="0"/>
    <n v="0"/>
    <n v="0"/>
    <m/>
    <m/>
    <m/>
    <m/>
    <m/>
    <m/>
    <m/>
    <m/>
    <m/>
    <m/>
    <m/>
    <m/>
    <m/>
    <m/>
    <m/>
    <m/>
    <m/>
    <m/>
    <m/>
    <m/>
    <m/>
    <m/>
    <m/>
    <m/>
    <m/>
    <m/>
    <m/>
    <m/>
    <m/>
    <m/>
    <m/>
    <m/>
    <m/>
    <m/>
    <m/>
    <m/>
    <m/>
    <m/>
    <m/>
    <m/>
    <m/>
    <m/>
    <m/>
    <m/>
    <m/>
    <s v="espece"/>
    <n v="1"/>
    <n v="0"/>
    <n v="0"/>
    <n v="0"/>
    <n v="0"/>
    <n v="0"/>
    <m/>
    <s v="oui_hausse"/>
    <s v="non"/>
    <m/>
    <m/>
    <m/>
    <m/>
    <m/>
    <m/>
    <m/>
    <m/>
    <m/>
    <m/>
    <s v="personne"/>
    <n v="0"/>
    <n v="0"/>
    <n v="0"/>
    <n v="0"/>
    <n v="0"/>
    <n v="0"/>
    <n v="0"/>
    <n v="1"/>
    <n v="0"/>
    <m/>
    <m/>
    <m/>
    <m/>
    <n v="364766263"/>
    <n v="44887.694907407407"/>
    <m/>
    <m/>
    <s v="submitted_via_web"/>
  </r>
  <r>
    <n v="100"/>
    <s v="03dba578-8a00-4326-a216-000c63ddc9de"/>
    <d v="2022-11-22T00:00:00"/>
    <s v="boussouma"/>
    <s v="OUEDRAOGO MAHAMADY"/>
    <x v="98"/>
    <n v="44887.58848577545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mais sorgho_rouge sorgho_blanc mil riz_local riz_importe fonio niebe arachide_coque arachide_graine voandzou"/>
    <n v="1"/>
    <n v="1"/>
    <n v="1"/>
    <n v="1"/>
    <n v="1"/>
    <n v="1"/>
    <n v="1"/>
    <n v="0"/>
    <n v="0"/>
    <n v="0"/>
    <n v="0"/>
    <n v="0"/>
    <n v="0"/>
    <n v="0"/>
    <n v="0"/>
    <n v="0"/>
    <n v="1"/>
    <n v="1"/>
    <n v="1"/>
    <n v="1"/>
    <n v="0"/>
    <n v="0"/>
    <n v="0"/>
    <n v="0"/>
    <n v="0"/>
    <n v="0"/>
    <n v="0"/>
    <n v="0"/>
    <n v="11"/>
    <m/>
    <s v="disponible"/>
    <s v="kg yorouba tine"/>
    <n v="1"/>
    <n v="1"/>
    <n v="1"/>
    <n v="250"/>
    <n v="750"/>
    <n v="5250"/>
    <s v="meme_pays"/>
    <m/>
    <m/>
    <n v="30"/>
    <n v="2"/>
    <n v="0"/>
    <m/>
    <s v="disponible"/>
    <s v="kg yorouba tine"/>
    <n v="1"/>
    <n v="1"/>
    <n v="1"/>
    <n v="225"/>
    <n v="600"/>
    <n v="4200"/>
    <s v="meme_commune"/>
    <m/>
    <m/>
    <n v="21"/>
    <n v="2"/>
    <n v="0"/>
    <m/>
    <s v="disponible"/>
    <s v="kg yorouba tine"/>
    <n v="1"/>
    <n v="1"/>
    <n v="1"/>
    <n v="300"/>
    <n v="900"/>
    <n v="6300"/>
    <s v="meme_commune"/>
    <m/>
    <m/>
    <n v="25"/>
    <n v="2"/>
    <n v="0"/>
    <m/>
    <s v="disponible"/>
    <s v="kg yorouba tine"/>
    <n v="1"/>
    <n v="1"/>
    <n v="1"/>
    <n v="225"/>
    <n v="650"/>
    <n v="4550"/>
    <s v="meme_commune"/>
    <m/>
    <m/>
    <n v="30"/>
    <n v="2"/>
    <n v="0"/>
    <m/>
    <s v="disponible"/>
    <s v="kg yorouba tine"/>
    <n v="1"/>
    <n v="1"/>
    <n v="1"/>
    <n v="450"/>
    <n v="1350"/>
    <n v="3150"/>
    <s v="meme_pays"/>
    <m/>
    <m/>
    <n v="30"/>
    <n v="2"/>
    <n v="0"/>
    <m/>
    <s v="disponible"/>
    <s v="kg yorouba tine"/>
    <n v="1"/>
    <n v="1"/>
    <n v="1"/>
    <n v="400"/>
    <n v="1200"/>
    <n v="2800"/>
    <s v="meme_pays"/>
    <m/>
    <m/>
    <n v="21"/>
    <n v="1"/>
    <n v="0"/>
    <m/>
    <s v="disponible"/>
    <s v="kg yorouba tine"/>
    <n v="1"/>
    <n v="1"/>
    <n v="1"/>
    <n v="425"/>
    <n v="1250"/>
    <n v="8750"/>
    <s v="meme_pays"/>
    <m/>
    <m/>
    <n v="30"/>
    <n v="2"/>
    <n v="0"/>
    <m/>
    <m/>
    <m/>
    <m/>
    <m/>
    <m/>
    <m/>
    <m/>
    <m/>
    <m/>
    <m/>
    <m/>
    <m/>
    <m/>
    <m/>
    <m/>
    <m/>
    <m/>
    <m/>
    <m/>
    <m/>
    <m/>
    <m/>
    <m/>
    <m/>
    <m/>
    <m/>
    <m/>
    <m/>
    <m/>
    <m/>
    <m/>
    <m/>
    <m/>
    <m/>
    <m/>
    <m/>
    <m/>
    <m/>
    <m/>
    <m/>
    <m/>
    <m/>
    <m/>
    <m/>
    <m/>
    <m/>
    <m/>
    <m/>
    <m/>
    <m/>
    <m/>
    <m/>
    <m/>
    <m/>
    <m/>
    <m/>
    <m/>
    <m/>
    <m/>
    <m/>
    <m/>
    <m/>
    <m/>
    <m/>
    <m/>
    <m/>
    <m/>
    <m/>
    <m/>
    <m/>
    <m/>
    <m/>
    <m/>
    <m/>
    <m/>
    <m/>
    <m/>
    <m/>
    <m/>
    <m/>
    <m/>
    <m/>
    <m/>
    <m/>
    <m/>
    <m/>
    <m/>
    <m/>
    <m/>
    <m/>
    <m/>
    <m/>
    <m/>
    <m/>
    <m/>
    <m/>
    <s v="disponible"/>
    <s v="kg yorouba tine"/>
    <n v="1"/>
    <n v="1"/>
    <n v="1"/>
    <n v="175"/>
    <n v="500"/>
    <n v="3500"/>
    <s v="meme_localite"/>
    <m/>
    <m/>
    <n v="15"/>
    <n v="1"/>
    <n v="0"/>
    <m/>
    <s v="disponible"/>
    <s v="kg yorouba tine"/>
    <n v="1"/>
    <n v="1"/>
    <n v="1"/>
    <n v="500"/>
    <n v="1500"/>
    <n v="10500"/>
    <s v="meme_localite"/>
    <m/>
    <m/>
    <n v="15"/>
    <n v="1"/>
    <n v="0"/>
    <m/>
    <s v="disponible"/>
    <s v="kg yorouba tine"/>
    <n v="1"/>
    <n v="1"/>
    <n v="1"/>
    <n v="500"/>
    <n v="1400"/>
    <n v="9800"/>
    <s v="meme_localite"/>
    <m/>
    <m/>
    <n v="21"/>
    <n v="1"/>
    <n v="0"/>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baisse"/>
    <n v="0"/>
    <n v="0"/>
    <n v="1"/>
    <n v="0"/>
    <m/>
    <m/>
    <m/>
    <m/>
    <m/>
    <m/>
    <m/>
    <m/>
    <m/>
    <m/>
    <m/>
    <m/>
    <m/>
    <m/>
    <m/>
    <m/>
    <m/>
    <m/>
    <m/>
    <m/>
    <m/>
    <m/>
    <m/>
    <m/>
    <m/>
    <m/>
    <m/>
    <m/>
    <m/>
    <m/>
    <m/>
    <m/>
    <m/>
    <m/>
    <m/>
    <m/>
    <m/>
    <m/>
    <m/>
    <m/>
    <m/>
    <m/>
    <m/>
    <s v="mais sorgho_rouge sorgho_blanc mil riz_local riz_importe fonio niebe arachide_coque arachide_graine voandzou"/>
    <n v="1"/>
    <n v="1"/>
    <n v="1"/>
    <n v="1"/>
    <n v="1"/>
    <n v="1"/>
    <n v="1"/>
    <n v="0"/>
    <n v="0"/>
    <n v="0"/>
    <n v="0"/>
    <n v="0"/>
    <n v="0"/>
    <n v="0"/>
    <n v="0"/>
    <n v="0"/>
    <n v="1"/>
    <n v="1"/>
    <n v="1"/>
    <n v="1"/>
    <n v="0"/>
    <n v="0"/>
    <n v="0"/>
    <n v="0"/>
    <n v="0"/>
    <n v="0"/>
    <n v="0"/>
    <n v="0"/>
    <s v="baisse_prix_fournisseurs hausse_offre_circulation_routes"/>
    <n v="0"/>
    <n v="0"/>
    <n v="0"/>
    <n v="0"/>
    <n v="0"/>
    <n v="1"/>
    <n v="0"/>
    <n v="1"/>
    <n v="0"/>
    <n v="0"/>
    <n v="0"/>
    <n v="0"/>
    <m/>
    <m/>
    <s v="espece"/>
    <n v="1"/>
    <n v="0"/>
    <n v="0"/>
    <n v="0"/>
    <n v="0"/>
    <n v="0"/>
    <m/>
    <s v="oui_hausse"/>
    <s v="non"/>
    <m/>
    <m/>
    <m/>
    <m/>
    <m/>
    <m/>
    <m/>
    <m/>
    <m/>
    <m/>
    <s v="personne"/>
    <n v="0"/>
    <n v="0"/>
    <n v="0"/>
    <n v="0"/>
    <n v="0"/>
    <n v="0"/>
    <n v="0"/>
    <n v="1"/>
    <n v="0"/>
    <m/>
    <m/>
    <m/>
    <m/>
    <n v="364766270"/>
    <n v="44887.694918981477"/>
    <m/>
    <m/>
    <s v="submitted_via_web"/>
  </r>
  <r>
    <n v="101"/>
    <s v="b31d1082-a387-4626-b2fb-821146fd242c"/>
    <d v="2022-11-22T00:00:00"/>
    <s v="boussouma"/>
    <s v="OUEDRAOGO MAHAMADY"/>
    <x v="99"/>
    <n v="44887.602216145831"/>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tate igname manioc pomme_de_terre"/>
    <n v="0"/>
    <n v="0"/>
    <n v="0"/>
    <n v="0"/>
    <n v="0"/>
    <n v="0"/>
    <n v="0"/>
    <n v="1"/>
    <n v="1"/>
    <n v="1"/>
    <n v="1"/>
    <n v="0"/>
    <n v="0"/>
    <n v="0"/>
    <n v="0"/>
    <n v="0"/>
    <n v="0"/>
    <n v="0"/>
    <n v="0"/>
    <n v="0"/>
    <n v="0"/>
    <n v="0"/>
    <n v="0"/>
    <n v="0"/>
    <n v="0"/>
    <n v="0"/>
    <n v="0"/>
    <n v="0"/>
    <n v="4"/>
    <m/>
    <m/>
    <m/>
    <m/>
    <m/>
    <m/>
    <m/>
    <m/>
    <m/>
    <m/>
    <m/>
    <m/>
    <m/>
    <m/>
    <m/>
    <m/>
    <m/>
    <m/>
    <m/>
    <m/>
    <m/>
    <m/>
    <m/>
    <m/>
    <m/>
    <m/>
    <m/>
    <m/>
    <m/>
    <m/>
    <m/>
    <m/>
    <m/>
    <m/>
    <m/>
    <m/>
    <m/>
    <m/>
    <m/>
    <m/>
    <m/>
    <m/>
    <m/>
    <m/>
    <m/>
    <m/>
    <m/>
    <m/>
    <m/>
    <m/>
    <m/>
    <m/>
    <m/>
    <m/>
    <m/>
    <m/>
    <m/>
    <m/>
    <m/>
    <m/>
    <m/>
    <m/>
    <m/>
    <m/>
    <m/>
    <m/>
    <m/>
    <m/>
    <m/>
    <m/>
    <m/>
    <m/>
    <m/>
    <m/>
    <m/>
    <m/>
    <m/>
    <m/>
    <m/>
    <m/>
    <m/>
    <m/>
    <m/>
    <m/>
    <m/>
    <m/>
    <m/>
    <m/>
    <m/>
    <m/>
    <m/>
    <m/>
    <m/>
    <m/>
    <m/>
    <m/>
    <m/>
    <m/>
    <m/>
    <m/>
    <m/>
    <m/>
    <m/>
    <m/>
    <m/>
    <m/>
    <s v="disponible"/>
    <n v="500"/>
    <s v="meme_pays"/>
    <m/>
    <m/>
    <n v="3"/>
    <n v="1"/>
    <n v="0"/>
    <m/>
    <s v="disponible"/>
    <n v="1300"/>
    <s v="meme_pays"/>
    <m/>
    <m/>
    <n v="15"/>
    <n v="2"/>
    <n v="0"/>
    <m/>
    <s v="disponible"/>
    <n v="250"/>
    <s v="meme_localite"/>
    <m/>
    <m/>
    <n v="5"/>
    <n v="1"/>
    <n v="0"/>
    <m/>
    <s v="disponible"/>
    <n v="350"/>
    <s v="meme_commune"/>
    <m/>
    <m/>
    <n v="6"/>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6277"/>
    <n v="44887.694930555561"/>
    <m/>
    <m/>
    <s v="submitted_via_web"/>
  </r>
  <r>
    <n v="102"/>
    <s v="fc88b380-11d8-43bc-842d-1d125ba8ae7a"/>
    <d v="2022-11-22T00:00:00"/>
    <s v="boussouma"/>
    <s v="OUEDRAOGO MAHAMADY"/>
    <x v="100"/>
    <n v="44887.61786381944"/>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omme_de_terre patate igname manioc"/>
    <n v="0"/>
    <n v="0"/>
    <n v="0"/>
    <n v="0"/>
    <n v="0"/>
    <n v="0"/>
    <n v="0"/>
    <n v="1"/>
    <n v="1"/>
    <n v="1"/>
    <n v="1"/>
    <n v="0"/>
    <n v="0"/>
    <n v="0"/>
    <n v="0"/>
    <n v="0"/>
    <n v="0"/>
    <n v="0"/>
    <n v="0"/>
    <n v="0"/>
    <n v="0"/>
    <n v="0"/>
    <n v="0"/>
    <n v="0"/>
    <n v="0"/>
    <n v="0"/>
    <n v="0"/>
    <n v="0"/>
    <n v="4"/>
    <m/>
    <m/>
    <m/>
    <m/>
    <m/>
    <m/>
    <m/>
    <m/>
    <m/>
    <m/>
    <m/>
    <m/>
    <m/>
    <m/>
    <m/>
    <m/>
    <m/>
    <m/>
    <m/>
    <m/>
    <m/>
    <m/>
    <m/>
    <m/>
    <m/>
    <m/>
    <m/>
    <m/>
    <m/>
    <m/>
    <m/>
    <m/>
    <m/>
    <m/>
    <m/>
    <m/>
    <m/>
    <m/>
    <m/>
    <m/>
    <m/>
    <m/>
    <m/>
    <m/>
    <m/>
    <m/>
    <m/>
    <m/>
    <m/>
    <m/>
    <m/>
    <m/>
    <m/>
    <m/>
    <m/>
    <m/>
    <m/>
    <m/>
    <m/>
    <m/>
    <m/>
    <m/>
    <m/>
    <m/>
    <m/>
    <m/>
    <m/>
    <m/>
    <m/>
    <m/>
    <m/>
    <m/>
    <m/>
    <m/>
    <m/>
    <m/>
    <m/>
    <m/>
    <m/>
    <m/>
    <m/>
    <m/>
    <m/>
    <m/>
    <m/>
    <m/>
    <m/>
    <m/>
    <m/>
    <m/>
    <m/>
    <m/>
    <m/>
    <m/>
    <m/>
    <m/>
    <m/>
    <m/>
    <m/>
    <m/>
    <m/>
    <m/>
    <m/>
    <m/>
    <m/>
    <m/>
    <s v="disponible"/>
    <n v="600"/>
    <s v="meme_pays"/>
    <m/>
    <m/>
    <n v="5"/>
    <n v="2"/>
    <n v="0"/>
    <m/>
    <s v="disponible"/>
    <n v="1200"/>
    <s v="meme_pays"/>
    <m/>
    <m/>
    <n v="21"/>
    <n v="2"/>
    <n v="0"/>
    <m/>
    <s v="disponible"/>
    <n v="300"/>
    <s v="meme_pays"/>
    <m/>
    <m/>
    <n v="10"/>
    <n v="1"/>
    <n v="0"/>
    <m/>
    <s v="disponible"/>
    <n v="350"/>
    <s v="meme_commune"/>
    <m/>
    <m/>
    <n v="1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ui"/>
    <m/>
    <s v="manioc igname patate pomme_de_terre"/>
    <n v="0"/>
    <n v="0"/>
    <n v="0"/>
    <n v="0"/>
    <n v="0"/>
    <n v="0"/>
    <n v="0"/>
    <n v="1"/>
    <n v="1"/>
    <n v="1"/>
    <n v="1"/>
    <n v="0"/>
    <n v="0"/>
    <n v="0"/>
    <n v="0"/>
    <n v="0"/>
    <n v="0"/>
    <n v="0"/>
    <n v="0"/>
    <n v="0"/>
    <n v="0"/>
    <n v="0"/>
    <n v="0"/>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6284"/>
    <n v="44887.6949537037"/>
    <m/>
    <m/>
    <s v="submitted_via_web"/>
  </r>
  <r>
    <n v="103"/>
    <s v="af519bb9-e5de-4ac7-9179-8bfd80465b78"/>
    <d v="2022-11-22T00:00:00"/>
    <s v="boussouma"/>
    <s v="OUEDRAOGO MAHAMADY"/>
    <x v="101"/>
    <n v="44887.642617152778"/>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mbustible_bois combustible_charbon"/>
    <n v="1"/>
    <n v="1"/>
    <n v="0"/>
    <n v="0"/>
    <n v="0"/>
    <n v="0"/>
    <n v="0"/>
    <n v="0"/>
    <n v="0"/>
    <n v="0"/>
    <n v="0"/>
    <n v="0"/>
    <n v="0"/>
    <n v="0"/>
    <n v="0"/>
    <n v="0"/>
    <n v="2"/>
    <n v="4"/>
    <m/>
    <s v="disponible"/>
    <n v="750"/>
    <s v="meme_pays"/>
    <m/>
    <m/>
    <n v="10"/>
    <n v="3"/>
    <n v="0"/>
    <m/>
    <s v="disponible"/>
    <s v="sac sachet"/>
    <n v="1"/>
    <n v="1"/>
    <n v="7750"/>
    <n v="100"/>
    <s v="meme_pays"/>
    <m/>
    <m/>
    <n v="15"/>
    <n v="2"/>
    <n v="0"/>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s v="prix_hausse"/>
    <n v="0"/>
    <n v="1"/>
    <n v="0"/>
    <n v="0"/>
    <s v="combustible_bois combustible_charbon"/>
    <n v="1"/>
    <n v="1"/>
    <n v="0"/>
    <n v="0"/>
    <n v="0"/>
    <n v="0"/>
    <n v="0"/>
    <n v="0"/>
    <n v="0"/>
    <n v="0"/>
    <n v="0"/>
    <n v="0"/>
    <n v="0"/>
    <n v="0"/>
    <n v="0"/>
    <n v="0"/>
    <s v="Hausse_prix_fournisseurs"/>
    <n v="0"/>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non_meme"/>
    <s v="non"/>
    <m/>
    <m/>
    <m/>
    <m/>
    <m/>
    <m/>
    <m/>
    <m/>
    <m/>
    <m/>
    <s v="personne"/>
    <n v="0"/>
    <n v="0"/>
    <n v="0"/>
    <n v="0"/>
    <n v="0"/>
    <n v="0"/>
    <n v="0"/>
    <n v="1"/>
    <n v="0"/>
    <m/>
    <m/>
    <m/>
    <m/>
    <n v="364766298"/>
    <n v="44887.694988425923"/>
    <m/>
    <m/>
    <s v="submitted_via_web"/>
  </r>
  <r>
    <n v="104"/>
    <s v="4aefe9b1-10d3-41f1-a02c-87d606cc96b9"/>
    <d v="2022-11-22T00:00:00"/>
    <s v="boussouma"/>
    <s v="OUEDRAOGO MAHAMADY"/>
    <x v="102"/>
    <n v="44887.656912407409"/>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oignon tomate feuille huile beurre"/>
    <n v="0"/>
    <n v="0"/>
    <n v="0"/>
    <n v="0"/>
    <n v="0"/>
    <n v="0"/>
    <n v="0"/>
    <n v="0"/>
    <n v="0"/>
    <n v="0"/>
    <n v="0"/>
    <n v="0"/>
    <n v="0"/>
    <n v="0"/>
    <n v="0"/>
    <n v="0"/>
    <n v="0"/>
    <n v="0"/>
    <n v="0"/>
    <n v="0"/>
    <n v="1"/>
    <n v="1"/>
    <n v="1"/>
    <n v="1"/>
    <n v="1"/>
    <n v="0"/>
    <n v="0"/>
    <n v="0"/>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kg yorouba tas"/>
    <n v="1"/>
    <n v="1"/>
    <n v="1"/>
    <n v="500"/>
    <n v="1000"/>
    <n v="200"/>
    <s v="meme_localite"/>
    <m/>
    <m/>
    <n v="10"/>
    <n v="1"/>
    <n v="0"/>
    <m/>
    <s v="disponible"/>
    <s v="kg tas"/>
    <n v="1"/>
    <n v="1"/>
    <n v="600"/>
    <n v="200"/>
    <s v="meme_localite"/>
    <m/>
    <m/>
    <n v="4"/>
    <n v="1"/>
    <n v="0"/>
    <m/>
    <s v="disponible"/>
    <s v="tas"/>
    <n v="0"/>
    <n v="1"/>
    <m/>
    <n v="100"/>
    <s v="meme_localite"/>
    <m/>
    <m/>
    <n v="2"/>
    <n v="1"/>
    <n v="0"/>
    <m/>
    <s v="disponible"/>
    <n v="1000"/>
    <s v="meme_localite"/>
    <m/>
    <m/>
    <n v="10"/>
    <n v="1"/>
    <n v="0"/>
    <m/>
    <s v="disponible"/>
    <s v="boule litre kg"/>
    <n v="1"/>
    <n v="1"/>
    <n v="1"/>
    <n v="2000"/>
    <n v="2000"/>
    <n v="100"/>
    <s v="meme_localite"/>
    <m/>
    <m/>
    <n v="30"/>
    <n v="1"/>
    <n v="0"/>
    <m/>
    <m/>
    <m/>
    <m/>
    <m/>
    <m/>
    <m/>
    <m/>
    <m/>
    <m/>
    <m/>
    <m/>
    <m/>
    <m/>
    <m/>
    <m/>
    <m/>
    <m/>
    <m/>
    <m/>
    <m/>
    <m/>
    <m/>
    <s v="non"/>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s v="oui_hausse"/>
    <s v="non"/>
    <m/>
    <m/>
    <m/>
    <m/>
    <m/>
    <m/>
    <m/>
    <m/>
    <m/>
    <m/>
    <s v="personne"/>
    <n v="0"/>
    <n v="0"/>
    <n v="0"/>
    <n v="0"/>
    <n v="0"/>
    <n v="0"/>
    <n v="0"/>
    <n v="1"/>
    <n v="0"/>
    <m/>
    <m/>
    <m/>
    <m/>
    <n v="364766305"/>
    <n v="44887.695"/>
    <m/>
    <m/>
    <s v="submitted_via_web"/>
  </r>
  <r>
    <n v="105"/>
    <s v="33049bfe-3ed5-4264-9836-5b1cd0628d48"/>
    <d v="2022-11-22T00:00:00"/>
    <s v="boussouma"/>
    <s v="OUEDRAOGO MAHAMADY"/>
    <x v="103"/>
    <n v="44887.666955590277"/>
    <s v="audit.csv"/>
    <m/>
    <m/>
    <s v="reach"/>
    <n v="44887"/>
    <s v="centre_nord"/>
    <s v="sanmatenga"/>
    <x v="3"/>
    <s v="central"/>
    <m/>
    <m/>
    <s v="REACH"/>
    <s v="Marché de Boussouma"/>
    <m/>
    <s v="oui"/>
    <m/>
    <s v="30a100"/>
    <m/>
    <m/>
    <s v="aucun"/>
    <n v="0"/>
    <n v="0"/>
    <n v="0"/>
    <n v="1"/>
    <n v="1"/>
    <m/>
    <m/>
    <m/>
    <m/>
    <m/>
    <m/>
    <m/>
    <m/>
    <m/>
    <m/>
    <m/>
    <m/>
    <m/>
    <m/>
    <m/>
    <m/>
    <m/>
    <m/>
    <m/>
    <m/>
    <m/>
    <m/>
    <m/>
    <m/>
    <m/>
    <m/>
    <m/>
    <m/>
    <m/>
    <m/>
    <m/>
    <m/>
    <m/>
    <m/>
    <m/>
    <m/>
    <m/>
    <m/>
    <m/>
    <m/>
    <m/>
    <m/>
    <m/>
    <m/>
    <m/>
    <m/>
    <m/>
    <m/>
    <m/>
    <m/>
    <m/>
    <m/>
    <m/>
    <m/>
    <m/>
    <m/>
    <m/>
    <m/>
    <m/>
    <m/>
    <m/>
    <m/>
    <m/>
    <m/>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1"/>
    <n v="1"/>
    <n v="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lait_en_poudre lait_frais"/>
    <n v="0"/>
    <n v="0"/>
    <n v="0"/>
    <n v="0"/>
    <n v="0"/>
    <n v="0"/>
    <n v="0"/>
    <n v="0"/>
    <n v="0"/>
    <n v="0"/>
    <n v="0"/>
    <n v="0"/>
    <n v="0"/>
    <n v="0"/>
    <n v="1"/>
    <n v="1"/>
    <n v="0"/>
    <n v="0"/>
    <n v="0"/>
    <n v="0"/>
    <n v="0"/>
    <n v="0"/>
    <n v="0"/>
    <n v="0"/>
    <n v="0"/>
    <n v="0"/>
    <n v="0"/>
    <n v="0"/>
    <n v="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500"/>
    <s v="meme_pays"/>
    <m/>
    <m/>
    <n v="60"/>
    <n v="1"/>
    <n v="0"/>
    <m/>
    <s v="disponible"/>
    <n v="600"/>
    <s v="meme_localit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non"/>
    <m/>
    <m/>
    <m/>
    <m/>
    <m/>
    <m/>
    <m/>
    <m/>
    <m/>
    <m/>
    <m/>
    <m/>
    <m/>
    <m/>
    <m/>
    <m/>
    <m/>
    <m/>
    <m/>
    <m/>
    <m/>
    <m/>
    <m/>
    <m/>
    <m/>
    <m/>
    <m/>
    <m/>
    <m/>
    <m/>
    <m/>
    <m/>
    <m/>
    <m/>
    <m/>
    <m/>
    <m/>
    <m/>
    <m/>
    <m/>
    <m/>
    <m/>
    <m/>
    <m/>
    <m/>
    <m/>
    <s v="prix_hausse"/>
    <n v="0"/>
    <n v="1"/>
    <n v="0"/>
    <n v="0"/>
    <s v="lait_en_poudre"/>
    <n v="0"/>
    <n v="0"/>
    <n v="0"/>
    <n v="0"/>
    <n v="0"/>
    <n v="0"/>
    <n v="0"/>
    <n v="0"/>
    <n v="0"/>
    <n v="0"/>
    <n v="0"/>
    <n v="0"/>
    <n v="0"/>
    <n v="0"/>
    <n v="1"/>
    <n v="0"/>
    <n v="0"/>
    <n v="0"/>
    <n v="0"/>
    <n v="0"/>
    <n v="0"/>
    <n v="0"/>
    <n v="0"/>
    <n v="0"/>
    <n v="0"/>
    <n v="0"/>
    <n v="0"/>
    <n v="0"/>
    <s v="Hausse_prix_fournisseurs"/>
    <n v="0"/>
    <n v="0"/>
    <n v="0"/>
    <n v="0"/>
    <n v="0"/>
    <n v="1"/>
    <n v="0"/>
    <n v="0"/>
    <n v="0"/>
    <n v="0"/>
    <n v="0"/>
    <n v="0"/>
    <m/>
    <m/>
    <m/>
    <m/>
    <m/>
    <m/>
    <m/>
    <m/>
    <m/>
    <m/>
    <m/>
    <m/>
    <m/>
    <m/>
    <m/>
    <m/>
    <m/>
    <m/>
    <m/>
    <m/>
    <m/>
    <m/>
    <m/>
    <m/>
    <m/>
    <m/>
    <m/>
    <m/>
    <m/>
    <m/>
    <m/>
    <m/>
    <m/>
    <m/>
    <m/>
    <m/>
    <m/>
    <m/>
    <m/>
    <m/>
    <m/>
    <m/>
    <m/>
    <m/>
    <m/>
    <s v="espece"/>
    <n v="1"/>
    <n v="0"/>
    <n v="0"/>
    <n v="0"/>
    <n v="0"/>
    <n v="0"/>
    <m/>
    <s v="non_meme"/>
    <s v="non"/>
    <m/>
    <m/>
    <m/>
    <m/>
    <m/>
    <m/>
    <m/>
    <m/>
    <m/>
    <m/>
    <s v="personne"/>
    <n v="0"/>
    <n v="0"/>
    <n v="0"/>
    <n v="0"/>
    <n v="0"/>
    <n v="0"/>
    <n v="0"/>
    <n v="1"/>
    <n v="0"/>
    <m/>
    <m/>
    <m/>
    <m/>
    <n v="364766312"/>
    <n v="44887.695011574076"/>
    <m/>
    <m/>
    <s v="submitted_via_web"/>
  </r>
  <r>
    <n v="107"/>
    <s v="94c40f41-e500-4c4c-8b09-d8bea7456f61"/>
    <d v="2022-11-23T00:00:00"/>
    <s v="dedougou"/>
    <s v="TOE Aïssata"/>
    <x v="104"/>
    <n v="44888.529342303242"/>
    <s v="audit.csv"/>
    <m/>
    <m/>
    <s v="crs"/>
    <n v="44888"/>
    <s v="boucle_mouhoun"/>
    <s v="mouhoun"/>
    <x v="4"/>
    <s v="central"/>
    <m/>
    <m/>
    <s v="Catholic Relief Services"/>
    <s v="Marché de Dédougou"/>
    <m/>
    <s v="oui"/>
    <m/>
    <s v="moins30"/>
    <m/>
    <m/>
    <s v="seau bidon"/>
    <n v="1"/>
    <n v="1"/>
    <n v="0"/>
    <n v="0"/>
    <n v="2"/>
    <m/>
    <s v="disponible"/>
    <n v="1000"/>
    <s v="meme_pays"/>
    <m/>
    <m/>
    <n v="7"/>
    <n v="2"/>
    <n v="0"/>
    <m/>
    <s v="disponible"/>
    <s v="20l"/>
    <n v="1"/>
    <n v="0"/>
    <n v="1000"/>
    <m/>
    <s v="meme_pays"/>
    <m/>
    <m/>
    <n v="2"/>
    <n v="2"/>
    <n v="1"/>
    <m/>
    <m/>
    <m/>
    <m/>
    <m/>
    <m/>
    <m/>
    <m/>
    <m/>
    <m/>
    <m/>
    <m/>
    <m/>
    <m/>
    <s v="non"/>
    <m/>
    <m/>
    <m/>
    <m/>
    <m/>
    <m/>
    <m/>
    <m/>
    <m/>
    <m/>
    <m/>
    <m/>
    <m/>
    <m/>
    <m/>
    <m/>
    <m/>
    <m/>
    <m/>
    <m/>
    <m/>
    <m/>
    <s v="prix_constants"/>
    <n v="1"/>
    <n v="0"/>
    <n v="0"/>
    <n v="0"/>
    <m/>
    <m/>
    <m/>
    <m/>
    <m/>
    <m/>
    <m/>
    <m/>
    <m/>
    <m/>
    <m/>
    <m/>
    <m/>
    <m/>
    <m/>
    <m/>
    <m/>
    <m/>
    <m/>
    <m/>
    <m/>
    <m/>
    <m/>
    <m/>
    <m/>
    <m/>
    <m/>
    <m/>
    <m/>
    <m/>
    <m/>
    <m/>
    <m/>
    <m/>
    <m/>
    <m/>
    <m/>
    <m/>
    <m/>
    <s v="bache"/>
    <n v="1"/>
    <n v="0"/>
    <n v="0"/>
    <n v="0"/>
    <n v="0"/>
    <n v="1"/>
    <m/>
    <s v="disponible"/>
    <n v="5500"/>
    <s v="meme_pays"/>
    <m/>
    <m/>
    <n v="7"/>
    <n v="2"/>
    <n v="0"/>
    <m/>
    <m/>
    <m/>
    <m/>
    <m/>
    <m/>
    <m/>
    <m/>
    <m/>
    <m/>
    <m/>
    <m/>
    <m/>
    <m/>
    <m/>
    <m/>
    <m/>
    <m/>
    <m/>
    <m/>
    <m/>
    <m/>
    <m/>
    <m/>
    <m/>
    <m/>
    <m/>
    <m/>
    <s v="non"/>
    <m/>
    <m/>
    <m/>
    <m/>
    <m/>
    <m/>
    <m/>
    <m/>
    <m/>
    <m/>
    <m/>
    <m/>
    <m/>
    <m/>
    <m/>
    <m/>
    <m/>
    <m/>
    <m/>
    <m/>
    <m/>
    <m/>
    <m/>
    <s v="prix_constants"/>
    <n v="1"/>
    <n v="0"/>
    <n v="0"/>
    <n v="0"/>
    <m/>
    <m/>
    <m/>
    <m/>
    <m/>
    <m/>
    <m/>
    <m/>
    <m/>
    <m/>
    <m/>
    <m/>
    <m/>
    <m/>
    <m/>
    <m/>
    <m/>
    <m/>
    <m/>
    <m/>
    <m/>
    <m/>
    <m/>
    <m/>
    <m/>
    <m/>
    <m/>
    <m/>
    <m/>
    <m/>
    <m/>
    <m/>
    <m/>
    <m/>
    <m/>
    <m/>
    <m/>
    <m/>
    <m/>
    <m/>
    <m/>
    <s v="marmite7 marmite5 assiette gobelet_plastique gobelet_acier bassine natte"/>
    <n v="0"/>
    <n v="0"/>
    <n v="0"/>
    <n v="1"/>
    <n v="1"/>
    <n v="1"/>
    <n v="1"/>
    <n v="1"/>
    <n v="1"/>
    <n v="1"/>
    <n v="0"/>
    <n v="0"/>
    <n v="0"/>
    <n v="0"/>
    <n v="0"/>
    <n v="0"/>
    <n v="7"/>
    <n v="10"/>
    <m/>
    <m/>
    <m/>
    <m/>
    <m/>
    <m/>
    <m/>
    <m/>
    <m/>
    <m/>
    <m/>
    <m/>
    <m/>
    <m/>
    <m/>
    <m/>
    <m/>
    <m/>
    <m/>
    <m/>
    <m/>
    <m/>
    <m/>
    <m/>
    <m/>
    <m/>
    <m/>
    <m/>
    <m/>
    <m/>
    <m/>
    <m/>
    <m/>
    <m/>
    <m/>
    <m/>
    <m/>
    <m/>
    <s v="disponible"/>
    <n v="5000"/>
    <s v="meme_pays"/>
    <m/>
    <m/>
    <n v="30"/>
    <n v="2"/>
    <n v="0"/>
    <m/>
    <s v="disponible"/>
    <n v="3500"/>
    <s v="meme_pays"/>
    <m/>
    <m/>
    <n v="30"/>
    <n v="2"/>
    <n v="0"/>
    <m/>
    <s v="disponible"/>
    <n v="800"/>
    <s v="meme_pays"/>
    <m/>
    <m/>
    <n v="7"/>
    <n v="2"/>
    <n v="0"/>
    <m/>
    <s v="disponible"/>
    <n v="100"/>
    <s v="meme_pays"/>
    <m/>
    <m/>
    <n v="14"/>
    <n v="2"/>
    <n v="0"/>
    <m/>
    <s v="disponible"/>
    <s v="0_25l 0_5l 1l"/>
    <n v="1"/>
    <n v="1"/>
    <n v="1"/>
    <n v="500"/>
    <n v="750"/>
    <n v="1500"/>
    <s v="meme_pays"/>
    <m/>
    <m/>
    <n v="30"/>
    <n v="2"/>
    <n v="0"/>
    <m/>
    <s v="disponible"/>
    <n v="1500"/>
    <s v="meme_pays"/>
    <m/>
    <m/>
    <n v="30"/>
    <n v="2"/>
    <n v="0"/>
    <m/>
    <s v="disponible"/>
    <n v="3000"/>
    <s v="meme_pays"/>
    <m/>
    <m/>
    <n v="30"/>
    <n v="2"/>
    <n v="0"/>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espece coupons"/>
    <n v="1"/>
    <n v="0"/>
    <n v="1"/>
    <n v="1"/>
    <n v="0"/>
    <n v="0"/>
    <m/>
    <s v="oui_baisse"/>
    <s v="non"/>
    <m/>
    <m/>
    <m/>
    <m/>
    <m/>
    <m/>
    <m/>
    <m/>
    <m/>
    <m/>
    <s v="femmes"/>
    <n v="0"/>
    <n v="1"/>
    <n v="0"/>
    <n v="0"/>
    <n v="0"/>
    <n v="0"/>
    <n v="0"/>
    <n v="0"/>
    <n v="0"/>
    <m/>
    <m/>
    <m/>
    <m/>
    <n v="365568091"/>
    <n v="44889.466516203713"/>
    <m/>
    <m/>
    <s v="submitted_via_web"/>
  </r>
  <r>
    <n v="108"/>
    <s v="5a9a1d71-c86d-4e6d-8889-1c84ddefbb4d"/>
    <d v="2022-11-17T00:00:00"/>
    <s v="tougan"/>
    <s v="Bado Julie"/>
    <x v="105"/>
    <n v="44888.744138564813"/>
    <s v="audit.csv"/>
    <m/>
    <m/>
    <s v="crs"/>
    <n v="44888"/>
    <s v="boucle_mouhoun"/>
    <s v="sourou"/>
    <x v="2"/>
    <s v="central"/>
    <m/>
    <m/>
    <s v="Catholic Relief Services"/>
    <s v="Marché de Tougan"/>
    <m/>
    <s v="oui"/>
    <m/>
    <s v="moins30"/>
    <m/>
    <m/>
    <s v="aucun"/>
    <n v="0"/>
    <n v="0"/>
    <n v="0"/>
    <n v="1"/>
    <n v="1"/>
    <m/>
    <m/>
    <m/>
    <m/>
    <m/>
    <m/>
    <m/>
    <m/>
    <m/>
    <m/>
    <m/>
    <m/>
    <m/>
    <m/>
    <m/>
    <m/>
    <m/>
    <m/>
    <m/>
    <m/>
    <m/>
    <m/>
    <m/>
    <m/>
    <m/>
    <m/>
    <m/>
    <m/>
    <m/>
    <m/>
    <m/>
    <m/>
    <m/>
    <m/>
    <m/>
    <m/>
    <m/>
    <m/>
    <m/>
    <m/>
    <m/>
    <m/>
    <m/>
    <m/>
    <m/>
    <m/>
    <m/>
    <m/>
    <m/>
    <m/>
    <m/>
    <m/>
    <m/>
    <m/>
    <m/>
    <m/>
    <m/>
    <m/>
    <m/>
    <m/>
    <m/>
    <m/>
    <m/>
    <m/>
    <m/>
    <m/>
    <m/>
    <m/>
    <m/>
    <m/>
    <m/>
    <m/>
    <m/>
    <m/>
    <m/>
    <m/>
    <m/>
    <m/>
    <m/>
    <m/>
    <m/>
    <m/>
    <m/>
    <m/>
    <m/>
    <m/>
    <m/>
    <m/>
    <m/>
    <m/>
    <m/>
    <m/>
    <m/>
    <m/>
    <m/>
    <m/>
    <m/>
    <m/>
    <m/>
    <m/>
    <m/>
    <m/>
    <m/>
    <s v="bache corde tenaille"/>
    <n v="1"/>
    <n v="1"/>
    <n v="1"/>
    <n v="0"/>
    <n v="0"/>
    <n v="3"/>
    <m/>
    <s v="disponible"/>
    <n v="5000"/>
    <s v="meme_pays"/>
    <m/>
    <m/>
    <n v="30"/>
    <n v="3"/>
    <n v="0"/>
    <m/>
    <s v="disponible"/>
    <n v="3750"/>
    <s v="meme_pays"/>
    <m/>
    <m/>
    <n v="30"/>
    <n v="3"/>
    <n v="0"/>
    <m/>
    <s v="disponible"/>
    <n v="1000"/>
    <s v="meme_pays"/>
    <m/>
    <m/>
    <n v="15"/>
    <n v="3"/>
    <n v="0"/>
    <m/>
    <m/>
    <m/>
    <m/>
    <m/>
    <m/>
    <m/>
    <m/>
    <m/>
    <m/>
    <s v="oui"/>
    <m/>
    <s v="bache corde tenaille"/>
    <n v="1"/>
    <n v="1"/>
    <n v="1"/>
    <n v="0"/>
    <n v="0"/>
    <m/>
    <s v="taxes"/>
    <n v="0"/>
    <n v="0"/>
    <n v="0"/>
    <n v="0"/>
    <n v="0"/>
    <n v="0"/>
    <n v="0"/>
    <n v="0"/>
    <n v="1"/>
    <n v="0"/>
    <n v="0"/>
    <n v="0"/>
    <m/>
    <m/>
    <s v="prix_constants"/>
    <n v="1"/>
    <n v="0"/>
    <n v="0"/>
    <n v="0"/>
    <m/>
    <m/>
    <m/>
    <m/>
    <m/>
    <m/>
    <m/>
    <m/>
    <m/>
    <m/>
    <m/>
    <m/>
    <m/>
    <m/>
    <m/>
    <m/>
    <m/>
    <m/>
    <m/>
    <m/>
    <m/>
    <m/>
    <m/>
    <m/>
    <m/>
    <m/>
    <m/>
    <m/>
    <m/>
    <m/>
    <m/>
    <m/>
    <m/>
    <m/>
    <m/>
    <m/>
    <m/>
    <m/>
    <m/>
    <m/>
    <m/>
    <s v="aucun"/>
    <n v="0"/>
    <n v="0"/>
    <n v="0"/>
    <n v="0"/>
    <n v="0"/>
    <n v="0"/>
    <n v="0"/>
    <n v="0"/>
    <n v="0"/>
    <n v="0"/>
    <n v="0"/>
    <n v="0"/>
    <n v="0"/>
    <n v="0"/>
    <n v="0"/>
    <n v="1"/>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on"/>
    <m/>
    <m/>
    <m/>
    <m/>
    <m/>
    <m/>
    <m/>
    <m/>
    <m/>
    <m/>
    <s v="nsp"/>
    <n v="0"/>
    <n v="0"/>
    <n v="0"/>
    <n v="0"/>
    <n v="0"/>
    <n v="0"/>
    <n v="0"/>
    <n v="0"/>
    <n v="1"/>
    <m/>
    <m/>
    <m/>
    <m/>
    <n v="365599168"/>
    <n v="44889.506631944438"/>
    <m/>
    <m/>
    <s v="submitted_via_web"/>
  </r>
  <r>
    <n v="109"/>
    <s v="7f248634-2890-43f4-96f7-39cf3f814750"/>
    <d v="2022-11-23T00:00:00"/>
    <s v="tougan"/>
    <s v="Bado Julie"/>
    <x v="106"/>
    <n v="44888.430414560193"/>
    <s v="audit.csv"/>
    <m/>
    <m/>
    <s v="crs"/>
    <n v="44888"/>
    <s v="boucle_mouhoun"/>
    <s v="sourou"/>
    <x v="2"/>
    <s v="central"/>
    <m/>
    <m/>
    <s v="Catholic Relief Services"/>
    <s v="Marché de Tougan"/>
    <m/>
    <s v="oui"/>
    <m/>
    <s v="30a100"/>
    <m/>
    <m/>
    <s v="aucun"/>
    <n v="0"/>
    <n v="0"/>
    <n v="0"/>
    <n v="1"/>
    <n v="1"/>
    <m/>
    <m/>
    <m/>
    <m/>
    <m/>
    <m/>
    <m/>
    <m/>
    <m/>
    <m/>
    <m/>
    <m/>
    <m/>
    <m/>
    <m/>
    <m/>
    <m/>
    <m/>
    <m/>
    <m/>
    <m/>
    <m/>
    <m/>
    <m/>
    <m/>
    <m/>
    <m/>
    <m/>
    <m/>
    <m/>
    <m/>
    <m/>
    <m/>
    <m/>
    <m/>
    <m/>
    <m/>
    <m/>
    <m/>
    <m/>
    <m/>
    <m/>
    <m/>
    <m/>
    <m/>
    <m/>
    <m/>
    <m/>
    <m/>
    <m/>
    <m/>
    <m/>
    <m/>
    <m/>
    <m/>
    <m/>
    <m/>
    <m/>
    <m/>
    <m/>
    <m/>
    <m/>
    <m/>
    <m/>
    <m/>
    <m/>
    <m/>
    <m/>
    <m/>
    <m/>
    <m/>
    <m/>
    <m/>
    <m/>
    <m/>
    <m/>
    <m/>
    <m/>
    <m/>
    <m/>
    <m/>
    <m/>
    <m/>
    <m/>
    <m/>
    <m/>
    <m/>
    <m/>
    <m/>
    <m/>
    <m/>
    <m/>
    <m/>
    <m/>
    <m/>
    <m/>
    <m/>
    <m/>
    <m/>
    <m/>
    <m/>
    <m/>
    <m/>
    <s v="bache corde tenaille pelle"/>
    <n v="1"/>
    <n v="1"/>
    <n v="1"/>
    <n v="1"/>
    <n v="0"/>
    <n v="4"/>
    <m/>
    <s v="disponible"/>
    <n v="5000"/>
    <s v="meme_pays"/>
    <m/>
    <m/>
    <n v="180"/>
    <n v="2"/>
    <n v="0"/>
    <m/>
    <s v="disponible"/>
    <n v="6000"/>
    <s v="meme_pays"/>
    <m/>
    <m/>
    <n v="60"/>
    <n v="2"/>
    <n v="0"/>
    <m/>
    <s v="disponible"/>
    <n v="1250"/>
    <s v="meme_pays"/>
    <m/>
    <m/>
    <n v="90"/>
    <n v="2"/>
    <n v="0"/>
    <m/>
    <s v="disponible"/>
    <n v="1750"/>
    <s v="meme_pays"/>
    <m/>
    <m/>
    <n v="90"/>
    <n v="2"/>
    <n v="0"/>
    <m/>
    <s v="non"/>
    <m/>
    <m/>
    <m/>
    <m/>
    <m/>
    <m/>
    <m/>
    <m/>
    <m/>
    <m/>
    <m/>
    <m/>
    <m/>
    <m/>
    <m/>
    <m/>
    <m/>
    <m/>
    <m/>
    <m/>
    <m/>
    <m/>
    <m/>
    <s v="prix_hausse"/>
    <n v="0"/>
    <n v="1"/>
    <n v="0"/>
    <n v="0"/>
    <s v="pelle tenaille corde bache"/>
    <n v="1"/>
    <n v="1"/>
    <n v="1"/>
    <n v="1"/>
    <n v="0"/>
    <s v="Hausse_prix_fournisseurs"/>
    <n v="0"/>
    <n v="0"/>
    <n v="0"/>
    <n v="0"/>
    <n v="0"/>
    <n v="1"/>
    <n v="0"/>
    <n v="0"/>
    <n v="0"/>
    <n v="0"/>
    <n v="0"/>
    <n v="0"/>
    <m/>
    <m/>
    <m/>
    <m/>
    <m/>
    <m/>
    <m/>
    <m/>
    <m/>
    <m/>
    <m/>
    <m/>
    <m/>
    <m/>
    <m/>
    <m/>
    <m/>
    <m/>
    <m/>
    <m/>
    <m/>
    <m/>
    <s v="aucun"/>
    <n v="0"/>
    <n v="0"/>
    <n v="0"/>
    <n v="0"/>
    <n v="0"/>
    <n v="0"/>
    <n v="0"/>
    <n v="0"/>
    <n v="0"/>
    <n v="0"/>
    <n v="0"/>
    <n v="0"/>
    <n v="0"/>
    <n v="0"/>
    <n v="0"/>
    <n v="1"/>
    <n v="1"/>
    <n v="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non_meme"/>
    <s v="nsp"/>
    <m/>
    <m/>
    <m/>
    <m/>
    <m/>
    <m/>
    <m/>
    <m/>
    <m/>
    <m/>
    <s v="nsp"/>
    <n v="0"/>
    <n v="0"/>
    <n v="0"/>
    <n v="0"/>
    <n v="0"/>
    <n v="0"/>
    <n v="0"/>
    <n v="0"/>
    <n v="1"/>
    <m/>
    <m/>
    <m/>
    <m/>
    <n v="365599182"/>
    <n v="44889.506631944438"/>
    <m/>
    <m/>
    <s v="submitted_via_web"/>
  </r>
  <r>
    <n v="110"/>
    <s v="d997758f-2b67-4adb-a9db-f08c760bfc18"/>
    <d v="2022-11-23T00:00:00"/>
    <s v="tougan"/>
    <s v="Bado Julie"/>
    <x v="107"/>
    <n v="44889.500644016203"/>
    <s v="audit.csv"/>
    <m/>
    <m/>
    <s v="crs"/>
    <n v="44888"/>
    <s v="boucle_mouhoun"/>
    <s v="sourou"/>
    <x v="2"/>
    <s v="central"/>
    <m/>
    <m/>
    <s v="Catholic Relief Services"/>
    <s v="Marché de Tougan"/>
    <m/>
    <s v="oui"/>
    <m/>
    <s v="moins30"/>
    <m/>
    <m/>
    <s v="savon400gr seau"/>
    <n v="1"/>
    <n v="0"/>
    <n v="1"/>
    <n v="0"/>
    <n v="2"/>
    <m/>
    <s v="disponible"/>
    <n v="1000"/>
    <s v="meme_pays"/>
    <m/>
    <m/>
    <n v="14"/>
    <n v="2"/>
    <n v="0"/>
    <m/>
    <m/>
    <m/>
    <m/>
    <m/>
    <m/>
    <m/>
    <m/>
    <m/>
    <m/>
    <m/>
    <m/>
    <m/>
    <m/>
    <s v="disponible"/>
    <s v="boule400g boule250g"/>
    <n v="1"/>
    <n v="1"/>
    <n v="500"/>
    <n v="275"/>
    <s v="meme_localite"/>
    <m/>
    <m/>
    <n v="7"/>
    <n v="2"/>
    <n v="0"/>
    <m/>
    <s v="non"/>
    <m/>
    <m/>
    <m/>
    <m/>
    <m/>
    <m/>
    <m/>
    <m/>
    <m/>
    <m/>
    <m/>
    <m/>
    <m/>
    <m/>
    <m/>
    <m/>
    <m/>
    <m/>
    <m/>
    <m/>
    <m/>
    <m/>
    <s v="prix_hausse"/>
    <n v="0"/>
    <n v="1"/>
    <n v="0"/>
    <n v="0"/>
    <s v="seau savon400gr"/>
    <n v="1"/>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assiette gobelet_plastique bassine natte"/>
    <n v="0"/>
    <n v="0"/>
    <n v="0"/>
    <n v="1"/>
    <n v="1"/>
    <n v="1"/>
    <n v="1"/>
    <n v="0"/>
    <n v="1"/>
    <n v="1"/>
    <n v="0"/>
    <n v="0"/>
    <n v="0"/>
    <n v="0"/>
    <n v="0"/>
    <n v="0"/>
    <n v="6"/>
    <n v="9"/>
    <m/>
    <m/>
    <m/>
    <m/>
    <m/>
    <m/>
    <m/>
    <m/>
    <m/>
    <m/>
    <m/>
    <m/>
    <m/>
    <m/>
    <m/>
    <m/>
    <m/>
    <m/>
    <m/>
    <m/>
    <m/>
    <m/>
    <m/>
    <m/>
    <m/>
    <m/>
    <m/>
    <m/>
    <m/>
    <m/>
    <m/>
    <m/>
    <m/>
    <m/>
    <m/>
    <m/>
    <m/>
    <m/>
    <s v="disponible"/>
    <n v="7500"/>
    <s v="meme_pays"/>
    <m/>
    <m/>
    <n v="30"/>
    <n v="2"/>
    <n v="0"/>
    <m/>
    <s v="disponible"/>
    <n v="6000"/>
    <s v="meme_pays"/>
    <m/>
    <m/>
    <n v="14"/>
    <n v="2"/>
    <n v="0"/>
    <m/>
    <s v="disponible"/>
    <n v="2500"/>
    <s v="meme_pays"/>
    <m/>
    <m/>
    <n v="14"/>
    <n v="2"/>
    <n v="0"/>
    <m/>
    <s v="disponible"/>
    <n v="125"/>
    <s v="meme_pays"/>
    <m/>
    <m/>
    <n v="7"/>
    <n v="2"/>
    <n v="0"/>
    <m/>
    <m/>
    <m/>
    <m/>
    <m/>
    <m/>
    <m/>
    <m/>
    <m/>
    <m/>
    <m/>
    <m/>
    <m/>
    <m/>
    <m/>
    <m/>
    <s v="disponible"/>
    <n v="1250"/>
    <s v="meme_pays"/>
    <m/>
    <m/>
    <n v="7"/>
    <n v="2"/>
    <n v="0"/>
    <m/>
    <s v="disponible"/>
    <n v="3000"/>
    <s v="meme_pays"/>
    <m/>
    <m/>
    <n v="90"/>
    <n v="2"/>
    <n v="0"/>
    <m/>
    <m/>
    <m/>
    <m/>
    <m/>
    <m/>
    <m/>
    <m/>
    <m/>
    <m/>
    <m/>
    <m/>
    <m/>
    <m/>
    <m/>
    <m/>
    <m/>
    <m/>
    <m/>
    <m/>
    <m/>
    <m/>
    <m/>
    <m/>
    <m/>
    <m/>
    <m/>
    <m/>
    <m/>
    <m/>
    <m/>
    <m/>
    <m/>
    <m/>
    <m/>
    <m/>
    <m/>
    <m/>
    <m/>
    <m/>
    <m/>
    <m/>
    <m/>
    <m/>
    <m/>
    <m/>
    <m/>
    <m/>
    <s v="non"/>
    <m/>
    <m/>
    <m/>
    <m/>
    <m/>
    <m/>
    <m/>
    <m/>
    <m/>
    <m/>
    <m/>
    <m/>
    <m/>
    <m/>
    <m/>
    <m/>
    <m/>
    <m/>
    <m/>
    <m/>
    <m/>
    <m/>
    <m/>
    <m/>
    <m/>
    <m/>
    <m/>
    <m/>
    <m/>
    <m/>
    <m/>
    <m/>
    <m/>
    <m/>
    <s v="nsp"/>
    <n v="0"/>
    <n v="0"/>
    <n v="0"/>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espece"/>
    <n v="1"/>
    <n v="0"/>
    <n v="0"/>
    <n v="1"/>
    <n v="0"/>
    <n v="0"/>
    <m/>
    <s v="oui_baisse"/>
    <s v="non"/>
    <m/>
    <m/>
    <m/>
    <m/>
    <m/>
    <m/>
    <m/>
    <m/>
    <m/>
    <m/>
    <s v="nsp"/>
    <n v="0"/>
    <n v="0"/>
    <n v="0"/>
    <n v="0"/>
    <n v="0"/>
    <n v="0"/>
    <n v="0"/>
    <n v="0"/>
    <n v="1"/>
    <m/>
    <m/>
    <m/>
    <m/>
    <n v="365599205"/>
    <n v="44889.506655092591"/>
    <m/>
    <m/>
    <s v="submitted_via_web"/>
  </r>
  <r>
    <n v="111"/>
    <s v="7c5e021b-4f7c-427f-b393-340687b78126"/>
    <d v="2022-11-23T00:00:00"/>
    <s v="tougan"/>
    <s v="BADO Julie_x000a_"/>
    <x v="108"/>
    <n v="44889.496606875"/>
    <s v="audit.csv"/>
    <m/>
    <m/>
    <s v="crs"/>
    <n v="44888"/>
    <s v="boucle_mouhoun"/>
    <s v="sourou"/>
    <x v="2"/>
    <s v="central"/>
    <m/>
    <m/>
    <s v="Catholic Relief Services"/>
    <s v="Marché de Tougan"/>
    <m/>
    <s v="oui"/>
    <m/>
    <s v="moins30"/>
    <m/>
    <m/>
    <s v="aucun"/>
    <n v="0"/>
    <n v="0"/>
    <n v="0"/>
    <n v="1"/>
    <n v="1"/>
    <m/>
    <m/>
    <m/>
    <m/>
    <m/>
    <m/>
    <m/>
    <m/>
    <m/>
    <m/>
    <m/>
    <m/>
    <m/>
    <m/>
    <m/>
    <m/>
    <m/>
    <m/>
    <m/>
    <m/>
    <m/>
    <m/>
    <m/>
    <m/>
    <m/>
    <m/>
    <m/>
    <m/>
    <m/>
    <m/>
    <m/>
    <m/>
    <m/>
    <m/>
    <m/>
    <m/>
    <m/>
    <m/>
    <m/>
    <m/>
    <m/>
    <m/>
    <m/>
    <m/>
    <m/>
    <m/>
    <m/>
    <m/>
    <m/>
    <m/>
    <m/>
    <m/>
    <m/>
    <m/>
    <m/>
    <m/>
    <m/>
    <m/>
    <m/>
    <m/>
    <m/>
    <m/>
    <m/>
    <m/>
    <m/>
    <m/>
    <m/>
    <m/>
    <m/>
    <m/>
    <m/>
    <m/>
    <m/>
    <m/>
    <m/>
    <m/>
    <m/>
    <m/>
    <m/>
    <m/>
    <m/>
    <m/>
    <m/>
    <m/>
    <m/>
    <m/>
    <m/>
    <m/>
    <m/>
    <m/>
    <m/>
    <m/>
    <m/>
    <m/>
    <m/>
    <m/>
    <m/>
    <m/>
    <m/>
    <m/>
    <m/>
    <m/>
    <m/>
    <s v="bache tenaille"/>
    <n v="1"/>
    <n v="0"/>
    <n v="1"/>
    <n v="0"/>
    <n v="0"/>
    <n v="2"/>
    <m/>
    <s v="disponible"/>
    <n v="5000"/>
    <s v="meme_pays"/>
    <m/>
    <m/>
    <n v="30"/>
    <n v="3"/>
    <n v="0"/>
    <m/>
    <m/>
    <m/>
    <m/>
    <m/>
    <m/>
    <m/>
    <m/>
    <m/>
    <m/>
    <s v="disponible"/>
    <n v="1000"/>
    <s v="meme_pays"/>
    <m/>
    <m/>
    <n v="30"/>
    <n v="3"/>
    <n v="0"/>
    <m/>
    <m/>
    <m/>
    <m/>
    <m/>
    <m/>
    <m/>
    <m/>
    <m/>
    <m/>
    <s v="non"/>
    <m/>
    <m/>
    <m/>
    <m/>
    <m/>
    <m/>
    <m/>
    <m/>
    <m/>
    <m/>
    <m/>
    <m/>
    <m/>
    <m/>
    <m/>
    <m/>
    <m/>
    <m/>
    <m/>
    <m/>
    <m/>
    <m/>
    <m/>
    <s v="prix_hausse"/>
    <n v="0"/>
    <n v="1"/>
    <n v="0"/>
    <n v="0"/>
    <s v="bache tenaille"/>
    <n v="1"/>
    <n v="0"/>
    <n v="1"/>
    <n v="0"/>
    <n v="0"/>
    <s v="Hausse_prix_fournisseurs"/>
    <n v="0"/>
    <n v="0"/>
    <n v="0"/>
    <n v="0"/>
    <n v="0"/>
    <n v="1"/>
    <n v="0"/>
    <n v="0"/>
    <n v="0"/>
    <n v="0"/>
    <n v="0"/>
    <n v="0"/>
    <m/>
    <m/>
    <m/>
    <m/>
    <m/>
    <m/>
    <m/>
    <m/>
    <m/>
    <m/>
    <m/>
    <m/>
    <m/>
    <m/>
    <m/>
    <m/>
    <m/>
    <m/>
    <m/>
    <m/>
    <m/>
    <m/>
    <s v="aucun"/>
    <n v="0"/>
    <n v="0"/>
    <n v="0"/>
    <n v="0"/>
    <n v="0"/>
    <n v="0"/>
    <n v="0"/>
    <n v="0"/>
    <n v="0"/>
    <n v="0"/>
    <n v="0"/>
    <n v="0"/>
    <n v="0"/>
    <n v="0"/>
    <n v="0"/>
    <n v="1"/>
    <n v="1"/>
    <n v="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nsp"/>
    <n v="0"/>
    <n v="0"/>
    <n v="0"/>
    <n v="0"/>
    <n v="0"/>
    <n v="0"/>
    <n v="0"/>
    <n v="0"/>
    <n v="1"/>
    <m/>
    <s v="Ce sont les Baches de couleur  bleu qui ont enquêté"/>
    <m/>
    <m/>
    <n v="365599227"/>
    <n v="44889.506678240738"/>
    <m/>
    <m/>
    <s v="submitted_via_web"/>
  </r>
  <r>
    <n v="112"/>
    <s v="59d16171-5e0a-4395-bed1-fb629b587e79"/>
    <d v="2022-11-23T00:00:00"/>
    <s v="tougan"/>
    <s v="Bado Julie"/>
    <x v="109"/>
    <n v="44889.495070578712"/>
    <s v="audit.csv"/>
    <m/>
    <m/>
    <s v="crs"/>
    <n v="44888"/>
    <s v="boucle_mouhoun"/>
    <s v="sourou"/>
    <x v="2"/>
    <s v="central"/>
    <m/>
    <m/>
    <s v="Catholic Relief Services"/>
    <s v="Marché de Tougan"/>
    <m/>
    <s v="oui"/>
    <m/>
    <s v="30a100"/>
    <m/>
    <m/>
    <s v="aucun"/>
    <n v="0"/>
    <n v="0"/>
    <n v="0"/>
    <n v="1"/>
    <n v="1"/>
    <m/>
    <m/>
    <m/>
    <m/>
    <m/>
    <m/>
    <m/>
    <m/>
    <m/>
    <m/>
    <m/>
    <m/>
    <m/>
    <m/>
    <m/>
    <m/>
    <m/>
    <m/>
    <m/>
    <m/>
    <m/>
    <m/>
    <m/>
    <m/>
    <m/>
    <m/>
    <m/>
    <m/>
    <m/>
    <m/>
    <m/>
    <m/>
    <m/>
    <m/>
    <m/>
    <m/>
    <m/>
    <m/>
    <m/>
    <m/>
    <m/>
    <m/>
    <m/>
    <m/>
    <m/>
    <m/>
    <m/>
    <m/>
    <m/>
    <m/>
    <m/>
    <m/>
    <m/>
    <m/>
    <m/>
    <m/>
    <m/>
    <m/>
    <m/>
    <m/>
    <m/>
    <m/>
    <m/>
    <m/>
    <m/>
    <m/>
    <m/>
    <m/>
    <m/>
    <m/>
    <m/>
    <m/>
    <m/>
    <m/>
    <m/>
    <m/>
    <m/>
    <m/>
    <m/>
    <m/>
    <m/>
    <m/>
    <m/>
    <m/>
    <m/>
    <m/>
    <m/>
    <m/>
    <m/>
    <m/>
    <m/>
    <m/>
    <m/>
    <m/>
    <m/>
    <m/>
    <m/>
    <m/>
    <m/>
    <m/>
    <m/>
    <m/>
    <m/>
    <s v="bache corde tenaille"/>
    <n v="1"/>
    <n v="1"/>
    <n v="1"/>
    <n v="0"/>
    <n v="0"/>
    <n v="3"/>
    <m/>
    <s v="disponible"/>
    <n v="7000"/>
    <s v="meme_pays"/>
    <m/>
    <m/>
    <n v="30"/>
    <n v="3"/>
    <n v="0"/>
    <m/>
    <s v="disponible"/>
    <n v="3750"/>
    <s v="meme_pays"/>
    <m/>
    <m/>
    <n v="30"/>
    <n v="3"/>
    <n v="0"/>
    <m/>
    <s v="disponible"/>
    <n v="1000"/>
    <s v="meme_pays"/>
    <m/>
    <m/>
    <n v="30"/>
    <n v="3"/>
    <n v="0"/>
    <m/>
    <m/>
    <m/>
    <m/>
    <m/>
    <m/>
    <m/>
    <m/>
    <m/>
    <m/>
    <s v="oui"/>
    <m/>
    <s v="bache corde tenaille"/>
    <n v="1"/>
    <n v="1"/>
    <n v="1"/>
    <n v="0"/>
    <n v="0"/>
    <m/>
    <s v="autre"/>
    <n v="0"/>
    <n v="0"/>
    <n v="0"/>
    <n v="0"/>
    <n v="0"/>
    <n v="0"/>
    <n v="0"/>
    <n v="0"/>
    <n v="0"/>
    <n v="0"/>
    <n v="1"/>
    <n v="0"/>
    <s v="Rupture d'articles"/>
    <m/>
    <s v="prix_hausse"/>
    <n v="0"/>
    <n v="1"/>
    <n v="0"/>
    <n v="0"/>
    <s v="bache corde tenaille"/>
    <n v="1"/>
    <n v="1"/>
    <n v="1"/>
    <n v="0"/>
    <n v="0"/>
    <s v="Hausse_prix_fournisseurs"/>
    <n v="0"/>
    <n v="0"/>
    <n v="0"/>
    <n v="0"/>
    <n v="0"/>
    <n v="1"/>
    <n v="0"/>
    <n v="0"/>
    <n v="0"/>
    <n v="0"/>
    <n v="0"/>
    <n v="0"/>
    <m/>
    <m/>
    <m/>
    <m/>
    <m/>
    <m/>
    <m/>
    <m/>
    <m/>
    <m/>
    <m/>
    <m/>
    <m/>
    <m/>
    <m/>
    <m/>
    <m/>
    <m/>
    <m/>
    <m/>
    <m/>
    <m/>
    <s v="aucun"/>
    <n v="0"/>
    <n v="0"/>
    <n v="0"/>
    <n v="0"/>
    <n v="0"/>
    <n v="0"/>
    <n v="0"/>
    <n v="0"/>
    <n v="0"/>
    <n v="0"/>
    <n v="0"/>
    <n v="0"/>
    <n v="0"/>
    <n v="0"/>
    <n v="0"/>
    <n v="1"/>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nsp"/>
    <n v="0"/>
    <n v="0"/>
    <n v="0"/>
    <n v="0"/>
    <n v="0"/>
    <n v="0"/>
    <n v="0"/>
    <n v="0"/>
    <n v="1"/>
    <m/>
    <s v="Ce sont des Baches de couleur bleu qui étaient disponible"/>
    <m/>
    <m/>
    <n v="365599248"/>
    <n v="44889.506689814807"/>
    <m/>
    <m/>
    <s v="submitted_via_web"/>
  </r>
  <r>
    <n v="113"/>
    <s v="a6d69061-a7c3-489b-ac7a-92d8e05c4c6d"/>
    <d v="2022-11-24T00:00:00"/>
    <s v="tougan"/>
    <s v="Bado Julie"/>
    <x v="110"/>
    <n v="44889.459665347233"/>
    <s v="audit.csv"/>
    <m/>
    <m/>
    <s v="crs"/>
    <n v="44889"/>
    <s v="boucle_mouhoun"/>
    <s v="sourou"/>
    <x v="2"/>
    <s v="central"/>
    <m/>
    <m/>
    <s v="Catholic Relief Services"/>
    <s v="Marché de Tougan"/>
    <m/>
    <s v="oui"/>
    <m/>
    <s v="nsp"/>
    <m/>
    <m/>
    <s v="seau bidon savon400gr"/>
    <n v="1"/>
    <n v="1"/>
    <n v="1"/>
    <n v="0"/>
    <n v="3"/>
    <m/>
    <s v="disponible"/>
    <n v="1000"/>
    <s v="meme_pays"/>
    <m/>
    <m/>
    <n v="30"/>
    <n v="3"/>
    <n v="0"/>
    <m/>
    <s v="peudisponible"/>
    <s v="20l"/>
    <n v="1"/>
    <n v="0"/>
    <n v="2000"/>
    <m/>
    <s v="meme_pays"/>
    <m/>
    <m/>
    <n v="2"/>
    <n v="3"/>
    <n v="1"/>
    <m/>
    <s v="disponible"/>
    <s v="boule400g boule250g"/>
    <n v="1"/>
    <n v="1"/>
    <n v="450"/>
    <n v="275"/>
    <s v="meme_localite"/>
    <m/>
    <m/>
    <n v="7"/>
    <n v="2"/>
    <n v="0"/>
    <m/>
    <s v="non"/>
    <m/>
    <m/>
    <m/>
    <m/>
    <m/>
    <m/>
    <m/>
    <m/>
    <m/>
    <m/>
    <m/>
    <m/>
    <m/>
    <m/>
    <m/>
    <m/>
    <m/>
    <m/>
    <m/>
    <m/>
    <m/>
    <m/>
    <s v="prix_constants"/>
    <n v="1"/>
    <n v="0"/>
    <n v="0"/>
    <n v="0"/>
    <m/>
    <m/>
    <m/>
    <m/>
    <m/>
    <m/>
    <m/>
    <m/>
    <m/>
    <m/>
    <m/>
    <m/>
    <m/>
    <m/>
    <m/>
    <m/>
    <m/>
    <m/>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bassine gobelet_plastique"/>
    <n v="0"/>
    <n v="0"/>
    <n v="0"/>
    <n v="1"/>
    <n v="1"/>
    <n v="0"/>
    <n v="1"/>
    <n v="0"/>
    <n v="1"/>
    <n v="0"/>
    <n v="0"/>
    <n v="0"/>
    <n v="0"/>
    <n v="0"/>
    <n v="0"/>
    <n v="0"/>
    <n v="4"/>
    <n v="8"/>
    <m/>
    <m/>
    <m/>
    <m/>
    <m/>
    <m/>
    <m/>
    <m/>
    <m/>
    <m/>
    <m/>
    <m/>
    <m/>
    <m/>
    <m/>
    <m/>
    <m/>
    <m/>
    <m/>
    <m/>
    <m/>
    <m/>
    <m/>
    <m/>
    <m/>
    <m/>
    <m/>
    <m/>
    <m/>
    <m/>
    <m/>
    <m/>
    <m/>
    <m/>
    <m/>
    <m/>
    <m/>
    <m/>
    <s v="disponible"/>
    <n v="6750"/>
    <s v="meme_pays"/>
    <m/>
    <m/>
    <n v="7"/>
    <n v="2"/>
    <n v="0"/>
    <m/>
    <s v="disponible"/>
    <n v="5500"/>
    <s v="meme_pays"/>
    <m/>
    <m/>
    <n v="7"/>
    <n v="2"/>
    <n v="0"/>
    <m/>
    <m/>
    <m/>
    <m/>
    <m/>
    <m/>
    <m/>
    <m/>
    <m/>
    <m/>
    <s v="disponible"/>
    <n v="200"/>
    <s v="meme_pays"/>
    <m/>
    <m/>
    <n v="7"/>
    <n v="2"/>
    <n v="0"/>
    <m/>
    <m/>
    <m/>
    <m/>
    <m/>
    <m/>
    <m/>
    <m/>
    <m/>
    <m/>
    <m/>
    <m/>
    <m/>
    <m/>
    <m/>
    <m/>
    <s v="disponible"/>
    <n v="1500"/>
    <s v="meme_pays"/>
    <m/>
    <m/>
    <n v="7"/>
    <n v="2"/>
    <n v="0"/>
    <m/>
    <m/>
    <m/>
    <m/>
    <m/>
    <m/>
    <m/>
    <m/>
    <m/>
    <m/>
    <m/>
    <m/>
    <m/>
    <m/>
    <m/>
    <m/>
    <m/>
    <m/>
    <m/>
    <m/>
    <m/>
    <m/>
    <m/>
    <m/>
    <m/>
    <m/>
    <m/>
    <m/>
    <m/>
    <m/>
    <m/>
    <m/>
    <m/>
    <m/>
    <m/>
    <m/>
    <m/>
    <m/>
    <m/>
    <m/>
    <m/>
    <m/>
    <m/>
    <m/>
    <m/>
    <m/>
    <m/>
    <m/>
    <m/>
    <m/>
    <m/>
    <m/>
    <m/>
    <m/>
    <m/>
    <m/>
    <m/>
    <s v="non"/>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nsp"/>
    <n v="0"/>
    <n v="0"/>
    <n v="0"/>
    <n v="0"/>
    <n v="0"/>
    <n v="0"/>
    <n v="0"/>
    <n v="0"/>
    <n v="1"/>
    <m/>
    <m/>
    <m/>
    <m/>
    <n v="365599264"/>
    <n v="44889.506701388891"/>
    <m/>
    <m/>
    <s v="submitted_via_web"/>
  </r>
  <r>
    <n v="114"/>
    <s v="a1b66f77-dd87-4d7f-8ad5-815ad42d1e1b"/>
    <d v="2022-11-24T00:00:00"/>
    <s v="tougan"/>
    <s v="Bado Julie"/>
    <x v="111"/>
    <n v="44889.475186145843"/>
    <s v="audit.csv"/>
    <m/>
    <m/>
    <s v="crs"/>
    <n v="44889"/>
    <s v="boucle_mouhoun"/>
    <s v="sourou"/>
    <x v="2"/>
    <s v="central"/>
    <m/>
    <m/>
    <s v="Catholic Relief Services"/>
    <s v="Marché de Tougan"/>
    <m/>
    <s v="oui"/>
    <m/>
    <s v="moins30"/>
    <m/>
    <m/>
    <s v="seau savon400gr"/>
    <n v="1"/>
    <n v="0"/>
    <n v="1"/>
    <n v="0"/>
    <n v="2"/>
    <m/>
    <s v="disponible"/>
    <n v="1000"/>
    <s v="meme_pays"/>
    <m/>
    <m/>
    <n v="7"/>
    <n v="3"/>
    <n v="0"/>
    <m/>
    <m/>
    <m/>
    <m/>
    <m/>
    <m/>
    <m/>
    <m/>
    <m/>
    <m/>
    <m/>
    <m/>
    <m/>
    <m/>
    <s v="disponible"/>
    <s v="boule400g boule250g"/>
    <n v="1"/>
    <n v="1"/>
    <n v="500"/>
    <n v="250"/>
    <s v="meme_pays"/>
    <m/>
    <m/>
    <n v="7"/>
    <n v="3"/>
    <n v="0"/>
    <m/>
    <s v="non"/>
    <m/>
    <m/>
    <m/>
    <m/>
    <m/>
    <m/>
    <m/>
    <m/>
    <m/>
    <m/>
    <m/>
    <m/>
    <m/>
    <m/>
    <m/>
    <m/>
    <m/>
    <m/>
    <m/>
    <m/>
    <m/>
    <m/>
    <s v="prix_hausse"/>
    <n v="0"/>
    <n v="1"/>
    <n v="0"/>
    <n v="0"/>
    <s v="seau savon400gr"/>
    <n v="1"/>
    <n v="0"/>
    <n v="1"/>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natte assiette bassine"/>
    <n v="0"/>
    <n v="0"/>
    <n v="0"/>
    <n v="0"/>
    <n v="0"/>
    <n v="1"/>
    <n v="0"/>
    <n v="0"/>
    <n v="1"/>
    <n v="1"/>
    <n v="0"/>
    <n v="0"/>
    <n v="0"/>
    <n v="0"/>
    <n v="0"/>
    <n v="0"/>
    <n v="3"/>
    <n v="6"/>
    <m/>
    <m/>
    <m/>
    <m/>
    <m/>
    <m/>
    <m/>
    <m/>
    <m/>
    <m/>
    <m/>
    <m/>
    <m/>
    <m/>
    <m/>
    <m/>
    <m/>
    <m/>
    <m/>
    <m/>
    <m/>
    <m/>
    <m/>
    <m/>
    <m/>
    <m/>
    <m/>
    <m/>
    <m/>
    <m/>
    <m/>
    <m/>
    <m/>
    <m/>
    <m/>
    <m/>
    <m/>
    <m/>
    <m/>
    <m/>
    <m/>
    <m/>
    <m/>
    <m/>
    <m/>
    <m/>
    <m/>
    <m/>
    <m/>
    <m/>
    <m/>
    <m/>
    <m/>
    <m/>
    <m/>
    <m/>
    <s v="disponible"/>
    <n v="2750"/>
    <s v="meme_pays"/>
    <m/>
    <m/>
    <n v="30"/>
    <n v="3"/>
    <n v="0"/>
    <m/>
    <m/>
    <m/>
    <m/>
    <m/>
    <m/>
    <m/>
    <m/>
    <m/>
    <m/>
    <m/>
    <m/>
    <m/>
    <m/>
    <m/>
    <m/>
    <m/>
    <m/>
    <m/>
    <m/>
    <m/>
    <m/>
    <m/>
    <m/>
    <m/>
    <s v="disponible"/>
    <n v="1250"/>
    <s v="meme_pays"/>
    <m/>
    <m/>
    <n v="30"/>
    <n v="3"/>
    <n v="0"/>
    <m/>
    <s v="disponible"/>
    <n v="2750"/>
    <s v="meme_pays"/>
    <m/>
    <m/>
    <n v="30"/>
    <n v="3"/>
    <n v="0"/>
    <m/>
    <m/>
    <m/>
    <m/>
    <m/>
    <m/>
    <m/>
    <m/>
    <m/>
    <m/>
    <m/>
    <m/>
    <m/>
    <m/>
    <m/>
    <m/>
    <m/>
    <m/>
    <m/>
    <m/>
    <m/>
    <m/>
    <m/>
    <m/>
    <m/>
    <m/>
    <m/>
    <m/>
    <m/>
    <m/>
    <m/>
    <m/>
    <m/>
    <m/>
    <m/>
    <m/>
    <m/>
    <m/>
    <m/>
    <m/>
    <m/>
    <m/>
    <m/>
    <m/>
    <m/>
    <m/>
    <m/>
    <m/>
    <s v="non"/>
    <m/>
    <m/>
    <m/>
    <m/>
    <m/>
    <m/>
    <m/>
    <m/>
    <m/>
    <m/>
    <m/>
    <m/>
    <m/>
    <m/>
    <m/>
    <m/>
    <m/>
    <m/>
    <m/>
    <m/>
    <m/>
    <m/>
    <m/>
    <m/>
    <m/>
    <m/>
    <m/>
    <m/>
    <m/>
    <m/>
    <m/>
    <m/>
    <m/>
    <m/>
    <s v="prix_hausse"/>
    <n v="0"/>
    <n v="1"/>
    <n v="0"/>
    <n v="0"/>
    <s v="assiette bassine natte"/>
    <n v="0"/>
    <n v="0"/>
    <n v="0"/>
    <n v="0"/>
    <n v="0"/>
    <n v="1"/>
    <n v="0"/>
    <n v="0"/>
    <n v="1"/>
    <n v="1"/>
    <n v="0"/>
    <n v="0"/>
    <n v="0"/>
    <n v="0"/>
    <n v="0"/>
    <n v="0"/>
    <s v="Hausse_prix_fournisseurs baisse_offre_securite"/>
    <n v="0"/>
    <n v="0"/>
    <n v="0"/>
    <n v="0"/>
    <n v="0"/>
    <n v="1"/>
    <n v="0"/>
    <n v="0"/>
    <n v="1"/>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nsp"/>
    <n v="0"/>
    <n v="0"/>
    <n v="0"/>
    <n v="0"/>
    <n v="0"/>
    <n v="0"/>
    <n v="0"/>
    <n v="0"/>
    <n v="1"/>
    <m/>
    <m/>
    <m/>
    <m/>
    <n v="365599280"/>
    <n v="44889.506712962961"/>
    <m/>
    <m/>
    <s v="submitted_via_web"/>
  </r>
  <r>
    <n v="115"/>
    <s v="82d263a0-62d7-4f64-915e-7395d031aa69"/>
    <d v="2022-11-24T00:00:00"/>
    <s v="tougan"/>
    <s v="Bado Julie"/>
    <x v="112"/>
    <n v="44889.486336875001"/>
    <s v="audit.csv"/>
    <m/>
    <m/>
    <s v="crs"/>
    <n v="44889"/>
    <s v="boucle_mouhoun"/>
    <s v="sourou"/>
    <x v="2"/>
    <s v="central"/>
    <m/>
    <m/>
    <s v="Catholic Relief Services"/>
    <s v="Marché de Tougan"/>
    <m/>
    <s v="oui"/>
    <m/>
    <s v="moins30"/>
    <m/>
    <m/>
    <s v="seau savon400gr"/>
    <n v="1"/>
    <n v="0"/>
    <n v="1"/>
    <n v="0"/>
    <n v="2"/>
    <m/>
    <s v="disponible"/>
    <n v="1000"/>
    <s v="meme_pays"/>
    <m/>
    <m/>
    <n v="7"/>
    <n v="3"/>
    <n v="0"/>
    <m/>
    <m/>
    <m/>
    <m/>
    <m/>
    <m/>
    <m/>
    <m/>
    <m/>
    <m/>
    <m/>
    <m/>
    <m/>
    <m/>
    <s v="disponible"/>
    <s v="boule400g boule250g"/>
    <n v="1"/>
    <n v="1"/>
    <n v="450"/>
    <n v="275"/>
    <s v="meme_pays"/>
    <m/>
    <m/>
    <n v="7"/>
    <n v="3"/>
    <n v="0"/>
    <m/>
    <s v="non"/>
    <m/>
    <m/>
    <m/>
    <m/>
    <m/>
    <m/>
    <m/>
    <m/>
    <m/>
    <m/>
    <m/>
    <m/>
    <m/>
    <m/>
    <m/>
    <m/>
    <m/>
    <m/>
    <m/>
    <m/>
    <m/>
    <m/>
    <s v="prix_hausse"/>
    <n v="0"/>
    <n v="1"/>
    <n v="0"/>
    <n v="0"/>
    <s v="seau savon400gr"/>
    <n v="1"/>
    <n v="0"/>
    <n v="1"/>
    <n v="0"/>
    <s v="Hausse_prix_fournisseurs baisse_offre_securite"/>
    <n v="0"/>
    <n v="0"/>
    <n v="0"/>
    <n v="0"/>
    <n v="0"/>
    <n v="1"/>
    <n v="0"/>
    <n v="0"/>
    <n v="1"/>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couverture moustiquaire natte"/>
    <n v="0"/>
    <n v="0"/>
    <n v="0"/>
    <n v="0"/>
    <n v="0"/>
    <n v="0"/>
    <n v="0"/>
    <n v="0"/>
    <n v="0"/>
    <n v="1"/>
    <n v="1"/>
    <n v="1"/>
    <n v="0"/>
    <n v="0"/>
    <n v="0"/>
    <n v="0"/>
    <n v="3"/>
    <n v="6"/>
    <m/>
    <m/>
    <m/>
    <m/>
    <m/>
    <m/>
    <m/>
    <m/>
    <m/>
    <m/>
    <m/>
    <m/>
    <m/>
    <m/>
    <m/>
    <m/>
    <m/>
    <m/>
    <m/>
    <m/>
    <m/>
    <m/>
    <m/>
    <m/>
    <m/>
    <m/>
    <m/>
    <m/>
    <m/>
    <m/>
    <m/>
    <m/>
    <m/>
    <m/>
    <m/>
    <m/>
    <m/>
    <m/>
    <m/>
    <m/>
    <m/>
    <m/>
    <m/>
    <m/>
    <m/>
    <m/>
    <m/>
    <m/>
    <m/>
    <m/>
    <m/>
    <m/>
    <m/>
    <m/>
    <m/>
    <m/>
    <m/>
    <m/>
    <m/>
    <m/>
    <m/>
    <m/>
    <m/>
    <m/>
    <m/>
    <m/>
    <m/>
    <m/>
    <m/>
    <m/>
    <m/>
    <m/>
    <m/>
    <m/>
    <m/>
    <m/>
    <m/>
    <m/>
    <m/>
    <m/>
    <m/>
    <m/>
    <m/>
    <m/>
    <m/>
    <m/>
    <m/>
    <m/>
    <m/>
    <m/>
    <m/>
    <m/>
    <m/>
    <m/>
    <m/>
    <m/>
    <m/>
    <m/>
    <s v="disponible"/>
    <n v="2500"/>
    <s v="meme_pays"/>
    <m/>
    <m/>
    <n v="30"/>
    <n v="3"/>
    <n v="0"/>
    <m/>
    <s v="disponible"/>
    <n v="2000"/>
    <s v="meme_pays"/>
    <m/>
    <m/>
    <n v="14"/>
    <n v="3"/>
    <n v="0"/>
    <m/>
    <s v="disponible"/>
    <n v="1500"/>
    <s v="meme_pays"/>
    <m/>
    <m/>
    <n v="30"/>
    <n v="3"/>
    <n v="0"/>
    <m/>
    <m/>
    <m/>
    <m/>
    <m/>
    <m/>
    <m/>
    <m/>
    <m/>
    <m/>
    <m/>
    <m/>
    <m/>
    <m/>
    <m/>
    <m/>
    <m/>
    <m/>
    <m/>
    <m/>
    <m/>
    <m/>
    <m/>
    <m/>
    <m/>
    <m/>
    <m/>
    <m/>
    <m/>
    <m/>
    <s v="non"/>
    <m/>
    <m/>
    <m/>
    <m/>
    <m/>
    <m/>
    <m/>
    <m/>
    <m/>
    <m/>
    <m/>
    <m/>
    <m/>
    <m/>
    <m/>
    <m/>
    <m/>
    <m/>
    <m/>
    <m/>
    <m/>
    <m/>
    <m/>
    <m/>
    <m/>
    <m/>
    <m/>
    <m/>
    <m/>
    <m/>
    <m/>
    <m/>
    <m/>
    <m/>
    <s v="prix_hausse"/>
    <n v="0"/>
    <n v="1"/>
    <n v="0"/>
    <n v="0"/>
    <s v="natte couverture moustiquaire"/>
    <n v="0"/>
    <n v="0"/>
    <n v="0"/>
    <n v="0"/>
    <n v="0"/>
    <n v="0"/>
    <n v="0"/>
    <n v="0"/>
    <n v="0"/>
    <n v="1"/>
    <n v="1"/>
    <n v="1"/>
    <n v="0"/>
    <n v="0"/>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nsp"/>
    <n v="0"/>
    <n v="0"/>
    <n v="0"/>
    <n v="0"/>
    <n v="0"/>
    <n v="0"/>
    <n v="0"/>
    <n v="0"/>
    <n v="1"/>
    <m/>
    <m/>
    <m/>
    <m/>
    <n v="365599291"/>
    <n v="44889.506724537037"/>
    <m/>
    <m/>
    <s v="submitted_via_web"/>
  </r>
  <r>
    <n v="116"/>
    <s v="deb3d610-d476-4f28-b649-f688e4cb8764"/>
    <d v="2022-11-24T00:00:00"/>
    <s v="dedougou"/>
    <s v="TOE Aïssata"/>
    <x v="113"/>
    <n v="44889.55446885417"/>
    <s v="audit.csv"/>
    <m/>
    <m/>
    <s v="crs"/>
    <n v="44889"/>
    <s v="boucle_mouhoun"/>
    <s v="mouhoun"/>
    <x v="4"/>
    <s v="central"/>
    <m/>
    <m/>
    <s v="Catholic Relief Services"/>
    <s v="Marché de Dédougou"/>
    <m/>
    <s v="oui"/>
    <m/>
    <s v="moins30"/>
    <m/>
    <m/>
    <s v="seau savon400gr"/>
    <n v="1"/>
    <n v="0"/>
    <n v="1"/>
    <n v="0"/>
    <n v="2"/>
    <m/>
    <s v="peudisponible"/>
    <n v="1000"/>
    <s v="meme_localite"/>
    <m/>
    <m/>
    <n v="30"/>
    <n v="1"/>
    <n v="0"/>
    <m/>
    <m/>
    <m/>
    <m/>
    <m/>
    <m/>
    <m/>
    <m/>
    <m/>
    <m/>
    <m/>
    <m/>
    <m/>
    <m/>
    <s v="peudisponible"/>
    <s v="boule400g boule250g"/>
    <n v="1"/>
    <n v="1"/>
    <n v="450"/>
    <n v="250"/>
    <s v="meme_localite"/>
    <m/>
    <m/>
    <n v="30"/>
    <n v="1"/>
    <n v="0"/>
    <m/>
    <s v="non"/>
    <m/>
    <m/>
    <m/>
    <m/>
    <m/>
    <m/>
    <m/>
    <m/>
    <m/>
    <m/>
    <m/>
    <m/>
    <m/>
    <m/>
    <m/>
    <m/>
    <m/>
    <m/>
    <m/>
    <m/>
    <m/>
    <m/>
    <s v="prix_hausse"/>
    <n v="0"/>
    <n v="1"/>
    <n v="0"/>
    <n v="0"/>
    <s v="seau savon400gr"/>
    <n v="1"/>
    <n v="0"/>
    <n v="1"/>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marmite7 marmite5 assiette bassine natte"/>
    <n v="0"/>
    <n v="0"/>
    <n v="0"/>
    <n v="1"/>
    <n v="1"/>
    <n v="1"/>
    <n v="0"/>
    <n v="0"/>
    <n v="1"/>
    <n v="1"/>
    <n v="0"/>
    <n v="0"/>
    <n v="0"/>
    <n v="0"/>
    <n v="0"/>
    <n v="0"/>
    <n v="5"/>
    <n v="8"/>
    <m/>
    <m/>
    <m/>
    <m/>
    <m/>
    <m/>
    <m/>
    <m/>
    <m/>
    <m/>
    <m/>
    <m/>
    <m/>
    <m/>
    <m/>
    <m/>
    <m/>
    <m/>
    <m/>
    <m/>
    <m/>
    <m/>
    <m/>
    <m/>
    <m/>
    <m/>
    <m/>
    <m/>
    <m/>
    <m/>
    <m/>
    <m/>
    <m/>
    <m/>
    <m/>
    <m/>
    <m/>
    <m/>
    <s v="peudisponible"/>
    <n v="6000"/>
    <s v="meme_localite"/>
    <m/>
    <m/>
    <n v="60"/>
    <n v="2"/>
    <n v="0"/>
    <m/>
    <s v="peudisponible"/>
    <n v="5000"/>
    <s v="meme_localite"/>
    <m/>
    <m/>
    <n v="60"/>
    <n v="2"/>
    <n v="0"/>
    <m/>
    <s v="peudisponible"/>
    <n v="1500"/>
    <s v="meme_localite"/>
    <m/>
    <m/>
    <n v="30"/>
    <n v="1"/>
    <n v="0"/>
    <m/>
    <m/>
    <m/>
    <m/>
    <m/>
    <m/>
    <m/>
    <m/>
    <m/>
    <m/>
    <m/>
    <m/>
    <m/>
    <m/>
    <m/>
    <m/>
    <m/>
    <m/>
    <m/>
    <m/>
    <m/>
    <m/>
    <m/>
    <m/>
    <m/>
    <s v="peudisponible"/>
    <n v="2000"/>
    <s v="meme_localite"/>
    <m/>
    <m/>
    <n v="30"/>
    <n v="2"/>
    <n v="0"/>
    <m/>
    <s v="peudisponible"/>
    <n v="3000"/>
    <s v="meme_localite"/>
    <m/>
    <m/>
    <n v="30"/>
    <n v="2"/>
    <n v="0"/>
    <m/>
    <m/>
    <m/>
    <m/>
    <m/>
    <m/>
    <m/>
    <m/>
    <m/>
    <m/>
    <m/>
    <m/>
    <m/>
    <m/>
    <m/>
    <m/>
    <m/>
    <m/>
    <m/>
    <m/>
    <m/>
    <m/>
    <m/>
    <m/>
    <m/>
    <m/>
    <m/>
    <m/>
    <m/>
    <m/>
    <m/>
    <m/>
    <m/>
    <m/>
    <m/>
    <m/>
    <m/>
    <m/>
    <m/>
    <m/>
    <m/>
    <m/>
    <m/>
    <m/>
    <m/>
    <m/>
    <m/>
    <m/>
    <s v="non"/>
    <m/>
    <m/>
    <m/>
    <m/>
    <m/>
    <m/>
    <m/>
    <m/>
    <m/>
    <m/>
    <m/>
    <m/>
    <m/>
    <m/>
    <m/>
    <m/>
    <m/>
    <m/>
    <m/>
    <m/>
    <m/>
    <m/>
    <m/>
    <m/>
    <m/>
    <m/>
    <m/>
    <m/>
    <m/>
    <m/>
    <m/>
    <m/>
    <m/>
    <m/>
    <s v="prix_hausse"/>
    <n v="0"/>
    <n v="1"/>
    <n v="0"/>
    <n v="0"/>
    <s v="marmite7 marmite5 assiette bassine natte"/>
    <n v="0"/>
    <n v="0"/>
    <n v="0"/>
    <n v="1"/>
    <n v="1"/>
    <n v="1"/>
    <n v="0"/>
    <n v="0"/>
    <n v="1"/>
    <n v="1"/>
    <n v="0"/>
    <n v="0"/>
    <n v="0"/>
    <n v="0"/>
    <n v="0"/>
    <n v="0"/>
    <s v="hausse_couts hausse_demande_distribution Hausse_prix_fournisseurs"/>
    <n v="1"/>
    <n v="1"/>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femmes"/>
    <n v="0"/>
    <n v="1"/>
    <n v="0"/>
    <n v="0"/>
    <n v="0"/>
    <n v="0"/>
    <n v="0"/>
    <n v="0"/>
    <n v="0"/>
    <m/>
    <m/>
    <m/>
    <m/>
    <n v="365663328"/>
    <n v="44889.589872685188"/>
    <m/>
    <m/>
    <s v="submitted_via_web"/>
  </r>
  <r>
    <n v="117"/>
    <s v="df581a4f-0b96-4891-8062-e42c39c74863"/>
    <d v="2022-11-24T00:00:00"/>
    <s v="dedougou"/>
    <s v="TOE Aïssata"/>
    <x v="114"/>
    <n v="44889.562084699079"/>
    <s v="audit.csv"/>
    <m/>
    <m/>
    <s v="crs"/>
    <n v="44889"/>
    <s v="boucle_mouhoun"/>
    <s v="mouhoun"/>
    <x v="4"/>
    <s v="central"/>
    <m/>
    <m/>
    <s v="Catholic Relief Services"/>
    <s v="Marché de Dédougou"/>
    <m/>
    <s v="oui"/>
    <m/>
    <s v="moins30"/>
    <m/>
    <m/>
    <s v="seau"/>
    <n v="1"/>
    <n v="0"/>
    <n v="0"/>
    <n v="0"/>
    <n v="1"/>
    <m/>
    <s v="peudisponible"/>
    <n v="750"/>
    <s v="meme_localite"/>
    <m/>
    <m/>
    <n v="30"/>
    <n v="1"/>
    <n v="0"/>
    <m/>
    <m/>
    <m/>
    <m/>
    <m/>
    <m/>
    <m/>
    <m/>
    <m/>
    <m/>
    <m/>
    <m/>
    <m/>
    <m/>
    <m/>
    <m/>
    <m/>
    <m/>
    <m/>
    <m/>
    <m/>
    <m/>
    <m/>
    <m/>
    <m/>
    <m/>
    <m/>
    <s v="non"/>
    <m/>
    <m/>
    <m/>
    <m/>
    <m/>
    <m/>
    <m/>
    <m/>
    <m/>
    <m/>
    <m/>
    <m/>
    <m/>
    <m/>
    <m/>
    <m/>
    <m/>
    <m/>
    <m/>
    <m/>
    <m/>
    <m/>
    <s v="prix_hausse"/>
    <n v="0"/>
    <n v="1"/>
    <n v="0"/>
    <n v="0"/>
    <s v="seau"/>
    <n v="1"/>
    <n v="0"/>
    <n v="0"/>
    <n v="0"/>
    <s v="Hausse_prix_fournisseurs"/>
    <n v="0"/>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pagne couverture"/>
    <n v="0"/>
    <n v="0"/>
    <n v="0"/>
    <n v="0"/>
    <n v="0"/>
    <n v="0"/>
    <n v="0"/>
    <n v="0"/>
    <n v="0"/>
    <n v="0"/>
    <n v="1"/>
    <n v="0"/>
    <n v="0"/>
    <n v="1"/>
    <n v="0"/>
    <n v="0"/>
    <n v="2"/>
    <n v="4"/>
    <m/>
    <m/>
    <m/>
    <m/>
    <m/>
    <m/>
    <m/>
    <m/>
    <m/>
    <m/>
    <m/>
    <m/>
    <m/>
    <m/>
    <m/>
    <m/>
    <m/>
    <m/>
    <m/>
    <m/>
    <m/>
    <m/>
    <m/>
    <m/>
    <m/>
    <m/>
    <m/>
    <m/>
    <m/>
    <m/>
    <m/>
    <m/>
    <m/>
    <m/>
    <m/>
    <m/>
    <m/>
    <m/>
    <m/>
    <m/>
    <m/>
    <m/>
    <m/>
    <m/>
    <m/>
    <m/>
    <m/>
    <m/>
    <m/>
    <m/>
    <m/>
    <m/>
    <m/>
    <m/>
    <m/>
    <m/>
    <m/>
    <m/>
    <m/>
    <m/>
    <m/>
    <m/>
    <m/>
    <m/>
    <m/>
    <m/>
    <m/>
    <m/>
    <m/>
    <m/>
    <m/>
    <m/>
    <m/>
    <m/>
    <m/>
    <m/>
    <m/>
    <m/>
    <m/>
    <m/>
    <m/>
    <m/>
    <m/>
    <m/>
    <m/>
    <m/>
    <m/>
    <m/>
    <m/>
    <m/>
    <m/>
    <m/>
    <m/>
    <m/>
    <m/>
    <m/>
    <m/>
    <m/>
    <m/>
    <m/>
    <m/>
    <m/>
    <m/>
    <m/>
    <m/>
    <m/>
    <m/>
    <s v="peudisponible"/>
    <n v="3000"/>
    <s v="meme_localite"/>
    <m/>
    <m/>
    <n v="30"/>
    <n v="1"/>
    <n v="0"/>
    <m/>
    <m/>
    <m/>
    <m/>
    <m/>
    <m/>
    <m/>
    <m/>
    <m/>
    <m/>
    <m/>
    <m/>
    <m/>
    <m/>
    <m/>
    <m/>
    <m/>
    <m/>
    <m/>
    <s v="disponible"/>
    <s v="oui"/>
    <m/>
    <n v="2500"/>
    <s v="meme_localite"/>
    <m/>
    <m/>
    <n v="30"/>
    <n v="1"/>
    <n v="0"/>
    <m/>
    <m/>
    <m/>
    <m/>
    <m/>
    <m/>
    <m/>
    <m/>
    <m/>
    <m/>
    <s v="non"/>
    <m/>
    <m/>
    <m/>
    <m/>
    <m/>
    <m/>
    <m/>
    <m/>
    <m/>
    <m/>
    <m/>
    <m/>
    <m/>
    <m/>
    <m/>
    <m/>
    <m/>
    <m/>
    <m/>
    <m/>
    <m/>
    <m/>
    <m/>
    <m/>
    <m/>
    <m/>
    <m/>
    <m/>
    <m/>
    <m/>
    <m/>
    <m/>
    <m/>
    <m/>
    <s v="prix_hausse"/>
    <n v="0"/>
    <n v="1"/>
    <n v="0"/>
    <n v="0"/>
    <s v="couverture pagne"/>
    <n v="0"/>
    <n v="0"/>
    <n v="0"/>
    <n v="0"/>
    <n v="0"/>
    <n v="0"/>
    <n v="0"/>
    <n v="0"/>
    <n v="0"/>
    <n v="0"/>
    <n v="1"/>
    <n v="0"/>
    <n v="0"/>
    <n v="1"/>
    <n v="0"/>
    <n v="0"/>
    <s v="Hausse_prix_fournisseurs"/>
    <n v="0"/>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femmes"/>
    <n v="0"/>
    <n v="1"/>
    <n v="0"/>
    <n v="0"/>
    <n v="0"/>
    <n v="0"/>
    <n v="0"/>
    <n v="0"/>
    <n v="0"/>
    <m/>
    <m/>
    <m/>
    <m/>
    <n v="365663398"/>
    <n v="44889.589942129627"/>
    <m/>
    <m/>
    <s v="submitted_via_web"/>
  </r>
  <r>
    <n v="118"/>
    <s v="78e396c9-e228-4ea3-aa21-0128a0c8bfac"/>
    <d v="2022-11-24T00:00:00"/>
    <s v="dedougou"/>
    <s v="TOE Aïssata"/>
    <x v="115"/>
    <n v="44889.57698755787"/>
    <s v="audit.csv"/>
    <m/>
    <m/>
    <s v="crs"/>
    <n v="44889"/>
    <s v="boucle_mouhoun"/>
    <s v="mouhoun"/>
    <x v="4"/>
    <s v="central"/>
    <m/>
    <m/>
    <s v="Catholic Relief Services"/>
    <s v="Marché de Dédougou"/>
    <m/>
    <s v="oui"/>
    <m/>
    <s v="moins30"/>
    <m/>
    <m/>
    <s v="seau"/>
    <n v="1"/>
    <n v="0"/>
    <n v="0"/>
    <n v="0"/>
    <n v="1"/>
    <m/>
    <s v="disponible"/>
    <n v="800"/>
    <s v="meme_pays"/>
    <m/>
    <m/>
    <n v="30"/>
    <n v="2"/>
    <n v="0"/>
    <m/>
    <m/>
    <m/>
    <m/>
    <m/>
    <m/>
    <m/>
    <m/>
    <m/>
    <m/>
    <m/>
    <m/>
    <m/>
    <m/>
    <m/>
    <m/>
    <m/>
    <m/>
    <m/>
    <m/>
    <m/>
    <m/>
    <m/>
    <m/>
    <m/>
    <m/>
    <m/>
    <s v="non"/>
    <m/>
    <m/>
    <m/>
    <m/>
    <m/>
    <m/>
    <m/>
    <m/>
    <m/>
    <m/>
    <m/>
    <m/>
    <m/>
    <m/>
    <m/>
    <m/>
    <m/>
    <m/>
    <m/>
    <m/>
    <m/>
    <m/>
    <s v="prix_hausse"/>
    <n v="0"/>
    <n v="1"/>
    <n v="0"/>
    <n v="0"/>
    <s v="seau"/>
    <n v="1"/>
    <n v="0"/>
    <n v="0"/>
    <n v="0"/>
    <s v="hausse_couts Hausse_prix_fournisseurs"/>
    <n v="1"/>
    <n v="0"/>
    <n v="0"/>
    <n v="0"/>
    <n v="0"/>
    <n v="1"/>
    <n v="0"/>
    <n v="0"/>
    <n v="0"/>
    <n v="0"/>
    <n v="0"/>
    <n v="0"/>
    <m/>
    <m/>
    <m/>
    <m/>
    <m/>
    <m/>
    <m/>
    <m/>
    <m/>
    <m/>
    <m/>
    <m/>
    <m/>
    <m/>
    <m/>
    <m/>
    <m/>
    <m/>
    <m/>
    <m/>
    <m/>
    <s v="aucun"/>
    <n v="0"/>
    <n v="0"/>
    <n v="0"/>
    <n v="0"/>
    <n v="1"/>
    <n v="1"/>
    <m/>
    <m/>
    <m/>
    <m/>
    <m/>
    <m/>
    <m/>
    <m/>
    <m/>
    <m/>
    <m/>
    <m/>
    <m/>
    <m/>
    <m/>
    <m/>
    <m/>
    <m/>
    <m/>
    <m/>
    <m/>
    <m/>
    <m/>
    <m/>
    <m/>
    <m/>
    <m/>
    <m/>
    <m/>
    <m/>
    <m/>
    <m/>
    <m/>
    <m/>
    <m/>
    <m/>
    <m/>
    <m/>
    <m/>
    <m/>
    <m/>
    <m/>
    <m/>
    <m/>
    <m/>
    <m/>
    <m/>
    <m/>
    <m/>
    <m/>
    <m/>
    <m/>
    <m/>
    <m/>
    <m/>
    <m/>
    <m/>
    <m/>
    <m/>
    <m/>
    <m/>
    <m/>
    <m/>
    <m/>
    <m/>
    <m/>
    <m/>
    <m/>
    <m/>
    <m/>
    <m/>
    <m/>
    <m/>
    <m/>
    <m/>
    <m/>
    <m/>
    <m/>
    <m/>
    <m/>
    <m/>
    <m/>
    <m/>
    <m/>
    <m/>
    <m/>
    <m/>
    <m/>
    <m/>
    <m/>
    <m/>
    <m/>
    <m/>
    <m/>
    <m/>
    <m/>
    <m/>
    <m/>
    <m/>
    <m/>
    <m/>
    <m/>
    <m/>
    <m/>
    <m/>
    <m/>
    <m/>
    <s v="gobelet_acier bassine natte couverture pagne"/>
    <n v="0"/>
    <n v="0"/>
    <n v="0"/>
    <n v="0"/>
    <n v="0"/>
    <n v="0"/>
    <n v="0"/>
    <n v="1"/>
    <n v="1"/>
    <n v="1"/>
    <n v="1"/>
    <n v="0"/>
    <n v="0"/>
    <n v="1"/>
    <n v="0"/>
    <n v="0"/>
    <n v="5"/>
    <n v="7"/>
    <m/>
    <m/>
    <m/>
    <m/>
    <m/>
    <m/>
    <m/>
    <m/>
    <m/>
    <m/>
    <m/>
    <m/>
    <m/>
    <m/>
    <m/>
    <m/>
    <m/>
    <m/>
    <m/>
    <m/>
    <m/>
    <m/>
    <m/>
    <m/>
    <m/>
    <m/>
    <m/>
    <m/>
    <m/>
    <m/>
    <m/>
    <m/>
    <m/>
    <m/>
    <m/>
    <m/>
    <m/>
    <m/>
    <m/>
    <m/>
    <m/>
    <m/>
    <m/>
    <m/>
    <m/>
    <m/>
    <m/>
    <m/>
    <m/>
    <m/>
    <m/>
    <m/>
    <m/>
    <m/>
    <m/>
    <m/>
    <m/>
    <m/>
    <m/>
    <m/>
    <m/>
    <m/>
    <m/>
    <m/>
    <m/>
    <m/>
    <m/>
    <m/>
    <m/>
    <m/>
    <m/>
    <m/>
    <m/>
    <m/>
    <s v="peudisponible"/>
    <s v="0_5l 0_25l 1l"/>
    <n v="1"/>
    <n v="1"/>
    <n v="1"/>
    <n v="500"/>
    <n v="750"/>
    <n v="1000"/>
    <s v="meme_pays"/>
    <m/>
    <m/>
    <n v="30"/>
    <n v="2"/>
    <n v="0"/>
    <m/>
    <s v="disponible"/>
    <n v="1500"/>
    <s v="meme_pays"/>
    <m/>
    <m/>
    <n v="30"/>
    <n v="2"/>
    <n v="0"/>
    <m/>
    <s v="disponible"/>
    <n v="3000"/>
    <s v="meme_pays"/>
    <m/>
    <m/>
    <n v="30"/>
    <n v="2"/>
    <n v="0"/>
    <m/>
    <s v="peudisponible"/>
    <n v="3000"/>
    <s v="meme_pays"/>
    <m/>
    <m/>
    <n v="30"/>
    <n v="2"/>
    <n v="0"/>
    <m/>
    <m/>
    <m/>
    <m/>
    <m/>
    <m/>
    <m/>
    <m/>
    <m/>
    <m/>
    <m/>
    <m/>
    <m/>
    <m/>
    <m/>
    <m/>
    <m/>
    <m/>
    <m/>
    <s v="disponible"/>
    <s v="oui"/>
    <m/>
    <n v="2500"/>
    <s v="meme_pays"/>
    <m/>
    <m/>
    <n v="30"/>
    <n v="2"/>
    <n v="0"/>
    <m/>
    <m/>
    <m/>
    <m/>
    <m/>
    <m/>
    <m/>
    <m/>
    <m/>
    <m/>
    <s v="non"/>
    <m/>
    <m/>
    <m/>
    <m/>
    <m/>
    <m/>
    <m/>
    <m/>
    <m/>
    <m/>
    <m/>
    <m/>
    <m/>
    <m/>
    <m/>
    <m/>
    <m/>
    <m/>
    <m/>
    <m/>
    <m/>
    <m/>
    <m/>
    <m/>
    <m/>
    <m/>
    <m/>
    <m/>
    <m/>
    <m/>
    <m/>
    <m/>
    <m/>
    <m/>
    <s v="prix_hausse"/>
    <n v="0"/>
    <n v="1"/>
    <n v="0"/>
    <n v="0"/>
    <s v="gobelet_acier bassine natte couverture pagne"/>
    <n v="0"/>
    <n v="0"/>
    <n v="0"/>
    <n v="0"/>
    <n v="0"/>
    <n v="0"/>
    <n v="0"/>
    <n v="1"/>
    <n v="1"/>
    <n v="1"/>
    <n v="1"/>
    <n v="0"/>
    <n v="0"/>
    <n v="1"/>
    <n v="0"/>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s v="oui_baisse"/>
    <s v="non"/>
    <m/>
    <m/>
    <m/>
    <m/>
    <m/>
    <m/>
    <m/>
    <m/>
    <m/>
    <m/>
    <s v="femmes"/>
    <n v="0"/>
    <n v="1"/>
    <n v="0"/>
    <n v="0"/>
    <n v="0"/>
    <n v="0"/>
    <n v="0"/>
    <n v="0"/>
    <n v="0"/>
    <m/>
    <m/>
    <m/>
    <m/>
    <n v="365663441"/>
    <n v="44889.59"/>
    <m/>
    <m/>
    <s v="submitted_via_web"/>
  </r>
  <r>
    <n v="119"/>
    <s v="b9edfa8e-03e5-408c-a8c3-bc5fcb1b34dd"/>
    <d v="2022-11-24T00:00:00"/>
    <s v="dedougou"/>
    <s v="TOE Aïssata"/>
    <x v="116"/>
    <n v="44889.610795671288"/>
    <s v="audit.csv"/>
    <m/>
    <m/>
    <s v="crs"/>
    <n v="44889"/>
    <s v="boucle_mouhoun"/>
    <s v="mouhoun"/>
    <x v="4"/>
    <s v="central"/>
    <m/>
    <m/>
    <s v="Catholic Relief Services"/>
    <s v="Marché de Dédougou"/>
    <m/>
    <s v="oui"/>
    <m/>
    <s v="moins30"/>
    <m/>
    <m/>
    <s v="bidon"/>
    <n v="0"/>
    <n v="1"/>
    <n v="0"/>
    <n v="0"/>
    <n v="1"/>
    <m/>
    <m/>
    <m/>
    <m/>
    <m/>
    <m/>
    <m/>
    <m/>
    <m/>
    <m/>
    <s v="nondisponible"/>
    <m/>
    <m/>
    <m/>
    <m/>
    <m/>
    <m/>
    <m/>
    <m/>
    <m/>
    <m/>
    <m/>
    <m/>
    <m/>
    <m/>
    <m/>
    <m/>
    <m/>
    <m/>
    <m/>
    <m/>
    <m/>
    <m/>
    <m/>
    <m/>
    <m/>
    <s v="oui"/>
    <m/>
    <s v="bidon"/>
    <n v="0"/>
    <n v="1"/>
    <n v="0"/>
    <n v="0"/>
    <m/>
    <s v="article_indisponible_saison"/>
    <n v="0"/>
    <n v="0"/>
    <n v="0"/>
    <n v="0"/>
    <n v="1"/>
    <n v="0"/>
    <n v="0"/>
    <n v="0"/>
    <n v="0"/>
    <n v="0"/>
    <n v="0"/>
    <n v="0"/>
    <m/>
    <m/>
    <s v="prix_hausse"/>
    <n v="0"/>
    <n v="1"/>
    <n v="0"/>
    <n v="0"/>
    <s v="bidon"/>
    <n v="0"/>
    <n v="1"/>
    <n v="0"/>
    <n v="0"/>
    <s v="Hausse_prix_fournisseurs"/>
    <n v="0"/>
    <n v="0"/>
    <n v="0"/>
    <n v="0"/>
    <n v="0"/>
    <n v="1"/>
    <n v="0"/>
    <n v="0"/>
    <n v="0"/>
    <n v="0"/>
    <n v="0"/>
    <n v="0"/>
    <m/>
    <m/>
    <m/>
    <m/>
    <m/>
    <m/>
    <m/>
    <m/>
    <m/>
    <m/>
    <m/>
    <m/>
    <m/>
    <m/>
    <m/>
    <m/>
    <m/>
    <m/>
    <m/>
    <m/>
    <m/>
    <s v="bache corde pelle"/>
    <n v="1"/>
    <n v="1"/>
    <n v="0"/>
    <n v="1"/>
    <n v="0"/>
    <n v="3"/>
    <m/>
    <s v="peudisponible"/>
    <n v="5000"/>
    <s v="meme_pays"/>
    <m/>
    <m/>
    <n v="30"/>
    <n v="2"/>
    <n v="0"/>
    <m/>
    <s v="disponible"/>
    <n v="6000"/>
    <s v="meme_pays"/>
    <m/>
    <m/>
    <n v="30"/>
    <n v="2"/>
    <n v="0"/>
    <m/>
    <m/>
    <m/>
    <m/>
    <m/>
    <m/>
    <m/>
    <m/>
    <m/>
    <m/>
    <s v="peudisponible"/>
    <n v="1750"/>
    <s v="meme_pays"/>
    <m/>
    <m/>
    <n v="30"/>
    <n v="7"/>
    <n v="0"/>
    <m/>
    <s v="non"/>
    <m/>
    <m/>
    <m/>
    <m/>
    <m/>
    <m/>
    <m/>
    <m/>
    <m/>
    <m/>
    <m/>
    <m/>
    <m/>
    <m/>
    <m/>
    <m/>
    <m/>
    <m/>
    <m/>
    <m/>
    <m/>
    <m/>
    <m/>
    <s v="prix_constants"/>
    <n v="1"/>
    <n v="0"/>
    <n v="0"/>
    <n v="0"/>
    <m/>
    <m/>
    <m/>
    <m/>
    <m/>
    <m/>
    <m/>
    <m/>
    <m/>
    <m/>
    <m/>
    <m/>
    <m/>
    <m/>
    <m/>
    <m/>
    <m/>
    <m/>
    <m/>
    <m/>
    <m/>
    <m/>
    <m/>
    <m/>
    <m/>
    <m/>
    <m/>
    <m/>
    <m/>
    <m/>
    <m/>
    <m/>
    <m/>
    <m/>
    <m/>
    <m/>
    <m/>
    <m/>
    <m/>
    <m/>
    <m/>
    <s v="sac_boro"/>
    <n v="0"/>
    <n v="0"/>
    <n v="0"/>
    <n v="0"/>
    <n v="0"/>
    <n v="0"/>
    <n v="0"/>
    <n v="0"/>
    <n v="0"/>
    <n v="0"/>
    <n v="0"/>
    <n v="0"/>
    <n v="0"/>
    <n v="0"/>
    <n v="1"/>
    <n v="0"/>
    <n v="1"/>
    <n v="5"/>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250"/>
    <s v="meme_pays"/>
    <m/>
    <m/>
    <n v="60"/>
    <n v="7"/>
    <n v="0"/>
    <m/>
    <s v="oui"/>
    <m/>
    <s v="sac_boro"/>
    <n v="0"/>
    <n v="0"/>
    <n v="0"/>
    <n v="0"/>
    <n v="0"/>
    <n v="0"/>
    <n v="0"/>
    <n v="0"/>
    <n v="0"/>
    <n v="0"/>
    <n v="0"/>
    <n v="0"/>
    <n v="0"/>
    <n v="0"/>
    <n v="1"/>
    <n v="0"/>
    <m/>
    <s v="securite cout_transport"/>
    <n v="1"/>
    <n v="0"/>
    <n v="0"/>
    <n v="0"/>
    <n v="0"/>
    <n v="0"/>
    <n v="0"/>
    <n v="1"/>
    <n v="0"/>
    <n v="0"/>
    <n v="0"/>
    <n v="0"/>
    <m/>
    <m/>
    <s v="prix_hausse"/>
    <n v="0"/>
    <n v="1"/>
    <n v="0"/>
    <n v="0"/>
    <s v="sac_boro"/>
    <n v="0"/>
    <n v="0"/>
    <n v="0"/>
    <n v="0"/>
    <n v="0"/>
    <n v="0"/>
    <n v="0"/>
    <n v="0"/>
    <n v="0"/>
    <n v="0"/>
    <n v="0"/>
    <n v="0"/>
    <n v="0"/>
    <n v="0"/>
    <n v="1"/>
    <n v="0"/>
    <s v="hausse_couts Hausse_prix_fournisseurs"/>
    <n v="1"/>
    <n v="0"/>
    <n v="0"/>
    <n v="0"/>
    <n v="0"/>
    <n v="1"/>
    <n v="0"/>
    <n v="0"/>
    <n v="0"/>
    <n v="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s v="oui_baisse"/>
    <s v="non"/>
    <m/>
    <m/>
    <m/>
    <m/>
    <m/>
    <m/>
    <m/>
    <m/>
    <m/>
    <m/>
    <s v="hommes"/>
    <n v="1"/>
    <n v="0"/>
    <n v="0"/>
    <n v="0"/>
    <n v="0"/>
    <n v="0"/>
    <n v="0"/>
    <n v="0"/>
    <n v="0"/>
    <m/>
    <m/>
    <m/>
    <m/>
    <n v="366148616"/>
    <n v="44890.77"/>
    <m/>
    <m/>
    <s v="submitted_via_web"/>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n v="151"/>
    <s v="544679c3-6013-4999-a0aa-e5d981f19bca"/>
    <d v="2022-12-13T00:00:00"/>
    <s v="ouahigouya"/>
    <d v="2022-12-13T09:40:24"/>
    <d v="2022-12-13T09:40:24"/>
    <d v="2022-12-13T10:03:31"/>
    <s v="audit.csv"/>
    <m/>
    <m/>
    <x v="0"/>
    <d v="2022-12-13T00:00:00"/>
    <s v="nord"/>
    <s v="yatenga"/>
    <x v="0"/>
    <s v="central"/>
    <m/>
    <m/>
    <s v="ACTED"/>
    <x v="0"/>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charbon combustible_bois"/>
    <n v="1"/>
    <n v="1"/>
    <n v="0"/>
    <n v="0"/>
    <n v="0"/>
    <n v="0"/>
    <n v="0"/>
    <n v="0"/>
    <n v="0"/>
    <n v="0"/>
    <n v="0"/>
    <n v="0"/>
    <n v="0"/>
    <n v="0"/>
    <n v="0"/>
    <n v="0"/>
    <n v="2"/>
    <n v="4"/>
    <m/>
    <x v="0"/>
    <n v="250"/>
    <x v="0"/>
    <m/>
    <m/>
    <n v="10"/>
    <n v="30"/>
    <n v="1"/>
    <m/>
    <x v="0"/>
    <s v="sac sachet"/>
    <n v="1"/>
    <n v="1"/>
    <n v="6500"/>
    <n v="100"/>
    <x v="0"/>
    <m/>
    <m/>
    <n v="15"/>
    <n v="5"/>
    <n v="0"/>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0"/>
    <m/>
    <x v="0"/>
    <n v="1"/>
    <n v="1"/>
    <n v="0"/>
    <n v="0"/>
    <n v="0"/>
    <n v="0"/>
    <n v="0"/>
    <n v="0"/>
    <n v="0"/>
    <n v="0"/>
    <n v="0"/>
    <n v="0"/>
    <n v="0"/>
    <n v="0"/>
    <n v="0"/>
    <n v="0"/>
    <m/>
    <s v="securite route_etat cout_transport"/>
    <n v="1"/>
    <n v="0"/>
    <n v="0"/>
    <n v="1"/>
    <n v="0"/>
    <n v="0"/>
    <n v="0"/>
    <n v="1"/>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Il ya une rupture de charbon de bois et un soucis de se ravitailler en bois,l'insécurité aussi contribue au problème de réapprovisionnement. On paye nos marchandises chez celui qui en a et non par client habituel. Nous espérons que vous apporterez de bonnes nouvelles dans les jours avenir. Merci"/>
    <m/>
    <m/>
    <n v="373087174"/>
    <d v="2022-12-13T16:26:23"/>
    <m/>
    <m/>
    <s v="submitted_via_web"/>
    <s v="bkf_reach"/>
    <m/>
  </r>
  <r>
    <n v="152"/>
    <s v="aa186fe8-c817-4c06-bfa0-f4ab017da219"/>
    <d v="2022-12-13T00:00:00"/>
    <s v="ouahigouya"/>
    <d v="2022-12-13T09:41:58"/>
    <d v="2022-12-13T09:41:58"/>
    <d v="2022-12-13T10:15:27"/>
    <s v="audit.csv"/>
    <m/>
    <m/>
    <x v="0"/>
    <d v="2022-12-13T00:00:00"/>
    <s v="nord"/>
    <s v="yatenga"/>
    <x v="0"/>
    <s v="central"/>
    <m/>
    <m/>
    <s v="ACTED"/>
    <x v="0"/>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charbon combustible_bois"/>
    <n v="1"/>
    <n v="1"/>
    <n v="0"/>
    <n v="0"/>
    <n v="0"/>
    <n v="0"/>
    <n v="0"/>
    <n v="0"/>
    <n v="0"/>
    <n v="0"/>
    <n v="0"/>
    <n v="0"/>
    <n v="0"/>
    <n v="0"/>
    <n v="0"/>
    <n v="0"/>
    <n v="2"/>
    <n v="4"/>
    <m/>
    <x v="1"/>
    <n v="300"/>
    <x v="1"/>
    <m/>
    <m/>
    <n v="15"/>
    <n v="10"/>
    <n v="0"/>
    <m/>
    <x v="0"/>
    <s v="sac sachet"/>
    <n v="1"/>
    <n v="1"/>
    <n v="9000"/>
    <n v="100"/>
    <x v="1"/>
    <m/>
    <m/>
    <n v="14"/>
    <n v="5"/>
    <n v="0"/>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0"/>
    <m/>
    <x v="0"/>
    <n v="1"/>
    <n v="1"/>
    <n v="0"/>
    <n v="0"/>
    <n v="0"/>
    <n v="0"/>
    <n v="0"/>
    <n v="0"/>
    <n v="0"/>
    <n v="0"/>
    <n v="0"/>
    <n v="0"/>
    <n v="0"/>
    <n v="0"/>
    <n v="0"/>
    <n v="0"/>
    <m/>
    <s v="rarete_transport cout_transport prix_fournisseurs"/>
    <n v="0"/>
    <n v="0"/>
    <n v="0"/>
    <n v="0"/>
    <n v="0"/>
    <n v="1"/>
    <n v="1"/>
    <n v="1"/>
    <n v="0"/>
    <n v="0"/>
    <n v="0"/>
    <n v="0"/>
    <m/>
    <m/>
    <s v="prix_hausse"/>
    <n v="0"/>
    <n v="1"/>
    <n v="0"/>
    <n v="0"/>
    <s v="combustible_bois combustible_charbon"/>
    <n v="1"/>
    <n v="1"/>
    <n v="0"/>
    <n v="0"/>
    <n v="0"/>
    <n v="0"/>
    <n v="0"/>
    <n v="0"/>
    <n v="0"/>
    <n v="0"/>
    <n v="0"/>
    <n v="0"/>
    <n v="0"/>
    <n v="0"/>
    <n v="0"/>
    <n v="0"/>
    <s v="hausse_change Hausse_prix_fournisseurs baisse_offre_securite"/>
    <n v="0"/>
    <n v="0"/>
    <n v="1"/>
    <n v="0"/>
    <n v="0"/>
    <n v="1"/>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Les prix ont augmenté a cause de l'insécurité"/>
    <m/>
    <m/>
    <n v="373087175"/>
    <d v="2022-12-13T16:26:23"/>
    <m/>
    <m/>
    <s v="submitted_via_web"/>
    <s v="bkf_reach"/>
    <m/>
  </r>
  <r>
    <n v="153"/>
    <s v="19220433-35e7-498b-8f33-afc00fb90efb"/>
    <d v="2022-12-13T00:00:00"/>
    <s v="ouahigouya"/>
    <d v="2022-12-13T10:57:18"/>
    <d v="2022-12-13T10:57:18"/>
    <d v="2022-12-13T11:31:04"/>
    <s v="audit.csv"/>
    <m/>
    <m/>
    <x v="0"/>
    <d v="2022-12-13T00:00:00"/>
    <s v="nord"/>
    <s v="yatenga"/>
    <x v="0"/>
    <s v="central"/>
    <m/>
    <m/>
    <s v="ACTED"/>
    <x v="0"/>
    <m/>
    <s v="oui"/>
    <m/>
    <x v="1"/>
    <m/>
    <m/>
    <s v="seau savon400gr"/>
    <n v="1"/>
    <n v="0"/>
    <n v="1"/>
    <n v="0"/>
    <n v="2"/>
    <m/>
    <x v="1"/>
    <n v="1100"/>
    <x v="1"/>
    <m/>
    <m/>
    <n v="30"/>
    <n v="1"/>
    <n v="0"/>
    <m/>
    <x v="0"/>
    <m/>
    <m/>
    <m/>
    <m/>
    <m/>
    <x v="0"/>
    <m/>
    <m/>
    <m/>
    <m/>
    <m/>
    <m/>
    <x v="1"/>
    <s v="boule400g boule250g"/>
    <n v="1"/>
    <n v="1"/>
    <n v="450"/>
    <n v="275"/>
    <x v="1"/>
    <m/>
    <m/>
    <n v="30"/>
    <n v="1"/>
    <n v="0"/>
    <m/>
    <x v="1"/>
    <m/>
    <s v="seau savon400gr"/>
    <n v="1"/>
    <n v="0"/>
    <n v="1"/>
    <n v="0"/>
    <m/>
    <s v="prix_fournisseurs"/>
    <n v="0"/>
    <n v="0"/>
    <n v="0"/>
    <n v="0"/>
    <n v="0"/>
    <n v="1"/>
    <n v="0"/>
    <n v="0"/>
    <n v="0"/>
    <n v="0"/>
    <n v="0"/>
    <n v="0"/>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ssiette gobelet_plastique"/>
    <n v="0"/>
    <n v="0"/>
    <n v="0"/>
    <n v="0"/>
    <n v="0"/>
    <n v="1"/>
    <n v="1"/>
    <n v="0"/>
    <n v="0"/>
    <n v="0"/>
    <n v="0"/>
    <n v="0"/>
    <n v="0"/>
    <n v="0"/>
    <n v="0"/>
    <n v="0"/>
    <n v="2"/>
    <n v="5"/>
    <m/>
    <x v="2"/>
    <m/>
    <x v="2"/>
    <m/>
    <m/>
    <m/>
    <m/>
    <m/>
    <m/>
    <x v="1"/>
    <m/>
    <m/>
    <m/>
    <m/>
    <m/>
    <x v="2"/>
    <m/>
    <m/>
    <m/>
    <m/>
    <m/>
    <m/>
    <x v="0"/>
    <m/>
    <m/>
    <m/>
    <m/>
    <m/>
    <m/>
    <m/>
    <x v="0"/>
    <m/>
    <m/>
    <m/>
    <m/>
    <m/>
    <m/>
    <x v="0"/>
    <m/>
    <x v="0"/>
    <m/>
    <m/>
    <m/>
    <m/>
    <m/>
    <m/>
    <x v="0"/>
    <m/>
    <x v="0"/>
    <m/>
    <m/>
    <m/>
    <m/>
    <m/>
    <m/>
    <x v="1"/>
    <n v="1250"/>
    <x v="1"/>
    <m/>
    <m/>
    <n v="30"/>
    <n v="1"/>
    <n v="0"/>
    <m/>
    <x v="1"/>
    <n v="200"/>
    <x v="1"/>
    <m/>
    <m/>
    <n v="30"/>
    <n v="1"/>
    <n v="0"/>
    <m/>
    <x v="0"/>
    <m/>
    <m/>
    <m/>
    <m/>
    <m/>
    <m/>
    <m/>
    <x v="0"/>
    <m/>
    <m/>
    <m/>
    <m/>
    <m/>
    <m/>
    <x v="0"/>
    <m/>
    <x v="0"/>
    <m/>
    <m/>
    <m/>
    <m/>
    <m/>
    <m/>
    <x v="0"/>
    <m/>
    <x v="0"/>
    <m/>
    <m/>
    <m/>
    <m/>
    <m/>
    <m/>
    <x v="0"/>
    <m/>
    <x v="0"/>
    <m/>
    <m/>
    <m/>
    <m/>
    <m/>
    <m/>
    <x v="0"/>
    <m/>
    <x v="0"/>
    <m/>
    <m/>
    <m/>
    <m/>
    <m/>
    <m/>
    <x v="0"/>
    <m/>
    <x v="0"/>
    <m/>
    <m/>
    <m/>
    <m/>
    <m/>
    <m/>
    <x v="0"/>
    <m/>
    <m/>
    <m/>
    <x v="0"/>
    <m/>
    <m/>
    <m/>
    <m/>
    <m/>
    <m/>
    <x v="0"/>
    <m/>
    <x v="0"/>
    <m/>
    <m/>
    <m/>
    <m/>
    <m/>
    <m/>
    <x v="0"/>
    <m/>
    <x v="1"/>
    <n v="0"/>
    <n v="0"/>
    <n v="0"/>
    <n v="0"/>
    <n v="0"/>
    <n v="1"/>
    <n v="0"/>
    <n v="0"/>
    <n v="0"/>
    <n v="0"/>
    <n v="0"/>
    <n v="0"/>
    <n v="0"/>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1"/>
    <x v="0"/>
    <m/>
    <m/>
    <m/>
    <m/>
    <m/>
    <m/>
    <m/>
    <m/>
    <m/>
    <m/>
    <s v="personne"/>
    <n v="0"/>
    <n v="0"/>
    <n v="0"/>
    <n v="0"/>
    <n v="0"/>
    <n v="0"/>
    <n v="0"/>
    <n v="1"/>
    <n v="0"/>
    <m/>
    <m/>
    <m/>
    <m/>
    <n v="373087305"/>
    <d v="2022-12-13T16:26:35"/>
    <m/>
    <m/>
    <s v="submitted_via_web"/>
    <s v="bkf_reach"/>
    <m/>
  </r>
  <r>
    <n v="154"/>
    <s v="d2371965-95a8-4945-bc13-b0630ab33586"/>
    <d v="2022-12-13T00:00:00"/>
    <s v="ouahigouya"/>
    <d v="2022-12-13T12:12:35"/>
    <d v="2022-12-13T12:12:35"/>
    <d v="2022-12-13T12:49:38"/>
    <s v="audit.csv"/>
    <m/>
    <m/>
    <x v="0"/>
    <d v="2022-12-13T00:00:00"/>
    <s v="nord"/>
    <s v="yatenga"/>
    <x v="0"/>
    <s v="central"/>
    <m/>
    <m/>
    <s v="ACTED"/>
    <x v="0"/>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bois combustible_charbon"/>
    <n v="1"/>
    <n v="1"/>
    <n v="0"/>
    <n v="0"/>
    <n v="0"/>
    <n v="0"/>
    <n v="0"/>
    <n v="0"/>
    <n v="0"/>
    <n v="0"/>
    <n v="0"/>
    <n v="0"/>
    <n v="0"/>
    <n v="0"/>
    <n v="0"/>
    <n v="0"/>
    <n v="2"/>
    <n v="4"/>
    <m/>
    <x v="1"/>
    <n v="300"/>
    <x v="1"/>
    <m/>
    <m/>
    <n v="20"/>
    <n v="14"/>
    <n v="0"/>
    <m/>
    <x v="0"/>
    <s v="sac sachet"/>
    <n v="1"/>
    <n v="1"/>
    <n v="9250"/>
    <n v="100"/>
    <x v="1"/>
    <m/>
    <m/>
    <n v="15"/>
    <n v="7"/>
    <n v="0"/>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0"/>
    <m/>
    <x v="0"/>
    <n v="1"/>
    <n v="1"/>
    <n v="0"/>
    <n v="0"/>
    <n v="0"/>
    <n v="0"/>
    <n v="0"/>
    <n v="0"/>
    <n v="0"/>
    <n v="0"/>
    <n v="0"/>
    <n v="0"/>
    <n v="0"/>
    <n v="0"/>
    <n v="0"/>
    <n v="0"/>
    <m/>
    <s v="prix_fournisseurs cout_transport rarete_transport"/>
    <n v="0"/>
    <n v="0"/>
    <n v="0"/>
    <n v="0"/>
    <n v="0"/>
    <n v="1"/>
    <n v="1"/>
    <n v="1"/>
    <n v="0"/>
    <n v="0"/>
    <n v="0"/>
    <n v="0"/>
    <m/>
    <m/>
    <s v="prix_hausse"/>
    <n v="0"/>
    <n v="1"/>
    <n v="0"/>
    <n v="0"/>
    <s v="combustible_bois combustible_charbon"/>
    <n v="1"/>
    <n v="1"/>
    <n v="0"/>
    <n v="0"/>
    <n v="0"/>
    <n v="0"/>
    <n v="0"/>
    <n v="0"/>
    <n v="0"/>
    <n v="0"/>
    <n v="0"/>
    <n v="0"/>
    <n v="0"/>
    <n v="0"/>
    <n v="0"/>
    <n v="0"/>
    <s v="baisse_offre_securite baisse_offre_rupturestocks Hausse_prix_fournisseurs"/>
    <n v="0"/>
    <n v="0"/>
    <n v="0"/>
    <n v="0"/>
    <n v="0"/>
    <n v="1"/>
    <n v="1"/>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Les prix ont augmenté a cause de l'insécurité"/>
    <m/>
    <m/>
    <n v="373087410"/>
    <d v="2022-12-13T16:26:45"/>
    <m/>
    <m/>
    <s v="submitted_via_web"/>
    <s v="bkf_reach"/>
    <m/>
  </r>
  <r>
    <n v="155"/>
    <s v="3c41f251-39de-4b0b-b26c-96d163487882"/>
    <d v="2022-12-13T00:00:00"/>
    <s v="ouahigouya"/>
    <d v="2022-12-13T10:08:36"/>
    <d v="2022-12-13T10:08:36"/>
    <d v="2022-12-13T10:30:06"/>
    <s v="audit.csv"/>
    <m/>
    <m/>
    <x v="0"/>
    <d v="2022-12-13T00:00:00"/>
    <s v="nord"/>
    <s v="yatenga"/>
    <x v="0"/>
    <s v="central"/>
    <m/>
    <m/>
    <s v="ACTED"/>
    <x v="0"/>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bois"/>
    <n v="1"/>
    <n v="0"/>
    <n v="0"/>
    <n v="0"/>
    <n v="0"/>
    <n v="0"/>
    <n v="0"/>
    <n v="0"/>
    <n v="0"/>
    <n v="0"/>
    <n v="0"/>
    <n v="0"/>
    <n v="0"/>
    <n v="0"/>
    <n v="0"/>
    <n v="0"/>
    <n v="1"/>
    <n v="3"/>
    <m/>
    <x v="0"/>
    <n v="250"/>
    <x v="3"/>
    <m/>
    <m/>
    <n v="14"/>
    <n v="30"/>
    <n v="1"/>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0"/>
    <m/>
    <x v="2"/>
    <n v="1"/>
    <n v="0"/>
    <n v="0"/>
    <n v="0"/>
    <n v="0"/>
    <n v="0"/>
    <n v="0"/>
    <n v="0"/>
    <n v="0"/>
    <n v="0"/>
    <n v="0"/>
    <n v="0"/>
    <n v="0"/>
    <n v="0"/>
    <n v="0"/>
    <n v="0"/>
    <m/>
    <s v="route_etat prix_fournisseurs rarete_transport cout_transport"/>
    <n v="0"/>
    <n v="0"/>
    <n v="0"/>
    <n v="1"/>
    <n v="0"/>
    <n v="1"/>
    <n v="1"/>
    <n v="1"/>
    <n v="0"/>
    <n v="0"/>
    <n v="0"/>
    <n v="0"/>
    <m/>
    <m/>
    <s v="prix_hausse"/>
    <n v="0"/>
    <n v="1"/>
    <n v="0"/>
    <n v="0"/>
    <s v="combustible_bois"/>
    <n v="1"/>
    <n v="0"/>
    <n v="0"/>
    <n v="0"/>
    <n v="0"/>
    <n v="0"/>
    <n v="0"/>
    <n v="0"/>
    <n v="0"/>
    <n v="0"/>
    <n v="0"/>
    <n v="0"/>
    <n v="0"/>
    <n v="0"/>
    <n v="0"/>
    <n v="0"/>
    <s v="hausse_couts Hausse_prix_fournisseurs"/>
    <n v="1"/>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Les prix varient en fonction des distributeurs. L'informateur clé a eu un décès donc la collecte n'était pas à son lieu de vente."/>
    <m/>
    <m/>
    <n v="373087636"/>
    <d v="2022-12-13T16:27:03"/>
    <m/>
    <m/>
    <s v="submitted_via_web"/>
    <s v="bkf_reach"/>
    <m/>
  </r>
  <r>
    <n v="156"/>
    <s v="bec398e0-a6ee-440a-ab8f-100e55a21f7c"/>
    <d v="2022-12-13T00:00:00"/>
    <s v="ouahigouya"/>
    <d v="2022-12-13T14:28:27"/>
    <d v="2022-12-13T14:28:27"/>
    <d v="2022-12-13T14:59:07"/>
    <s v="audit.csv"/>
    <m/>
    <m/>
    <x v="0"/>
    <d v="2022-12-13T00:00:00"/>
    <s v="nord"/>
    <s v="yatenga"/>
    <x v="0"/>
    <s v="central"/>
    <m/>
    <m/>
    <s v="ACTED"/>
    <x v="0"/>
    <m/>
    <s v="oui"/>
    <m/>
    <x v="1"/>
    <m/>
    <m/>
    <s v="savon400gr"/>
    <n v="0"/>
    <n v="0"/>
    <n v="1"/>
    <n v="0"/>
    <n v="1"/>
    <m/>
    <x v="0"/>
    <m/>
    <x v="0"/>
    <m/>
    <m/>
    <m/>
    <m/>
    <m/>
    <m/>
    <x v="0"/>
    <m/>
    <m/>
    <m/>
    <m/>
    <m/>
    <x v="0"/>
    <m/>
    <m/>
    <m/>
    <m/>
    <m/>
    <m/>
    <x v="1"/>
    <s v="boule400g boule250g"/>
    <n v="1"/>
    <n v="1"/>
    <n v="450"/>
    <n v="275"/>
    <x v="1"/>
    <m/>
    <m/>
    <n v="30"/>
    <n v="1"/>
    <n v="0"/>
    <m/>
    <x v="1"/>
    <m/>
    <s v="savon400gr"/>
    <n v="0"/>
    <n v="0"/>
    <n v="1"/>
    <n v="0"/>
    <m/>
    <s v="prix_fournisseurs"/>
    <n v="0"/>
    <n v="0"/>
    <n v="0"/>
    <n v="0"/>
    <n v="0"/>
    <n v="1"/>
    <n v="0"/>
    <n v="0"/>
    <n v="0"/>
    <n v="0"/>
    <n v="0"/>
    <n v="0"/>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lampe marmite7 marmite5"/>
    <n v="0"/>
    <n v="0"/>
    <n v="0"/>
    <n v="1"/>
    <n v="1"/>
    <n v="0"/>
    <n v="0"/>
    <n v="0"/>
    <n v="0"/>
    <n v="0"/>
    <n v="0"/>
    <n v="0"/>
    <n v="1"/>
    <n v="0"/>
    <n v="0"/>
    <n v="0"/>
    <n v="3"/>
    <n v="5"/>
    <m/>
    <x v="2"/>
    <m/>
    <x v="2"/>
    <m/>
    <m/>
    <m/>
    <m/>
    <m/>
    <m/>
    <x v="1"/>
    <m/>
    <m/>
    <m/>
    <m/>
    <m/>
    <x v="2"/>
    <m/>
    <m/>
    <m/>
    <m/>
    <m/>
    <m/>
    <x v="0"/>
    <m/>
    <m/>
    <m/>
    <m/>
    <m/>
    <m/>
    <m/>
    <x v="0"/>
    <m/>
    <m/>
    <m/>
    <m/>
    <m/>
    <m/>
    <x v="1"/>
    <n v="5000"/>
    <x v="1"/>
    <m/>
    <m/>
    <n v="90"/>
    <n v="1"/>
    <n v="0"/>
    <m/>
    <x v="1"/>
    <n v="4000"/>
    <x v="1"/>
    <m/>
    <m/>
    <n v="90"/>
    <n v="1"/>
    <n v="0"/>
    <m/>
    <x v="0"/>
    <m/>
    <x v="0"/>
    <m/>
    <m/>
    <m/>
    <m/>
    <m/>
    <m/>
    <x v="0"/>
    <m/>
    <x v="0"/>
    <m/>
    <m/>
    <m/>
    <m/>
    <m/>
    <m/>
    <x v="0"/>
    <m/>
    <m/>
    <m/>
    <m/>
    <m/>
    <m/>
    <m/>
    <x v="0"/>
    <m/>
    <m/>
    <m/>
    <m/>
    <m/>
    <m/>
    <x v="0"/>
    <m/>
    <x v="0"/>
    <m/>
    <m/>
    <m/>
    <m/>
    <m/>
    <m/>
    <x v="0"/>
    <m/>
    <x v="0"/>
    <m/>
    <m/>
    <m/>
    <m/>
    <m/>
    <m/>
    <x v="0"/>
    <m/>
    <x v="0"/>
    <m/>
    <m/>
    <m/>
    <m/>
    <m/>
    <m/>
    <x v="0"/>
    <m/>
    <x v="0"/>
    <m/>
    <m/>
    <m/>
    <m/>
    <m/>
    <m/>
    <x v="1"/>
    <n v="700"/>
    <x v="1"/>
    <m/>
    <m/>
    <n v="30"/>
    <n v="1"/>
    <n v="0"/>
    <m/>
    <x v="0"/>
    <m/>
    <m/>
    <m/>
    <x v="0"/>
    <m/>
    <m/>
    <m/>
    <m/>
    <m/>
    <m/>
    <x v="0"/>
    <m/>
    <x v="0"/>
    <m/>
    <m/>
    <m/>
    <m/>
    <m/>
    <m/>
    <x v="0"/>
    <m/>
    <x v="3"/>
    <n v="0"/>
    <n v="0"/>
    <n v="0"/>
    <n v="0"/>
    <n v="0"/>
    <n v="0"/>
    <n v="0"/>
    <n v="0"/>
    <n v="0"/>
    <n v="0"/>
    <n v="0"/>
    <n v="0"/>
    <n v="1"/>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troc"/>
    <n v="1"/>
    <n v="0"/>
    <n v="0"/>
    <n v="1"/>
    <n v="1"/>
    <n v="0"/>
    <m/>
    <x v="1"/>
    <x v="0"/>
    <m/>
    <m/>
    <m/>
    <m/>
    <m/>
    <m/>
    <m/>
    <m/>
    <m/>
    <m/>
    <s v="personne"/>
    <n v="0"/>
    <n v="0"/>
    <n v="0"/>
    <n v="0"/>
    <n v="0"/>
    <n v="0"/>
    <n v="0"/>
    <n v="1"/>
    <n v="0"/>
    <m/>
    <s v="Déplacement temporaire de l'enqueté"/>
    <m/>
    <m/>
    <n v="373087720"/>
    <d v="2022-12-13T16:27:08"/>
    <m/>
    <m/>
    <s v="submitted_via_web"/>
    <s v="bkf_reach"/>
    <m/>
  </r>
  <r>
    <n v="157"/>
    <s v="90c65736-348a-42d8-b1ad-de39147b475c"/>
    <d v="2022-12-13T00:00:00"/>
    <s v="ouahigouya"/>
    <d v="2022-12-13T10:36:30"/>
    <d v="2022-12-13T10:36:30"/>
    <d v="2022-12-13T11:04:50"/>
    <s v="audit.csv"/>
    <m/>
    <m/>
    <x v="0"/>
    <d v="2022-12-13T00:00:00"/>
    <s v="nord"/>
    <s v="yatenga"/>
    <x v="0"/>
    <s v="central"/>
    <m/>
    <m/>
    <s v="ACTED"/>
    <x v="0"/>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uverture moustiquaire pagne"/>
    <n v="0"/>
    <n v="0"/>
    <n v="0"/>
    <n v="0"/>
    <n v="0"/>
    <n v="0"/>
    <n v="0"/>
    <n v="0"/>
    <n v="0"/>
    <n v="0"/>
    <n v="1"/>
    <n v="1"/>
    <n v="0"/>
    <n v="1"/>
    <n v="0"/>
    <n v="0"/>
    <n v="3"/>
    <n v="5"/>
    <m/>
    <x v="2"/>
    <m/>
    <x v="2"/>
    <m/>
    <m/>
    <m/>
    <m/>
    <m/>
    <m/>
    <x v="1"/>
    <m/>
    <m/>
    <m/>
    <m/>
    <m/>
    <x v="2"/>
    <m/>
    <m/>
    <m/>
    <m/>
    <m/>
    <m/>
    <x v="0"/>
    <m/>
    <m/>
    <m/>
    <m/>
    <m/>
    <m/>
    <m/>
    <x v="0"/>
    <m/>
    <m/>
    <m/>
    <m/>
    <m/>
    <m/>
    <x v="0"/>
    <m/>
    <x v="0"/>
    <m/>
    <m/>
    <m/>
    <m/>
    <m/>
    <m/>
    <x v="0"/>
    <m/>
    <x v="0"/>
    <m/>
    <m/>
    <m/>
    <m/>
    <m/>
    <m/>
    <x v="0"/>
    <m/>
    <x v="0"/>
    <m/>
    <m/>
    <m/>
    <m/>
    <m/>
    <m/>
    <x v="0"/>
    <m/>
    <x v="0"/>
    <m/>
    <m/>
    <m/>
    <m/>
    <m/>
    <m/>
    <x v="0"/>
    <m/>
    <m/>
    <m/>
    <m/>
    <m/>
    <m/>
    <m/>
    <x v="0"/>
    <m/>
    <m/>
    <m/>
    <m/>
    <m/>
    <m/>
    <x v="0"/>
    <m/>
    <x v="0"/>
    <m/>
    <m/>
    <m/>
    <m/>
    <m/>
    <m/>
    <x v="0"/>
    <m/>
    <x v="0"/>
    <m/>
    <m/>
    <m/>
    <m/>
    <m/>
    <m/>
    <x v="1"/>
    <n v="2000"/>
    <x v="1"/>
    <m/>
    <m/>
    <n v="15"/>
    <n v="3"/>
    <n v="0"/>
    <m/>
    <x v="1"/>
    <n v="2000"/>
    <x v="1"/>
    <m/>
    <m/>
    <n v="90"/>
    <n v="3"/>
    <n v="0"/>
    <m/>
    <x v="0"/>
    <m/>
    <x v="0"/>
    <m/>
    <m/>
    <m/>
    <m/>
    <m/>
    <m/>
    <x v="1"/>
    <s v="oui"/>
    <m/>
    <n v="3000"/>
    <x v="1"/>
    <m/>
    <m/>
    <n v="21"/>
    <n v="3"/>
    <n v="0"/>
    <m/>
    <x v="0"/>
    <m/>
    <x v="0"/>
    <m/>
    <m/>
    <m/>
    <m/>
    <m/>
    <m/>
    <x v="0"/>
    <m/>
    <x v="4"/>
    <n v="0"/>
    <n v="0"/>
    <n v="0"/>
    <n v="0"/>
    <n v="0"/>
    <n v="0"/>
    <n v="0"/>
    <n v="0"/>
    <n v="0"/>
    <n v="0"/>
    <n v="1"/>
    <n v="0"/>
    <n v="0"/>
    <n v="1"/>
    <n v="0"/>
    <n v="0"/>
    <m/>
    <s v="route_etat cout_transport"/>
    <n v="0"/>
    <n v="0"/>
    <n v="0"/>
    <n v="1"/>
    <n v="0"/>
    <n v="0"/>
    <n v="0"/>
    <n v="1"/>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Le prix en gros varie mais on essai de maintenir à notre niveau pour ne pas perdre nos clients. Avec la période il ya plus de clients."/>
    <m/>
    <m/>
    <n v="373087996"/>
    <d v="2022-12-13T16:27:31"/>
    <m/>
    <m/>
    <s v="submitted_via_web"/>
    <s v="bkf_reach"/>
    <m/>
  </r>
  <r>
    <n v="158"/>
    <s v="63a6c036-30c9-454d-97a1-f1697c4a36dd"/>
    <d v="2022-12-13T00:00:00"/>
    <s v="ouahigouya"/>
    <d v="2022-12-13T11:08:02"/>
    <d v="2022-12-13T11:08:02"/>
    <d v="2022-12-13T11:25:56"/>
    <s v="audit.csv"/>
    <m/>
    <m/>
    <x v="0"/>
    <d v="2022-12-13T00:00:00"/>
    <s v="nord"/>
    <s v="yatenga"/>
    <x v="0"/>
    <s v="central"/>
    <m/>
    <m/>
    <s v="ACTED"/>
    <x v="0"/>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natte couverture pagne"/>
    <n v="0"/>
    <n v="0"/>
    <n v="0"/>
    <n v="0"/>
    <n v="0"/>
    <n v="0"/>
    <n v="0"/>
    <n v="0"/>
    <n v="0"/>
    <n v="1"/>
    <n v="1"/>
    <n v="0"/>
    <n v="0"/>
    <n v="1"/>
    <n v="0"/>
    <n v="0"/>
    <n v="3"/>
    <n v="5"/>
    <m/>
    <x v="2"/>
    <m/>
    <x v="2"/>
    <m/>
    <m/>
    <m/>
    <m/>
    <m/>
    <m/>
    <x v="1"/>
    <m/>
    <m/>
    <m/>
    <m/>
    <m/>
    <x v="2"/>
    <m/>
    <m/>
    <m/>
    <m/>
    <m/>
    <m/>
    <x v="0"/>
    <m/>
    <m/>
    <m/>
    <m/>
    <m/>
    <m/>
    <m/>
    <x v="0"/>
    <m/>
    <m/>
    <m/>
    <m/>
    <m/>
    <m/>
    <x v="0"/>
    <m/>
    <x v="0"/>
    <m/>
    <m/>
    <m/>
    <m/>
    <m/>
    <m/>
    <x v="0"/>
    <m/>
    <x v="0"/>
    <m/>
    <m/>
    <m/>
    <m/>
    <m/>
    <m/>
    <x v="0"/>
    <m/>
    <x v="0"/>
    <m/>
    <m/>
    <m/>
    <m/>
    <m/>
    <m/>
    <x v="0"/>
    <m/>
    <x v="0"/>
    <m/>
    <m/>
    <m/>
    <m/>
    <m/>
    <m/>
    <x v="0"/>
    <m/>
    <m/>
    <m/>
    <m/>
    <m/>
    <m/>
    <m/>
    <x v="0"/>
    <m/>
    <m/>
    <m/>
    <m/>
    <m/>
    <m/>
    <x v="0"/>
    <m/>
    <x v="0"/>
    <m/>
    <m/>
    <m/>
    <m/>
    <m/>
    <m/>
    <x v="1"/>
    <n v="3000"/>
    <x v="1"/>
    <m/>
    <m/>
    <n v="60"/>
    <n v="1"/>
    <n v="0"/>
    <m/>
    <x v="1"/>
    <n v="2000"/>
    <x v="2"/>
    <m/>
    <m/>
    <n v="15"/>
    <n v="1"/>
    <n v="0"/>
    <m/>
    <x v="0"/>
    <m/>
    <x v="0"/>
    <m/>
    <m/>
    <m/>
    <m/>
    <m/>
    <m/>
    <x v="0"/>
    <m/>
    <x v="0"/>
    <m/>
    <m/>
    <m/>
    <m/>
    <m/>
    <m/>
    <x v="1"/>
    <s v="oui"/>
    <m/>
    <n v="3000"/>
    <x v="2"/>
    <m/>
    <m/>
    <n v="90"/>
    <n v="1"/>
    <n v="0"/>
    <m/>
    <x v="0"/>
    <m/>
    <x v="0"/>
    <m/>
    <m/>
    <m/>
    <m/>
    <m/>
    <m/>
    <x v="0"/>
    <m/>
    <x v="5"/>
    <n v="0"/>
    <n v="0"/>
    <n v="0"/>
    <n v="0"/>
    <n v="0"/>
    <n v="0"/>
    <n v="0"/>
    <n v="0"/>
    <n v="0"/>
    <n v="0"/>
    <n v="0"/>
    <n v="0"/>
    <n v="0"/>
    <n v="1"/>
    <n v="0"/>
    <n v="0"/>
    <m/>
    <s v="prix_fournisseurs cout_transport"/>
    <n v="0"/>
    <n v="0"/>
    <n v="0"/>
    <n v="0"/>
    <n v="0"/>
    <n v="1"/>
    <n v="0"/>
    <n v="1"/>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s v="Nous espérons qu'en cas de besoins on sera contacter. Merci"/>
    <m/>
    <m/>
    <n v="373088122"/>
    <d v="2022-12-13T16:27:43"/>
    <m/>
    <m/>
    <s v="submitted_via_web"/>
    <s v="bkf_reach"/>
    <m/>
  </r>
  <r>
    <n v="159"/>
    <s v="ef69691d-c891-4bb3-b3dc-9212bcafafdf"/>
    <d v="2022-12-13T00:00:00"/>
    <s v="ouahigouya"/>
    <d v="2022-12-13T11:27:41"/>
    <d v="2022-12-13T11:27:41"/>
    <d v="2022-12-13T11:55:31"/>
    <s v="audit.csv"/>
    <m/>
    <m/>
    <x v="0"/>
    <d v="2022-12-13T00:00:00"/>
    <s v="nord"/>
    <s v="yatenga"/>
    <x v="0"/>
    <s v="central"/>
    <m/>
    <m/>
    <s v="ACTED"/>
    <x v="0"/>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ssiette gobelet_plastique natte couverture lampe bassine combustible_gaz"/>
    <n v="0"/>
    <n v="0"/>
    <n v="1"/>
    <n v="0"/>
    <n v="0"/>
    <n v="1"/>
    <n v="1"/>
    <n v="0"/>
    <n v="1"/>
    <n v="1"/>
    <n v="1"/>
    <n v="0"/>
    <n v="1"/>
    <n v="0"/>
    <n v="0"/>
    <n v="0"/>
    <n v="7"/>
    <n v="9"/>
    <m/>
    <x v="2"/>
    <m/>
    <x v="2"/>
    <m/>
    <m/>
    <m/>
    <m/>
    <m/>
    <m/>
    <x v="1"/>
    <m/>
    <m/>
    <m/>
    <m/>
    <m/>
    <x v="2"/>
    <m/>
    <m/>
    <m/>
    <m/>
    <m/>
    <m/>
    <x v="1"/>
    <s v="6kg"/>
    <n v="0"/>
    <n v="1"/>
    <n v="0"/>
    <m/>
    <n v="21000"/>
    <m/>
    <x v="1"/>
    <m/>
    <m/>
    <n v="7"/>
    <n v="5"/>
    <n v="0"/>
    <m/>
    <x v="0"/>
    <m/>
    <x v="0"/>
    <m/>
    <m/>
    <m/>
    <m/>
    <m/>
    <m/>
    <x v="0"/>
    <m/>
    <x v="0"/>
    <m/>
    <m/>
    <m/>
    <m/>
    <m/>
    <m/>
    <x v="1"/>
    <n v="500"/>
    <x v="2"/>
    <m/>
    <m/>
    <n v="60"/>
    <n v="1"/>
    <n v="0"/>
    <m/>
    <x v="1"/>
    <n v="150"/>
    <x v="2"/>
    <m/>
    <m/>
    <n v="15"/>
    <n v="1"/>
    <n v="0"/>
    <m/>
    <x v="0"/>
    <m/>
    <m/>
    <m/>
    <m/>
    <m/>
    <m/>
    <m/>
    <x v="0"/>
    <m/>
    <m/>
    <m/>
    <m/>
    <m/>
    <m/>
    <x v="1"/>
    <n v="1000"/>
    <x v="1"/>
    <m/>
    <m/>
    <n v="15"/>
    <n v="1"/>
    <n v="0"/>
    <m/>
    <x v="1"/>
    <n v="2750"/>
    <x v="1"/>
    <m/>
    <m/>
    <n v="90"/>
    <n v="1"/>
    <n v="0"/>
    <m/>
    <x v="1"/>
    <n v="2000"/>
    <x v="2"/>
    <m/>
    <m/>
    <n v="60"/>
    <n v="1"/>
    <n v="0"/>
    <m/>
    <x v="0"/>
    <m/>
    <x v="0"/>
    <m/>
    <m/>
    <m/>
    <m/>
    <m/>
    <m/>
    <x v="1"/>
    <n v="1000"/>
    <x v="2"/>
    <m/>
    <m/>
    <n v="30"/>
    <n v="1"/>
    <n v="0"/>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J'ai ajouté des articles de vente selon la demande des clients et la période. Merci"/>
    <m/>
    <m/>
    <n v="373088175"/>
    <d v="2022-12-13T16:27:49"/>
    <m/>
    <m/>
    <s v="submitted_via_web"/>
    <s v="bkf_reach"/>
    <m/>
  </r>
  <r>
    <n v="160"/>
    <s v="0a679294-4f4b-483c-b860-c4e6b61f3a07"/>
    <d v="2022-12-13T00:00:00"/>
    <s v="ouahigouya"/>
    <d v="2022-12-13T14:06:10"/>
    <d v="2022-12-13T14:06:10"/>
    <d v="2022-12-13T14:35:44"/>
    <s v="audit.csv"/>
    <m/>
    <m/>
    <x v="0"/>
    <d v="2022-12-13T00:00:00"/>
    <s v="nord"/>
    <s v="yatenga"/>
    <x v="0"/>
    <s v="central"/>
    <m/>
    <m/>
    <s v="ACTED"/>
    <x v="0"/>
    <m/>
    <s v="oui"/>
    <m/>
    <x v="0"/>
    <m/>
    <m/>
    <s v="seau savon400gr"/>
    <n v="1"/>
    <n v="0"/>
    <n v="1"/>
    <n v="0"/>
    <n v="2"/>
    <m/>
    <x v="1"/>
    <n v="700"/>
    <x v="2"/>
    <m/>
    <m/>
    <n v="14"/>
    <n v="2"/>
    <n v="0"/>
    <m/>
    <x v="0"/>
    <m/>
    <m/>
    <m/>
    <m/>
    <m/>
    <x v="0"/>
    <m/>
    <m/>
    <m/>
    <m/>
    <m/>
    <m/>
    <x v="1"/>
    <s v="boule400g boule250g"/>
    <n v="1"/>
    <n v="1"/>
    <n v="400"/>
    <n v="225"/>
    <x v="2"/>
    <m/>
    <m/>
    <n v="30"/>
    <n v="1"/>
    <n v="0"/>
    <m/>
    <x v="2"/>
    <m/>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gobelet_plastique bassine lampe"/>
    <n v="0"/>
    <n v="0"/>
    <n v="0"/>
    <n v="0"/>
    <n v="0"/>
    <n v="0"/>
    <n v="1"/>
    <n v="0"/>
    <n v="1"/>
    <n v="0"/>
    <n v="0"/>
    <n v="0"/>
    <n v="1"/>
    <n v="0"/>
    <n v="0"/>
    <n v="0"/>
    <n v="3"/>
    <n v="6"/>
    <m/>
    <x v="2"/>
    <m/>
    <x v="2"/>
    <m/>
    <m/>
    <m/>
    <m/>
    <m/>
    <m/>
    <x v="1"/>
    <m/>
    <m/>
    <m/>
    <m/>
    <m/>
    <x v="2"/>
    <m/>
    <m/>
    <m/>
    <m/>
    <m/>
    <m/>
    <x v="0"/>
    <m/>
    <m/>
    <m/>
    <m/>
    <m/>
    <m/>
    <m/>
    <x v="0"/>
    <m/>
    <m/>
    <m/>
    <m/>
    <m/>
    <m/>
    <x v="0"/>
    <m/>
    <x v="0"/>
    <m/>
    <m/>
    <m/>
    <m/>
    <m/>
    <m/>
    <x v="0"/>
    <m/>
    <x v="0"/>
    <m/>
    <m/>
    <m/>
    <m/>
    <m/>
    <m/>
    <x v="0"/>
    <m/>
    <x v="0"/>
    <m/>
    <m/>
    <m/>
    <m/>
    <m/>
    <m/>
    <x v="1"/>
    <n v="150"/>
    <x v="2"/>
    <m/>
    <m/>
    <n v="14"/>
    <n v="1"/>
    <n v="0"/>
    <m/>
    <x v="0"/>
    <m/>
    <m/>
    <m/>
    <m/>
    <m/>
    <m/>
    <m/>
    <x v="0"/>
    <m/>
    <m/>
    <m/>
    <m/>
    <m/>
    <m/>
    <x v="1"/>
    <n v="1000"/>
    <x v="1"/>
    <m/>
    <m/>
    <n v="14"/>
    <n v="1"/>
    <n v="0"/>
    <m/>
    <x v="0"/>
    <m/>
    <x v="0"/>
    <m/>
    <m/>
    <m/>
    <m/>
    <m/>
    <m/>
    <x v="0"/>
    <m/>
    <x v="0"/>
    <m/>
    <m/>
    <m/>
    <m/>
    <m/>
    <m/>
    <x v="0"/>
    <m/>
    <x v="0"/>
    <m/>
    <m/>
    <m/>
    <m/>
    <m/>
    <m/>
    <x v="1"/>
    <n v="500"/>
    <x v="2"/>
    <m/>
    <m/>
    <n v="30"/>
    <n v="1"/>
    <n v="0"/>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Ya plus de marché ces temps donc la marchandise ne dure pas dans la boutique"/>
    <m/>
    <m/>
    <n v="373088252"/>
    <d v="2022-12-13T16:27:56"/>
    <m/>
    <m/>
    <s v="submitted_via_web"/>
    <s v="bkf_reach"/>
    <m/>
  </r>
  <r>
    <n v="161"/>
    <s v="ae3a12cf-d89f-4610-9d0c-0aeacf7e3c09"/>
    <d v="2022-12-14T00:00:00"/>
    <s v="fada_ngourma"/>
    <d v="2022-12-14T09:35:57"/>
    <d v="2022-12-14T09:35:57"/>
    <d v="2022-12-14T14:25:43"/>
    <s v="audit.csv"/>
    <m/>
    <m/>
    <x v="0"/>
    <d v="2022-12-14T00:00:00"/>
    <s v="est"/>
    <s v="gourma"/>
    <x v="1"/>
    <s v="central"/>
    <m/>
    <m/>
    <s v="ACTED"/>
    <x v="1"/>
    <m/>
    <s v="oui"/>
    <m/>
    <x v="1"/>
    <m/>
    <m/>
    <s v="seau"/>
    <n v="1"/>
    <n v="0"/>
    <n v="0"/>
    <n v="0"/>
    <n v="1"/>
    <m/>
    <x v="1"/>
    <n v="1000"/>
    <x v="2"/>
    <m/>
    <m/>
    <n v="4"/>
    <n v="1"/>
    <n v="0"/>
    <m/>
    <x v="0"/>
    <m/>
    <m/>
    <m/>
    <m/>
    <m/>
    <x v="0"/>
    <m/>
    <m/>
    <m/>
    <m/>
    <m/>
    <m/>
    <x v="0"/>
    <m/>
    <m/>
    <m/>
    <m/>
    <m/>
    <x v="0"/>
    <m/>
    <m/>
    <m/>
    <m/>
    <m/>
    <m/>
    <x v="1"/>
    <m/>
    <s v="seau"/>
    <n v="1"/>
    <n v="0"/>
    <n v="0"/>
    <n v="0"/>
    <m/>
    <s v="route_etat degradation_perte cout_transport"/>
    <n v="0"/>
    <n v="0"/>
    <n v="1"/>
    <n v="1"/>
    <n v="0"/>
    <n v="0"/>
    <n v="0"/>
    <n v="1"/>
    <n v="0"/>
    <n v="0"/>
    <n v="0"/>
    <n v="0"/>
    <m/>
    <m/>
    <s v="prix_hausse"/>
    <n v="0"/>
    <n v="1"/>
    <n v="0"/>
    <n v="0"/>
    <s v="seau"/>
    <n v="1"/>
    <n v="0"/>
    <n v="0"/>
    <n v="0"/>
    <s v="baisse_offre_production_saison"/>
    <n v="0"/>
    <n v="0"/>
    <n v="0"/>
    <n v="0"/>
    <n v="0"/>
    <n v="0"/>
    <n v="0"/>
    <n v="0"/>
    <n v="0"/>
    <n v="1"/>
    <n v="0"/>
    <n v="0"/>
    <m/>
    <m/>
    <m/>
    <m/>
    <m/>
    <m/>
    <m/>
    <m/>
    <m/>
    <m/>
    <m/>
    <m/>
    <m/>
    <m/>
    <m/>
    <m/>
    <m/>
    <m/>
    <m/>
    <m/>
    <m/>
    <s v="bache"/>
    <n v="1"/>
    <n v="0"/>
    <n v="0"/>
    <n v="0"/>
    <n v="0"/>
    <n v="1"/>
    <m/>
    <x v="1"/>
    <n v="5000"/>
    <x v="1"/>
    <m/>
    <m/>
    <n v="7"/>
    <n v="1"/>
    <n v="0"/>
    <m/>
    <x v="0"/>
    <m/>
    <x v="0"/>
    <m/>
    <m/>
    <m/>
    <m/>
    <m/>
    <m/>
    <x v="0"/>
    <m/>
    <x v="0"/>
    <m/>
    <m/>
    <m/>
    <m/>
    <m/>
    <m/>
    <x v="0"/>
    <m/>
    <x v="0"/>
    <m/>
    <m/>
    <m/>
    <m/>
    <m/>
    <m/>
    <x v="1"/>
    <m/>
    <s v="bache"/>
    <n v="1"/>
    <n v="0"/>
    <n v="0"/>
    <n v="0"/>
    <n v="0"/>
    <m/>
    <s v="route_etat cout_transport"/>
    <n v="0"/>
    <n v="0"/>
    <n v="0"/>
    <n v="1"/>
    <n v="0"/>
    <n v="0"/>
    <n v="0"/>
    <n v="1"/>
    <n v="0"/>
    <n v="0"/>
    <n v="0"/>
    <n v="0"/>
    <m/>
    <m/>
    <s v="prix_hausse"/>
    <n v="0"/>
    <n v="1"/>
    <n v="0"/>
    <n v="0"/>
    <s v="bache"/>
    <n v="1"/>
    <n v="0"/>
    <n v="0"/>
    <n v="0"/>
    <n v="0"/>
    <s v="baisse_offre_production_saison"/>
    <n v="0"/>
    <n v="0"/>
    <n v="0"/>
    <n v="0"/>
    <n v="0"/>
    <n v="0"/>
    <n v="0"/>
    <n v="0"/>
    <n v="0"/>
    <n v="1"/>
    <n v="0"/>
    <n v="0"/>
    <m/>
    <m/>
    <m/>
    <m/>
    <m/>
    <m/>
    <m/>
    <m/>
    <m/>
    <m/>
    <m/>
    <m/>
    <m/>
    <m/>
    <m/>
    <m/>
    <m/>
    <m/>
    <m/>
    <m/>
    <m/>
    <m/>
    <s v="marmite7 marmite5 assiette gobelet_acier gobelet_plastique bassine natte"/>
    <n v="0"/>
    <n v="0"/>
    <n v="0"/>
    <n v="1"/>
    <n v="1"/>
    <n v="1"/>
    <n v="1"/>
    <n v="1"/>
    <n v="1"/>
    <n v="1"/>
    <n v="0"/>
    <n v="0"/>
    <n v="0"/>
    <n v="0"/>
    <n v="0"/>
    <n v="0"/>
    <n v="7"/>
    <n v="9"/>
    <m/>
    <x v="2"/>
    <m/>
    <x v="2"/>
    <m/>
    <m/>
    <m/>
    <m/>
    <m/>
    <m/>
    <x v="1"/>
    <m/>
    <m/>
    <m/>
    <m/>
    <m/>
    <x v="2"/>
    <m/>
    <m/>
    <m/>
    <m/>
    <m/>
    <m/>
    <x v="0"/>
    <m/>
    <m/>
    <m/>
    <m/>
    <m/>
    <m/>
    <m/>
    <x v="0"/>
    <m/>
    <m/>
    <m/>
    <m/>
    <m/>
    <m/>
    <x v="1"/>
    <n v="6000"/>
    <x v="2"/>
    <m/>
    <m/>
    <n v="2"/>
    <n v="1"/>
    <n v="0"/>
    <m/>
    <x v="1"/>
    <n v="4250"/>
    <x v="2"/>
    <m/>
    <m/>
    <n v="2"/>
    <n v="1"/>
    <n v="0"/>
    <m/>
    <x v="2"/>
    <n v="2500"/>
    <x v="3"/>
    <m/>
    <m/>
    <n v="7"/>
    <n v="1"/>
    <n v="0"/>
    <m/>
    <x v="1"/>
    <n v="150"/>
    <x v="3"/>
    <m/>
    <m/>
    <n v="4"/>
    <n v="1"/>
    <n v="0"/>
    <m/>
    <x v="1"/>
    <s v="1l 0_25l 0_5l"/>
    <n v="1"/>
    <n v="1"/>
    <n v="1"/>
    <n v="500"/>
    <n v="750"/>
    <n v="1750"/>
    <x v="1"/>
    <m/>
    <m/>
    <n v="2"/>
    <n v="1"/>
    <n v="0"/>
    <m/>
    <x v="1"/>
    <n v="4000"/>
    <x v="2"/>
    <m/>
    <m/>
    <n v="3"/>
    <n v="1"/>
    <n v="0"/>
    <m/>
    <x v="1"/>
    <n v="3000"/>
    <x v="2"/>
    <m/>
    <m/>
    <n v="3"/>
    <n v="1"/>
    <n v="0"/>
    <m/>
    <x v="0"/>
    <m/>
    <x v="0"/>
    <m/>
    <m/>
    <m/>
    <m/>
    <m/>
    <m/>
    <x v="0"/>
    <m/>
    <x v="0"/>
    <m/>
    <m/>
    <m/>
    <m/>
    <m/>
    <m/>
    <x v="0"/>
    <m/>
    <x v="0"/>
    <m/>
    <m/>
    <m/>
    <m/>
    <m/>
    <m/>
    <x v="0"/>
    <m/>
    <m/>
    <m/>
    <x v="0"/>
    <m/>
    <m/>
    <m/>
    <m/>
    <m/>
    <m/>
    <x v="0"/>
    <m/>
    <x v="0"/>
    <m/>
    <m/>
    <m/>
    <m/>
    <m/>
    <m/>
    <x v="0"/>
    <m/>
    <x v="7"/>
    <n v="0"/>
    <n v="0"/>
    <n v="0"/>
    <n v="1"/>
    <n v="1"/>
    <n v="0"/>
    <n v="0"/>
    <n v="0"/>
    <n v="1"/>
    <n v="0"/>
    <n v="0"/>
    <n v="0"/>
    <n v="0"/>
    <n v="0"/>
    <n v="0"/>
    <n v="0"/>
    <m/>
    <s v="degradation_perte route_etat prix_fournisseurs cout_transport"/>
    <n v="0"/>
    <n v="0"/>
    <n v="1"/>
    <n v="1"/>
    <n v="0"/>
    <n v="1"/>
    <n v="0"/>
    <n v="1"/>
    <n v="0"/>
    <n v="0"/>
    <n v="0"/>
    <n v="0"/>
    <m/>
    <m/>
    <s v="prix_hausse"/>
    <n v="0"/>
    <n v="1"/>
    <n v="0"/>
    <n v="0"/>
    <s v="marmite7 marmite5 gobelet_plastique natte"/>
    <n v="0"/>
    <n v="0"/>
    <n v="0"/>
    <n v="1"/>
    <n v="1"/>
    <n v="0"/>
    <n v="1"/>
    <n v="0"/>
    <n v="0"/>
    <n v="1"/>
    <n v="0"/>
    <n v="0"/>
    <n v="0"/>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1"/>
    <x v="0"/>
    <m/>
    <m/>
    <m/>
    <m/>
    <m/>
    <m/>
    <m/>
    <m/>
    <m/>
    <m/>
    <s v="plus60"/>
    <n v="0"/>
    <n v="0"/>
    <n v="0"/>
    <n v="1"/>
    <n v="0"/>
    <n v="0"/>
    <n v="0"/>
    <n v="0"/>
    <n v="0"/>
    <m/>
    <m/>
    <m/>
    <m/>
    <n v="373786382"/>
    <d v="2022-12-15T08:25:21"/>
    <m/>
    <m/>
    <s v="submitted_via_web"/>
    <s v="bkf_reach"/>
    <m/>
  </r>
  <r>
    <n v="162"/>
    <s v="17b37a01-e30d-49f1-a4c7-441314e1af4d"/>
    <d v="2022-12-14T00:00:00"/>
    <s v="fada_ngourma"/>
    <d v="2022-12-14T10:30:04"/>
    <d v="2022-12-14T10:30:04"/>
    <d v="2022-12-14T14:27:17"/>
    <s v="audit.csv"/>
    <m/>
    <m/>
    <x v="0"/>
    <d v="2022-12-14T00:00:00"/>
    <s v="est"/>
    <s v="gourma"/>
    <x v="1"/>
    <s v="central"/>
    <m/>
    <m/>
    <s v="ACTED"/>
    <x v="1"/>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tenaille pelle"/>
    <n v="0"/>
    <n v="0"/>
    <n v="1"/>
    <n v="1"/>
    <n v="0"/>
    <n v="2"/>
    <m/>
    <x v="0"/>
    <m/>
    <x v="0"/>
    <m/>
    <m/>
    <m/>
    <m/>
    <m/>
    <m/>
    <x v="0"/>
    <m/>
    <x v="0"/>
    <m/>
    <m/>
    <m/>
    <m/>
    <m/>
    <m/>
    <x v="1"/>
    <n v="1000"/>
    <x v="1"/>
    <m/>
    <m/>
    <n v="30"/>
    <n v="2"/>
    <n v="0"/>
    <m/>
    <x v="1"/>
    <n v="1500"/>
    <x v="1"/>
    <m/>
    <m/>
    <n v="60"/>
    <n v="2"/>
    <n v="0"/>
    <m/>
    <x v="1"/>
    <m/>
    <s v="tenaille pelle"/>
    <n v="0"/>
    <n v="0"/>
    <n v="1"/>
    <n v="1"/>
    <n v="0"/>
    <m/>
    <s v="taxes"/>
    <n v="0"/>
    <n v="0"/>
    <n v="0"/>
    <n v="0"/>
    <n v="0"/>
    <n v="0"/>
    <n v="0"/>
    <n v="0"/>
    <n v="1"/>
    <n v="0"/>
    <n v="0"/>
    <n v="0"/>
    <m/>
    <m/>
    <s v="prix_hausse"/>
    <n v="0"/>
    <n v="1"/>
    <n v="0"/>
    <n v="0"/>
    <s v="tenaille pelle"/>
    <n v="0"/>
    <n v="0"/>
    <n v="1"/>
    <n v="1"/>
    <n v="0"/>
    <s v="Hausse_prix_fournisseurs"/>
    <n v="0"/>
    <n v="0"/>
    <n v="0"/>
    <n v="0"/>
    <n v="0"/>
    <n v="1"/>
    <n v="0"/>
    <n v="0"/>
    <n v="0"/>
    <n v="0"/>
    <n v="0"/>
    <n v="0"/>
    <m/>
    <m/>
    <m/>
    <m/>
    <m/>
    <m/>
    <m/>
    <m/>
    <m/>
    <m/>
    <m/>
    <m/>
    <m/>
    <m/>
    <m/>
    <m/>
    <m/>
    <m/>
    <m/>
    <m/>
    <m/>
    <m/>
    <s v="combustible_gaz"/>
    <n v="0"/>
    <n v="0"/>
    <n v="1"/>
    <n v="0"/>
    <n v="0"/>
    <n v="0"/>
    <n v="0"/>
    <n v="0"/>
    <n v="0"/>
    <n v="0"/>
    <n v="0"/>
    <n v="0"/>
    <n v="0"/>
    <n v="0"/>
    <n v="0"/>
    <n v="0"/>
    <n v="1"/>
    <n v="4"/>
    <m/>
    <x v="2"/>
    <m/>
    <x v="2"/>
    <m/>
    <m/>
    <m/>
    <m/>
    <m/>
    <m/>
    <x v="1"/>
    <m/>
    <m/>
    <m/>
    <m/>
    <m/>
    <x v="2"/>
    <m/>
    <m/>
    <m/>
    <m/>
    <m/>
    <m/>
    <x v="2"/>
    <s v="6kg 12kg"/>
    <n v="0"/>
    <n v="1"/>
    <n v="1"/>
    <m/>
    <n v="24000"/>
    <n v="27000"/>
    <x v="1"/>
    <m/>
    <m/>
    <n v="30"/>
    <n v="1"/>
    <n v="0"/>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0"/>
    <m/>
    <x v="8"/>
    <n v="0"/>
    <n v="0"/>
    <n v="1"/>
    <n v="0"/>
    <n v="0"/>
    <n v="0"/>
    <n v="0"/>
    <n v="0"/>
    <n v="0"/>
    <n v="0"/>
    <n v="0"/>
    <n v="0"/>
    <n v="0"/>
    <n v="0"/>
    <n v="0"/>
    <n v="0"/>
    <m/>
    <s v="cout_transport"/>
    <n v="0"/>
    <n v="0"/>
    <n v="0"/>
    <n v="0"/>
    <n v="0"/>
    <n v="0"/>
    <n v="0"/>
    <n v="1"/>
    <n v="0"/>
    <n v="0"/>
    <n v="0"/>
    <n v="0"/>
    <m/>
    <m/>
    <s v="prix_hausse"/>
    <n v="0"/>
    <n v="1"/>
    <n v="0"/>
    <n v="0"/>
    <s v="combustible_gaz"/>
    <n v="0"/>
    <n v="0"/>
    <n v="1"/>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nsp"/>
    <n v="0"/>
    <n v="0"/>
    <n v="0"/>
    <n v="0"/>
    <n v="0"/>
    <n v="0"/>
    <n v="0"/>
    <n v="0"/>
    <n v="1"/>
    <m/>
    <m/>
    <m/>
    <m/>
    <n v="373786549"/>
    <d v="2022-12-15T08:25:57"/>
    <m/>
    <m/>
    <s v="submitted_via_web"/>
    <s v="bkf_reach"/>
    <m/>
  </r>
  <r>
    <n v="163"/>
    <s v="51f01296-185b-4a78-9efe-ef805872006b"/>
    <d v="2022-12-14T00:00:00"/>
    <s v="fada_ngourma"/>
    <d v="2022-12-14T15:49:49"/>
    <d v="2022-12-14T15:49:49"/>
    <d v="2022-12-14T16:01:25"/>
    <s v="audit.csv"/>
    <m/>
    <m/>
    <x v="0"/>
    <d v="2022-12-14T00:00:00"/>
    <s v="est"/>
    <s v="gourma"/>
    <x v="1"/>
    <s v="central"/>
    <m/>
    <m/>
    <s v="ACTED"/>
    <x v="1"/>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lampe"/>
    <n v="0"/>
    <n v="0"/>
    <n v="0"/>
    <n v="0"/>
    <n v="0"/>
    <n v="0"/>
    <n v="0"/>
    <n v="0"/>
    <n v="0"/>
    <n v="0"/>
    <n v="0"/>
    <n v="0"/>
    <n v="1"/>
    <n v="0"/>
    <n v="0"/>
    <n v="0"/>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1"/>
    <n v="2500"/>
    <x v="3"/>
    <m/>
    <m/>
    <n v="30"/>
    <n v="1"/>
    <n v="0"/>
    <m/>
    <x v="0"/>
    <m/>
    <m/>
    <m/>
    <x v="0"/>
    <m/>
    <m/>
    <m/>
    <m/>
    <m/>
    <m/>
    <x v="0"/>
    <m/>
    <x v="0"/>
    <m/>
    <m/>
    <m/>
    <m/>
    <m/>
    <m/>
    <x v="1"/>
    <m/>
    <x v="6"/>
    <m/>
    <m/>
    <m/>
    <m/>
    <m/>
    <m/>
    <m/>
    <m/>
    <m/>
    <m/>
    <m/>
    <m/>
    <m/>
    <m/>
    <m/>
    <m/>
    <m/>
    <m/>
    <m/>
    <m/>
    <m/>
    <m/>
    <m/>
    <m/>
    <m/>
    <m/>
    <m/>
    <m/>
    <m/>
    <m/>
    <m/>
    <m/>
    <s v="prix_hausse"/>
    <n v="0"/>
    <n v="1"/>
    <n v="0"/>
    <n v="0"/>
    <s v="lampe"/>
    <n v="0"/>
    <n v="0"/>
    <n v="0"/>
    <n v="0"/>
    <n v="0"/>
    <n v="0"/>
    <n v="0"/>
    <n v="0"/>
    <n v="0"/>
    <n v="0"/>
    <n v="0"/>
    <n v="0"/>
    <n v="1"/>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m/>
    <m/>
    <m/>
    <n v="373786558"/>
    <d v="2022-12-15T08:25:59"/>
    <m/>
    <m/>
    <s v="submitted_via_web"/>
    <s v="bkf_reach"/>
    <m/>
  </r>
  <r>
    <n v="164"/>
    <s v="c17fb9bc-69f6-4a8e-aecc-8834138994dd"/>
    <d v="2022-12-14T00:00:00"/>
    <s v="fada_ngourma"/>
    <d v="2022-12-14T16:12:04"/>
    <d v="2022-12-14T16:12:04"/>
    <d v="2022-12-14T16:19:54"/>
    <s v="audit.csv"/>
    <m/>
    <m/>
    <x v="0"/>
    <d v="2022-12-14T00:00:00"/>
    <s v="est"/>
    <s v="gourma"/>
    <x v="1"/>
    <s v="central"/>
    <m/>
    <m/>
    <s v="ACTED"/>
    <x v="1"/>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moustiquaire couverture natte"/>
    <n v="0"/>
    <n v="0"/>
    <n v="0"/>
    <n v="0"/>
    <n v="0"/>
    <n v="0"/>
    <n v="0"/>
    <n v="0"/>
    <n v="0"/>
    <n v="1"/>
    <n v="1"/>
    <n v="1"/>
    <n v="0"/>
    <n v="0"/>
    <n v="0"/>
    <n v="0"/>
    <n v="3"/>
    <n v="5"/>
    <m/>
    <x v="2"/>
    <m/>
    <x v="2"/>
    <m/>
    <m/>
    <m/>
    <m/>
    <m/>
    <m/>
    <x v="1"/>
    <m/>
    <m/>
    <m/>
    <m/>
    <m/>
    <x v="2"/>
    <m/>
    <m/>
    <m/>
    <m/>
    <m/>
    <m/>
    <x v="0"/>
    <m/>
    <m/>
    <m/>
    <m/>
    <m/>
    <m/>
    <m/>
    <x v="0"/>
    <m/>
    <m/>
    <m/>
    <m/>
    <m/>
    <m/>
    <x v="0"/>
    <m/>
    <x v="0"/>
    <m/>
    <m/>
    <m/>
    <m/>
    <m/>
    <m/>
    <x v="0"/>
    <m/>
    <x v="0"/>
    <m/>
    <m/>
    <m/>
    <m/>
    <m/>
    <m/>
    <x v="0"/>
    <m/>
    <x v="0"/>
    <m/>
    <m/>
    <m/>
    <m/>
    <m/>
    <m/>
    <x v="0"/>
    <m/>
    <x v="0"/>
    <m/>
    <m/>
    <m/>
    <m/>
    <m/>
    <m/>
    <x v="0"/>
    <m/>
    <m/>
    <m/>
    <m/>
    <m/>
    <m/>
    <m/>
    <x v="0"/>
    <m/>
    <m/>
    <m/>
    <m/>
    <m/>
    <m/>
    <x v="0"/>
    <m/>
    <x v="0"/>
    <m/>
    <m/>
    <m/>
    <m/>
    <m/>
    <m/>
    <x v="1"/>
    <n v="3000"/>
    <x v="2"/>
    <m/>
    <m/>
    <n v="30"/>
    <n v="1"/>
    <n v="0"/>
    <m/>
    <x v="1"/>
    <n v="2000"/>
    <x v="1"/>
    <m/>
    <m/>
    <n v="30"/>
    <n v="1"/>
    <n v="0"/>
    <m/>
    <x v="1"/>
    <n v="1800"/>
    <x v="1"/>
    <m/>
    <m/>
    <n v="30"/>
    <n v="1"/>
    <n v="0"/>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nsp"/>
    <n v="0"/>
    <n v="0"/>
    <n v="0"/>
    <n v="0"/>
    <n v="0"/>
    <n v="0"/>
    <n v="0"/>
    <n v="0"/>
    <n v="1"/>
    <m/>
    <m/>
    <m/>
    <m/>
    <n v="373786569"/>
    <d v="2022-12-15T08:26:02"/>
    <m/>
    <m/>
    <s v="submitted_via_web"/>
    <s v="bkf_reach"/>
    <m/>
  </r>
  <r>
    <n v="167"/>
    <s v="2942677d-2b80-4ac0-bea9-616a40e0231f"/>
    <d v="2022-12-14T00:00:00"/>
    <s v="fada_ngourma"/>
    <d v="2022-12-14T09:26:06"/>
    <d v="2022-12-14T09:26:06"/>
    <d v="2022-12-14T16:22:03"/>
    <s v="audit.csv"/>
    <m/>
    <m/>
    <x v="0"/>
    <d v="2022-12-14T00:00:00"/>
    <s v="est"/>
    <s v="gourma"/>
    <x v="1"/>
    <s v="central"/>
    <m/>
    <m/>
    <s v="ACTED"/>
    <x v="1"/>
    <m/>
    <s v="oui"/>
    <m/>
    <x v="0"/>
    <m/>
    <m/>
    <s v="savon400gr"/>
    <n v="0"/>
    <n v="0"/>
    <n v="1"/>
    <n v="0"/>
    <n v="1"/>
    <m/>
    <x v="0"/>
    <m/>
    <x v="0"/>
    <m/>
    <m/>
    <m/>
    <m/>
    <m/>
    <m/>
    <x v="0"/>
    <m/>
    <m/>
    <m/>
    <m/>
    <m/>
    <x v="0"/>
    <m/>
    <m/>
    <m/>
    <m/>
    <m/>
    <m/>
    <x v="1"/>
    <s v="boule400g"/>
    <n v="1"/>
    <n v="0"/>
    <n v="350"/>
    <m/>
    <x v="3"/>
    <s v="rci"/>
    <m/>
    <n v="30"/>
    <n v="60"/>
    <n v="1"/>
    <m/>
    <x v="1"/>
    <m/>
    <s v="savon400gr"/>
    <n v="0"/>
    <n v="0"/>
    <n v="1"/>
    <n v="0"/>
    <m/>
    <s v="cout_transport rarete_transport article_indisponible_saison"/>
    <n v="0"/>
    <n v="0"/>
    <n v="0"/>
    <n v="0"/>
    <n v="1"/>
    <n v="0"/>
    <n v="1"/>
    <n v="1"/>
    <n v="0"/>
    <n v="0"/>
    <n v="0"/>
    <n v="0"/>
    <m/>
    <m/>
    <s v="prix_hausse"/>
    <n v="0"/>
    <n v="1"/>
    <n v="0"/>
    <n v="0"/>
    <s v="savon400gr"/>
    <n v="0"/>
    <n v="0"/>
    <n v="1"/>
    <n v="0"/>
    <s v="baisse_offre_rupturestocks baisse_offre_saison_circulation"/>
    <n v="0"/>
    <n v="0"/>
    <n v="0"/>
    <n v="0"/>
    <n v="0"/>
    <n v="0"/>
    <n v="1"/>
    <n v="1"/>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hommes"/>
    <n v="1"/>
    <n v="0"/>
    <n v="0"/>
    <n v="0"/>
    <n v="0"/>
    <n v="0"/>
    <n v="0"/>
    <n v="0"/>
    <n v="0"/>
    <m/>
    <s v="Le savon est commandé de la côte d'Ivoire d'où sa rareté"/>
    <m/>
    <m/>
    <n v="373786762"/>
    <d v="2022-12-15T08:26:33"/>
    <m/>
    <m/>
    <s v="submitted_via_web"/>
    <s v="bkf_reach"/>
    <m/>
  </r>
  <r>
    <n v="168"/>
    <s v="fc85c04d-9679-479b-aef6-3126d8ee156e"/>
    <d v="2022-12-14T00:00:00"/>
    <s v="fada_ngourma"/>
    <d v="2022-12-14T10:54:57"/>
    <d v="2022-12-14T10:54:57"/>
    <d v="2022-12-14T15:54:14"/>
    <s v="audit.csv"/>
    <m/>
    <m/>
    <x v="0"/>
    <d v="2022-12-14T00:00:00"/>
    <s v="est"/>
    <s v="gourma"/>
    <x v="1"/>
    <s v="central"/>
    <m/>
    <m/>
    <s v="ACTED"/>
    <x v="1"/>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bache corde tenaille pelle"/>
    <n v="1"/>
    <n v="1"/>
    <n v="1"/>
    <n v="1"/>
    <n v="0"/>
    <n v="4"/>
    <m/>
    <x v="2"/>
    <n v="4250"/>
    <x v="1"/>
    <m/>
    <m/>
    <n v="30"/>
    <n v="3"/>
    <n v="0"/>
    <m/>
    <x v="1"/>
    <n v="7500"/>
    <x v="1"/>
    <m/>
    <m/>
    <n v="21"/>
    <n v="14"/>
    <n v="0"/>
    <m/>
    <x v="1"/>
    <n v="1250"/>
    <x v="1"/>
    <m/>
    <m/>
    <n v="30"/>
    <n v="3"/>
    <n v="0"/>
    <m/>
    <x v="2"/>
    <n v="1750"/>
    <x v="1"/>
    <m/>
    <m/>
    <n v="30"/>
    <n v="3"/>
    <n v="0"/>
    <m/>
    <x v="2"/>
    <m/>
    <m/>
    <m/>
    <m/>
    <m/>
    <m/>
    <m/>
    <m/>
    <m/>
    <m/>
    <m/>
    <m/>
    <m/>
    <m/>
    <m/>
    <m/>
    <m/>
    <m/>
    <m/>
    <m/>
    <m/>
    <m/>
    <m/>
    <s v="prix_hausse"/>
    <n v="0"/>
    <n v="1"/>
    <n v="0"/>
    <n v="0"/>
    <s v="bache corde tenaille pelle"/>
    <n v="1"/>
    <n v="1"/>
    <n v="1"/>
    <n v="1"/>
    <n v="0"/>
    <s v="hausse_couts baisse_offre_securite hausse_change Hausse_prix_fournisseurs"/>
    <n v="1"/>
    <n v="0"/>
    <n v="1"/>
    <n v="0"/>
    <n v="0"/>
    <n v="1"/>
    <n v="0"/>
    <n v="0"/>
    <n v="1"/>
    <n v="0"/>
    <n v="0"/>
    <n v="0"/>
    <m/>
    <m/>
    <m/>
    <m/>
    <m/>
    <m/>
    <m/>
    <m/>
    <m/>
    <m/>
    <m/>
    <m/>
    <m/>
    <m/>
    <m/>
    <m/>
    <m/>
    <m/>
    <m/>
    <m/>
    <m/>
    <m/>
    <s v="combustible_gaz lampe"/>
    <n v="0"/>
    <n v="0"/>
    <n v="1"/>
    <n v="0"/>
    <n v="0"/>
    <n v="0"/>
    <n v="0"/>
    <n v="0"/>
    <n v="0"/>
    <n v="0"/>
    <n v="0"/>
    <n v="0"/>
    <n v="1"/>
    <n v="0"/>
    <n v="0"/>
    <n v="0"/>
    <n v="2"/>
    <n v="7"/>
    <m/>
    <x v="2"/>
    <m/>
    <x v="2"/>
    <m/>
    <m/>
    <m/>
    <m/>
    <m/>
    <m/>
    <x v="1"/>
    <m/>
    <m/>
    <m/>
    <m/>
    <m/>
    <x v="2"/>
    <m/>
    <m/>
    <m/>
    <m/>
    <m/>
    <m/>
    <x v="1"/>
    <s v="6kg 12kg"/>
    <n v="0"/>
    <n v="1"/>
    <n v="1"/>
    <m/>
    <n v="27000"/>
    <n v="27000"/>
    <x v="2"/>
    <m/>
    <m/>
    <n v="7"/>
    <n v="7"/>
    <n v="1"/>
    <m/>
    <x v="0"/>
    <m/>
    <x v="0"/>
    <m/>
    <m/>
    <m/>
    <m/>
    <m/>
    <m/>
    <x v="0"/>
    <m/>
    <x v="0"/>
    <m/>
    <m/>
    <m/>
    <m/>
    <m/>
    <m/>
    <x v="0"/>
    <m/>
    <x v="0"/>
    <m/>
    <m/>
    <m/>
    <m/>
    <m/>
    <m/>
    <x v="0"/>
    <m/>
    <x v="0"/>
    <m/>
    <m/>
    <m/>
    <m/>
    <m/>
    <m/>
    <x v="0"/>
    <m/>
    <m/>
    <m/>
    <m/>
    <m/>
    <m/>
    <m/>
    <x v="0"/>
    <m/>
    <m/>
    <m/>
    <m/>
    <m/>
    <m/>
    <x v="0"/>
    <m/>
    <x v="0"/>
    <m/>
    <m/>
    <m/>
    <m/>
    <m/>
    <m/>
    <x v="0"/>
    <m/>
    <x v="0"/>
    <m/>
    <m/>
    <m/>
    <m/>
    <m/>
    <m/>
    <x v="0"/>
    <m/>
    <x v="0"/>
    <m/>
    <m/>
    <m/>
    <m/>
    <m/>
    <m/>
    <x v="0"/>
    <m/>
    <x v="0"/>
    <m/>
    <m/>
    <m/>
    <m/>
    <m/>
    <m/>
    <x v="1"/>
    <n v="1200"/>
    <x v="3"/>
    <m/>
    <m/>
    <n v="30"/>
    <n v="3"/>
    <n v="0"/>
    <m/>
    <x v="0"/>
    <m/>
    <m/>
    <m/>
    <x v="0"/>
    <m/>
    <m/>
    <m/>
    <m/>
    <m/>
    <m/>
    <x v="0"/>
    <m/>
    <x v="0"/>
    <m/>
    <m/>
    <m/>
    <m/>
    <m/>
    <m/>
    <x v="1"/>
    <m/>
    <x v="6"/>
    <m/>
    <m/>
    <m/>
    <m/>
    <m/>
    <m/>
    <m/>
    <m/>
    <m/>
    <m/>
    <m/>
    <m/>
    <m/>
    <m/>
    <m/>
    <m/>
    <m/>
    <m/>
    <m/>
    <m/>
    <m/>
    <m/>
    <m/>
    <m/>
    <m/>
    <m/>
    <m/>
    <m/>
    <m/>
    <m/>
    <m/>
    <m/>
    <s v="prix_hausse"/>
    <n v="0"/>
    <n v="1"/>
    <n v="0"/>
    <n v="0"/>
    <s v="combustible_gaz lampe"/>
    <n v="0"/>
    <n v="0"/>
    <n v="1"/>
    <n v="0"/>
    <n v="0"/>
    <n v="0"/>
    <n v="0"/>
    <n v="0"/>
    <n v="0"/>
    <n v="0"/>
    <n v="0"/>
    <n v="0"/>
    <n v="1"/>
    <n v="0"/>
    <n v="0"/>
    <n v="0"/>
    <s v="hausse_couts baisse_offre_securite Hausse_prix_fournisseurs"/>
    <n v="1"/>
    <n v="0"/>
    <n v="0"/>
    <n v="0"/>
    <n v="0"/>
    <n v="1"/>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hommes femmes"/>
    <n v="1"/>
    <n v="1"/>
    <n v="0"/>
    <n v="0"/>
    <n v="0"/>
    <n v="0"/>
    <n v="0"/>
    <n v="0"/>
    <n v="0"/>
    <m/>
    <s v="RAS"/>
    <m/>
    <m/>
    <n v="373786766"/>
    <d v="2022-12-15T08:26:33"/>
    <m/>
    <m/>
    <s v="submitted_via_web"/>
    <s v="bkf_reach"/>
    <m/>
  </r>
  <r>
    <n v="169"/>
    <s v="7a852f77-1c73-441c-a292-17b5f426e26c"/>
    <d v="2022-12-14T00:00:00"/>
    <s v="fada_ngourma"/>
    <d v="2022-12-14T16:06:23"/>
    <d v="2022-12-14T16:06:23"/>
    <d v="2022-12-14T16:21:00"/>
    <s v="audit.csv"/>
    <m/>
    <m/>
    <x v="0"/>
    <d v="2022-12-14T00:00:00"/>
    <s v="est"/>
    <s v="gourma"/>
    <x v="1"/>
    <s v="central"/>
    <m/>
    <m/>
    <s v="ACTED"/>
    <x v="1"/>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bache corde"/>
    <n v="1"/>
    <n v="1"/>
    <n v="0"/>
    <n v="0"/>
    <n v="0"/>
    <n v="2"/>
    <m/>
    <x v="1"/>
    <n v="4000"/>
    <x v="1"/>
    <m/>
    <m/>
    <n v="30"/>
    <n v="3"/>
    <n v="0"/>
    <m/>
    <x v="1"/>
    <n v="25000"/>
    <x v="1"/>
    <m/>
    <m/>
    <n v="30"/>
    <n v="3"/>
    <n v="0"/>
    <m/>
    <x v="0"/>
    <m/>
    <x v="0"/>
    <m/>
    <m/>
    <m/>
    <m/>
    <m/>
    <m/>
    <x v="0"/>
    <m/>
    <x v="0"/>
    <m/>
    <m/>
    <m/>
    <m/>
    <m/>
    <m/>
    <x v="2"/>
    <m/>
    <m/>
    <m/>
    <m/>
    <m/>
    <m/>
    <m/>
    <m/>
    <m/>
    <m/>
    <m/>
    <m/>
    <m/>
    <m/>
    <m/>
    <m/>
    <m/>
    <m/>
    <m/>
    <m/>
    <m/>
    <m/>
    <m/>
    <s v="prix_constants"/>
    <n v="1"/>
    <n v="0"/>
    <n v="0"/>
    <n v="0"/>
    <m/>
    <m/>
    <m/>
    <m/>
    <m/>
    <m/>
    <m/>
    <m/>
    <m/>
    <m/>
    <m/>
    <m/>
    <m/>
    <m/>
    <m/>
    <m/>
    <m/>
    <m/>
    <m/>
    <m/>
    <m/>
    <m/>
    <m/>
    <m/>
    <m/>
    <m/>
    <m/>
    <m/>
    <m/>
    <m/>
    <m/>
    <m/>
    <m/>
    <m/>
    <m/>
    <m/>
    <m/>
    <m/>
    <m/>
    <m/>
    <m/>
    <s v="moustiquaire natte sac_boro"/>
    <n v="0"/>
    <n v="0"/>
    <n v="0"/>
    <n v="0"/>
    <n v="0"/>
    <n v="0"/>
    <n v="0"/>
    <n v="0"/>
    <n v="0"/>
    <n v="1"/>
    <n v="0"/>
    <n v="1"/>
    <n v="0"/>
    <n v="0"/>
    <n v="1"/>
    <n v="0"/>
    <n v="3"/>
    <n v="6"/>
    <m/>
    <x v="2"/>
    <m/>
    <x v="2"/>
    <m/>
    <m/>
    <m/>
    <m/>
    <m/>
    <m/>
    <x v="1"/>
    <m/>
    <m/>
    <m/>
    <m/>
    <m/>
    <x v="2"/>
    <m/>
    <m/>
    <m/>
    <m/>
    <m/>
    <m/>
    <x v="0"/>
    <m/>
    <m/>
    <m/>
    <m/>
    <m/>
    <m/>
    <m/>
    <x v="0"/>
    <m/>
    <m/>
    <m/>
    <m/>
    <m/>
    <m/>
    <x v="0"/>
    <m/>
    <x v="0"/>
    <m/>
    <m/>
    <m/>
    <m/>
    <m/>
    <m/>
    <x v="0"/>
    <m/>
    <x v="0"/>
    <m/>
    <m/>
    <m/>
    <m/>
    <m/>
    <m/>
    <x v="0"/>
    <m/>
    <x v="0"/>
    <m/>
    <m/>
    <m/>
    <m/>
    <m/>
    <m/>
    <x v="0"/>
    <m/>
    <x v="0"/>
    <m/>
    <m/>
    <m/>
    <m/>
    <m/>
    <m/>
    <x v="0"/>
    <m/>
    <m/>
    <m/>
    <m/>
    <m/>
    <m/>
    <m/>
    <x v="0"/>
    <m/>
    <m/>
    <m/>
    <m/>
    <m/>
    <m/>
    <x v="0"/>
    <m/>
    <x v="0"/>
    <m/>
    <m/>
    <m/>
    <m/>
    <m/>
    <m/>
    <x v="2"/>
    <n v="3000"/>
    <x v="2"/>
    <m/>
    <m/>
    <n v="30"/>
    <n v="3"/>
    <n v="0"/>
    <m/>
    <x v="0"/>
    <m/>
    <x v="0"/>
    <m/>
    <m/>
    <m/>
    <m/>
    <m/>
    <m/>
    <x v="2"/>
    <n v="1500"/>
    <x v="1"/>
    <m/>
    <m/>
    <n v="30"/>
    <n v="3"/>
    <n v="0"/>
    <m/>
    <x v="0"/>
    <m/>
    <x v="0"/>
    <m/>
    <m/>
    <m/>
    <m/>
    <m/>
    <m/>
    <x v="0"/>
    <m/>
    <m/>
    <m/>
    <x v="0"/>
    <m/>
    <m/>
    <m/>
    <m/>
    <m/>
    <m/>
    <x v="1"/>
    <n v="300"/>
    <x v="1"/>
    <m/>
    <m/>
    <n v="30"/>
    <n v="3"/>
    <n v="0"/>
    <m/>
    <x v="1"/>
    <m/>
    <x v="6"/>
    <m/>
    <m/>
    <m/>
    <m/>
    <m/>
    <m/>
    <m/>
    <m/>
    <m/>
    <m/>
    <m/>
    <m/>
    <m/>
    <m/>
    <m/>
    <m/>
    <m/>
    <m/>
    <m/>
    <m/>
    <m/>
    <m/>
    <m/>
    <m/>
    <m/>
    <m/>
    <m/>
    <m/>
    <m/>
    <m/>
    <m/>
    <m/>
    <s v="prix_hausse"/>
    <n v="0"/>
    <n v="1"/>
    <n v="0"/>
    <n v="0"/>
    <s v="natte moustiquaire"/>
    <n v="0"/>
    <n v="0"/>
    <n v="0"/>
    <n v="0"/>
    <n v="0"/>
    <n v="0"/>
    <n v="0"/>
    <n v="0"/>
    <n v="0"/>
    <n v="1"/>
    <n v="0"/>
    <n v="1"/>
    <n v="0"/>
    <n v="0"/>
    <n v="0"/>
    <n v="0"/>
    <s v="hausse_couts Hausse_prix_fournisseurs baisse_offre_securite"/>
    <n v="1"/>
    <n v="0"/>
    <n v="0"/>
    <n v="0"/>
    <n v="0"/>
    <n v="1"/>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hommes femmes moins18 plus60 handicap"/>
    <n v="1"/>
    <n v="1"/>
    <n v="1"/>
    <n v="1"/>
    <n v="1"/>
    <n v="0"/>
    <n v="0"/>
    <n v="0"/>
    <n v="0"/>
    <m/>
    <s v="RAS"/>
    <m/>
    <m/>
    <n v="373786794"/>
    <d v="2022-12-15T08:26:38"/>
    <m/>
    <m/>
    <s v="submitted_via_web"/>
    <s v="bkf_reach"/>
    <m/>
  </r>
  <r>
    <n v="170"/>
    <s v="577d3b43-1ff4-4659-b9ca-5c2bfa20041f"/>
    <d v="2022-12-14T00:00:00"/>
    <s v="fada_ngourma"/>
    <d v="2022-12-14T09:47:37"/>
    <d v="2022-12-14T09:47:37"/>
    <d v="2022-12-14T14:58:11"/>
    <s v="audit.csv"/>
    <m/>
    <m/>
    <x v="0"/>
    <d v="2022-12-14T00:00:00"/>
    <s v="est"/>
    <s v="gourma"/>
    <x v="1"/>
    <s v="central"/>
    <m/>
    <m/>
    <s v="ACTED"/>
    <x v="1"/>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pagne"/>
    <n v="0"/>
    <n v="0"/>
    <n v="0"/>
    <n v="0"/>
    <n v="0"/>
    <n v="0"/>
    <n v="0"/>
    <n v="0"/>
    <n v="0"/>
    <n v="0"/>
    <n v="0"/>
    <n v="0"/>
    <n v="0"/>
    <n v="1"/>
    <n v="0"/>
    <n v="0"/>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2"/>
    <s v="oui"/>
    <m/>
    <n v="6000"/>
    <x v="1"/>
    <m/>
    <m/>
    <n v="160"/>
    <n v="2"/>
    <n v="0"/>
    <m/>
    <x v="0"/>
    <m/>
    <x v="0"/>
    <m/>
    <m/>
    <m/>
    <m/>
    <m/>
    <m/>
    <x v="1"/>
    <m/>
    <x v="6"/>
    <m/>
    <m/>
    <m/>
    <m/>
    <m/>
    <m/>
    <m/>
    <m/>
    <m/>
    <m/>
    <m/>
    <m/>
    <m/>
    <m/>
    <m/>
    <m/>
    <m/>
    <m/>
    <m/>
    <m/>
    <m/>
    <m/>
    <m/>
    <m/>
    <m/>
    <m/>
    <m/>
    <m/>
    <m/>
    <m/>
    <m/>
    <m/>
    <s v="prix_hausse"/>
    <n v="0"/>
    <n v="1"/>
    <n v="0"/>
    <n v="0"/>
    <s v="pagne"/>
    <n v="0"/>
    <n v="0"/>
    <n v="0"/>
    <n v="0"/>
    <n v="0"/>
    <n v="0"/>
    <n v="0"/>
    <n v="0"/>
    <n v="0"/>
    <n v="0"/>
    <n v="0"/>
    <n v="0"/>
    <n v="0"/>
    <n v="1"/>
    <n v="0"/>
    <n v="0"/>
    <s v="hausse_couts hausse_change Hausse_prix_fournisseurs baisse_offre_securite"/>
    <n v="1"/>
    <n v="0"/>
    <n v="1"/>
    <n v="0"/>
    <n v="0"/>
    <n v="1"/>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n v="1"/>
    <n v="1"/>
    <n v="0"/>
    <n v="0"/>
    <n v="0"/>
    <n v="0"/>
    <m/>
    <x v="0"/>
    <x v="1"/>
    <s v="insecurite"/>
    <n v="0"/>
    <n v="0"/>
    <n v="0"/>
    <n v="0"/>
    <n v="0"/>
    <n v="1"/>
    <n v="0"/>
    <n v="0"/>
    <m/>
    <s v="femmes plus60 moins18"/>
    <n v="0"/>
    <n v="1"/>
    <n v="1"/>
    <n v="1"/>
    <n v="0"/>
    <n v="0"/>
    <n v="0"/>
    <n v="0"/>
    <n v="0"/>
    <m/>
    <s v="Manque de d'activité génératrices de revenus fond que ya baissé de rendement"/>
    <m/>
    <m/>
    <n v="373786799"/>
    <d v="2022-12-15T08:26:39"/>
    <m/>
    <m/>
    <s v="submitted_via_web"/>
    <s v="bkf_reach"/>
    <m/>
  </r>
  <r>
    <n v="171"/>
    <s v="46f14864-6d4f-4883-a2b2-293235afb077"/>
    <d v="2022-12-14T00:00:00"/>
    <s v="fada_ngourma"/>
    <d v="2022-12-14T10:10:24"/>
    <d v="2022-12-14T10:10:24"/>
    <d v="2022-12-14T15:50:15"/>
    <s v="audit.csv"/>
    <m/>
    <m/>
    <x v="0"/>
    <d v="2022-12-14T00:00:00"/>
    <s v="est"/>
    <s v="gourma"/>
    <x v="1"/>
    <s v="central"/>
    <m/>
    <m/>
    <s v="ACTED"/>
    <x v="1"/>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bache corde tenaille pelle"/>
    <n v="1"/>
    <n v="1"/>
    <n v="1"/>
    <n v="1"/>
    <n v="0"/>
    <n v="4"/>
    <m/>
    <x v="1"/>
    <n v="4000"/>
    <x v="1"/>
    <m/>
    <m/>
    <n v="26"/>
    <n v="14"/>
    <n v="0"/>
    <m/>
    <x v="2"/>
    <n v="26000"/>
    <x v="1"/>
    <m/>
    <m/>
    <n v="30"/>
    <n v="25"/>
    <n v="0"/>
    <m/>
    <x v="2"/>
    <n v="1500"/>
    <x v="1"/>
    <m/>
    <m/>
    <n v="10"/>
    <n v="6"/>
    <n v="0"/>
    <m/>
    <x v="2"/>
    <n v="1500"/>
    <x v="1"/>
    <m/>
    <m/>
    <n v="30"/>
    <n v="7"/>
    <n v="0"/>
    <m/>
    <x v="2"/>
    <m/>
    <m/>
    <m/>
    <m/>
    <m/>
    <m/>
    <m/>
    <m/>
    <m/>
    <m/>
    <m/>
    <m/>
    <m/>
    <m/>
    <m/>
    <m/>
    <m/>
    <m/>
    <m/>
    <m/>
    <m/>
    <m/>
    <m/>
    <s v="prix_hausse"/>
    <n v="0"/>
    <n v="1"/>
    <n v="0"/>
    <n v="0"/>
    <s v="bache"/>
    <n v="1"/>
    <n v="0"/>
    <n v="0"/>
    <n v="0"/>
    <n v="0"/>
    <s v="hausse_couts hausse_demande_clients Hausse_prix_fournisseurs"/>
    <n v="1"/>
    <n v="0"/>
    <n v="0"/>
    <n v="1"/>
    <n v="0"/>
    <n v="1"/>
    <n v="0"/>
    <n v="0"/>
    <n v="0"/>
    <n v="0"/>
    <n v="0"/>
    <n v="0"/>
    <m/>
    <m/>
    <m/>
    <m/>
    <m/>
    <m/>
    <m/>
    <m/>
    <m/>
    <m/>
    <m/>
    <m/>
    <m/>
    <m/>
    <m/>
    <m/>
    <m/>
    <m/>
    <m/>
    <m/>
    <m/>
    <m/>
    <s v="combustible_gaz"/>
    <n v="0"/>
    <n v="0"/>
    <n v="1"/>
    <n v="0"/>
    <n v="0"/>
    <n v="0"/>
    <n v="0"/>
    <n v="0"/>
    <n v="0"/>
    <n v="0"/>
    <n v="0"/>
    <n v="0"/>
    <n v="0"/>
    <n v="0"/>
    <n v="0"/>
    <n v="0"/>
    <n v="1"/>
    <n v="6"/>
    <m/>
    <x v="2"/>
    <m/>
    <x v="2"/>
    <m/>
    <m/>
    <m/>
    <m/>
    <m/>
    <m/>
    <x v="1"/>
    <m/>
    <m/>
    <m/>
    <m/>
    <m/>
    <x v="2"/>
    <m/>
    <m/>
    <m/>
    <m/>
    <m/>
    <m/>
    <x v="1"/>
    <s v="6kg 12kg 3kg"/>
    <n v="1"/>
    <n v="1"/>
    <n v="1"/>
    <n v="12500"/>
    <n v="22500"/>
    <n v="25000"/>
    <x v="2"/>
    <m/>
    <m/>
    <n v="15"/>
    <n v="7"/>
    <n v="0"/>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0"/>
    <m/>
    <x v="8"/>
    <n v="0"/>
    <n v="0"/>
    <n v="1"/>
    <n v="0"/>
    <n v="0"/>
    <n v="0"/>
    <n v="0"/>
    <n v="0"/>
    <n v="0"/>
    <n v="0"/>
    <n v="0"/>
    <n v="0"/>
    <n v="0"/>
    <n v="0"/>
    <n v="0"/>
    <n v="0"/>
    <m/>
    <s v="cout_transport article_indisponible_saison"/>
    <n v="0"/>
    <n v="0"/>
    <n v="0"/>
    <n v="0"/>
    <n v="1"/>
    <n v="0"/>
    <n v="0"/>
    <n v="1"/>
    <n v="0"/>
    <n v="0"/>
    <n v="0"/>
    <n v="0"/>
    <m/>
    <m/>
    <s v="prix_hausse"/>
    <n v="0"/>
    <n v="1"/>
    <n v="0"/>
    <n v="0"/>
    <s v="combustible_gaz"/>
    <n v="0"/>
    <n v="0"/>
    <n v="1"/>
    <n v="0"/>
    <n v="0"/>
    <n v="0"/>
    <n v="0"/>
    <n v="0"/>
    <n v="0"/>
    <n v="0"/>
    <n v="0"/>
    <n v="0"/>
    <n v="0"/>
    <n v="0"/>
    <n v="0"/>
    <n v="0"/>
    <s v="hausse_couts baisse_offre_saison_circulation Hausse_prix_fournisseurs"/>
    <n v="1"/>
    <n v="0"/>
    <n v="0"/>
    <n v="0"/>
    <n v="0"/>
    <n v="1"/>
    <n v="0"/>
    <n v="1"/>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paiementmob"/>
    <n v="1"/>
    <n v="1"/>
    <n v="0"/>
    <n v="1"/>
    <n v="0"/>
    <n v="0"/>
    <m/>
    <x v="0"/>
    <x v="1"/>
    <s v="insecurite vols_biens"/>
    <n v="0"/>
    <n v="0"/>
    <n v="1"/>
    <n v="0"/>
    <n v="0"/>
    <n v="1"/>
    <n v="0"/>
    <n v="0"/>
    <m/>
    <s v="hommes femmes plus60"/>
    <n v="1"/>
    <n v="1"/>
    <n v="0"/>
    <n v="1"/>
    <n v="0"/>
    <n v="0"/>
    <n v="0"/>
    <n v="0"/>
    <n v="0"/>
    <m/>
    <s v="RAS"/>
    <m/>
    <m/>
    <n v="373786878"/>
    <d v="2022-12-15T08:26:50"/>
    <m/>
    <m/>
    <s v="submitted_via_web"/>
    <s v="bkf_reach"/>
    <m/>
  </r>
  <r>
    <n v="172"/>
    <s v="0d68602f-2cbb-4f9d-bd3e-2e258dd39bf9"/>
    <d v="2022-12-14T00:00:00"/>
    <s v="fada_ngourma"/>
    <d v="2022-12-14T16:04:15"/>
    <d v="2022-12-14T16:04:15"/>
    <d v="2022-12-14T16:32:30"/>
    <s v="audit.csv"/>
    <m/>
    <m/>
    <x v="0"/>
    <d v="2022-12-14T00:00:00"/>
    <s v="est"/>
    <s v="gourma"/>
    <x v="1"/>
    <s v="central"/>
    <m/>
    <m/>
    <s v="ACTED"/>
    <x v="1"/>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corde"/>
    <n v="0"/>
    <n v="1"/>
    <n v="0"/>
    <n v="0"/>
    <n v="1"/>
    <n v="2"/>
    <m/>
    <x v="0"/>
    <m/>
    <x v="0"/>
    <m/>
    <m/>
    <m/>
    <m/>
    <m/>
    <m/>
    <x v="1"/>
    <n v="25000"/>
    <x v="1"/>
    <m/>
    <m/>
    <n v="30"/>
    <n v="6"/>
    <n v="0"/>
    <m/>
    <x v="0"/>
    <m/>
    <x v="0"/>
    <m/>
    <m/>
    <m/>
    <m/>
    <m/>
    <m/>
    <x v="0"/>
    <m/>
    <x v="0"/>
    <m/>
    <m/>
    <m/>
    <m/>
    <m/>
    <m/>
    <x v="2"/>
    <m/>
    <m/>
    <m/>
    <m/>
    <m/>
    <m/>
    <m/>
    <m/>
    <m/>
    <m/>
    <m/>
    <m/>
    <m/>
    <m/>
    <m/>
    <m/>
    <m/>
    <m/>
    <m/>
    <m/>
    <m/>
    <m/>
    <m/>
    <s v="prix_hausse"/>
    <n v="0"/>
    <n v="1"/>
    <n v="0"/>
    <n v="0"/>
    <s v="corde"/>
    <n v="0"/>
    <n v="1"/>
    <n v="0"/>
    <n v="0"/>
    <n v="0"/>
    <s v="hausse_couts baisse_offre_securite"/>
    <n v="1"/>
    <n v="0"/>
    <n v="0"/>
    <n v="0"/>
    <n v="0"/>
    <n v="0"/>
    <n v="0"/>
    <n v="0"/>
    <n v="1"/>
    <n v="0"/>
    <n v="0"/>
    <n v="0"/>
    <m/>
    <m/>
    <m/>
    <m/>
    <m/>
    <m/>
    <m/>
    <m/>
    <m/>
    <m/>
    <m/>
    <m/>
    <m/>
    <m/>
    <m/>
    <m/>
    <m/>
    <m/>
    <m/>
    <m/>
    <m/>
    <m/>
    <s v="sac_boro couverture moustiquaire natte"/>
    <n v="0"/>
    <n v="0"/>
    <n v="0"/>
    <n v="0"/>
    <n v="0"/>
    <n v="0"/>
    <n v="0"/>
    <n v="0"/>
    <n v="0"/>
    <n v="1"/>
    <n v="1"/>
    <n v="1"/>
    <n v="0"/>
    <n v="0"/>
    <n v="1"/>
    <n v="0"/>
    <n v="4"/>
    <n v="7"/>
    <m/>
    <x v="2"/>
    <m/>
    <x v="2"/>
    <m/>
    <m/>
    <m/>
    <m/>
    <m/>
    <m/>
    <x v="1"/>
    <m/>
    <m/>
    <m/>
    <m/>
    <m/>
    <x v="2"/>
    <m/>
    <m/>
    <m/>
    <m/>
    <m/>
    <m/>
    <x v="0"/>
    <m/>
    <m/>
    <m/>
    <m/>
    <m/>
    <m/>
    <m/>
    <x v="0"/>
    <m/>
    <m/>
    <m/>
    <m/>
    <m/>
    <m/>
    <x v="0"/>
    <m/>
    <x v="0"/>
    <m/>
    <m/>
    <m/>
    <m/>
    <m/>
    <m/>
    <x v="0"/>
    <m/>
    <x v="0"/>
    <m/>
    <m/>
    <m/>
    <m/>
    <m/>
    <m/>
    <x v="0"/>
    <m/>
    <x v="0"/>
    <m/>
    <m/>
    <m/>
    <m/>
    <m/>
    <m/>
    <x v="0"/>
    <m/>
    <x v="0"/>
    <m/>
    <m/>
    <m/>
    <m/>
    <m/>
    <m/>
    <x v="0"/>
    <m/>
    <m/>
    <m/>
    <m/>
    <m/>
    <m/>
    <m/>
    <x v="0"/>
    <m/>
    <m/>
    <m/>
    <m/>
    <m/>
    <m/>
    <x v="0"/>
    <m/>
    <x v="0"/>
    <m/>
    <m/>
    <m/>
    <m/>
    <m/>
    <m/>
    <x v="2"/>
    <n v="3000"/>
    <x v="2"/>
    <m/>
    <m/>
    <n v="30"/>
    <n v="6"/>
    <n v="0"/>
    <m/>
    <x v="2"/>
    <n v="3000"/>
    <x v="1"/>
    <m/>
    <m/>
    <n v="28"/>
    <n v="6"/>
    <n v="0"/>
    <m/>
    <x v="2"/>
    <n v="2500"/>
    <x v="1"/>
    <m/>
    <m/>
    <n v="30"/>
    <n v="6"/>
    <n v="0"/>
    <m/>
    <x v="0"/>
    <m/>
    <x v="0"/>
    <m/>
    <m/>
    <m/>
    <m/>
    <m/>
    <m/>
    <x v="0"/>
    <m/>
    <m/>
    <m/>
    <x v="0"/>
    <m/>
    <m/>
    <m/>
    <m/>
    <m/>
    <m/>
    <x v="1"/>
    <n v="200"/>
    <x v="1"/>
    <m/>
    <m/>
    <n v="30"/>
    <n v="6"/>
    <n v="0"/>
    <m/>
    <x v="0"/>
    <m/>
    <x v="9"/>
    <n v="0"/>
    <n v="0"/>
    <n v="0"/>
    <n v="0"/>
    <n v="0"/>
    <n v="0"/>
    <n v="0"/>
    <n v="0"/>
    <n v="0"/>
    <n v="1"/>
    <n v="1"/>
    <n v="1"/>
    <n v="0"/>
    <n v="0"/>
    <n v="1"/>
    <n v="0"/>
    <m/>
    <s v="cout_transport securite"/>
    <n v="1"/>
    <n v="0"/>
    <n v="0"/>
    <n v="0"/>
    <n v="0"/>
    <n v="0"/>
    <n v="0"/>
    <n v="1"/>
    <n v="0"/>
    <n v="0"/>
    <n v="0"/>
    <n v="0"/>
    <m/>
    <m/>
    <s v="prix_hausse"/>
    <n v="0"/>
    <n v="1"/>
    <n v="0"/>
    <n v="0"/>
    <s v="natte couverture moustiquaire sac_boro"/>
    <n v="0"/>
    <n v="0"/>
    <n v="0"/>
    <n v="0"/>
    <n v="0"/>
    <n v="0"/>
    <n v="0"/>
    <n v="0"/>
    <n v="0"/>
    <n v="1"/>
    <n v="1"/>
    <n v="1"/>
    <n v="0"/>
    <n v="0"/>
    <n v="1"/>
    <n v="0"/>
    <s v="hausse_couts Hausse_prix_fournisseurs baisse_offre_securite"/>
    <n v="1"/>
    <n v="0"/>
    <n v="0"/>
    <n v="0"/>
    <n v="0"/>
    <n v="1"/>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1"/>
    <s v="insecurite"/>
    <n v="0"/>
    <n v="0"/>
    <n v="0"/>
    <n v="0"/>
    <n v="0"/>
    <n v="1"/>
    <n v="0"/>
    <n v="0"/>
    <m/>
    <s v="hommes femmes plus60"/>
    <n v="1"/>
    <n v="1"/>
    <n v="0"/>
    <n v="1"/>
    <n v="0"/>
    <n v="0"/>
    <n v="0"/>
    <n v="0"/>
    <n v="0"/>
    <m/>
    <s v="RAS"/>
    <m/>
    <m/>
    <n v="373786929"/>
    <d v="2022-12-15T08:26:59"/>
    <m/>
    <m/>
    <s v="submitted_via_web"/>
    <s v="bkf_reach"/>
    <m/>
  </r>
  <r>
    <n v="173"/>
    <s v="9ba0b36c-600a-4771-ba35-3ff320ce5a50"/>
    <d v="2022-12-14T00:00:00"/>
    <s v="fada_ngourma"/>
    <d v="2022-12-14T09:27:14"/>
    <d v="2022-12-14T09:27:14"/>
    <d v="2022-12-14T14:12:16"/>
    <s v="audit.csv"/>
    <m/>
    <m/>
    <x v="0"/>
    <d v="2022-12-14T00:00:00"/>
    <s v="est"/>
    <s v="gourma"/>
    <x v="1"/>
    <s v="central"/>
    <m/>
    <m/>
    <s v="ACTED"/>
    <x v="1"/>
    <m/>
    <s v="oui"/>
    <m/>
    <x v="0"/>
    <m/>
    <m/>
    <s v="bidon seau"/>
    <n v="1"/>
    <n v="1"/>
    <n v="0"/>
    <n v="0"/>
    <n v="2"/>
    <m/>
    <x v="1"/>
    <n v="1000"/>
    <x v="2"/>
    <m/>
    <m/>
    <n v="14"/>
    <n v="3"/>
    <n v="0"/>
    <m/>
    <x v="1"/>
    <s v="20l"/>
    <n v="1"/>
    <n v="0"/>
    <n v="4000"/>
    <m/>
    <x v="1"/>
    <m/>
    <m/>
    <n v="2"/>
    <n v="3"/>
    <n v="1"/>
    <m/>
    <x v="0"/>
    <m/>
    <m/>
    <m/>
    <m/>
    <m/>
    <x v="0"/>
    <m/>
    <m/>
    <m/>
    <m/>
    <m/>
    <m/>
    <x v="2"/>
    <m/>
    <m/>
    <m/>
    <m/>
    <m/>
    <m/>
    <m/>
    <m/>
    <m/>
    <m/>
    <m/>
    <m/>
    <m/>
    <m/>
    <m/>
    <m/>
    <m/>
    <m/>
    <m/>
    <m/>
    <m/>
    <m/>
    <s v="prix_hausse"/>
    <n v="0"/>
    <n v="1"/>
    <n v="0"/>
    <n v="0"/>
    <s v="seau"/>
    <n v="1"/>
    <n v="0"/>
    <n v="0"/>
    <n v="0"/>
    <s v="hausse_couts baisse_offre_securite"/>
    <n v="1"/>
    <n v="0"/>
    <n v="0"/>
    <n v="0"/>
    <n v="0"/>
    <n v="0"/>
    <n v="0"/>
    <n v="0"/>
    <n v="1"/>
    <n v="0"/>
    <n v="0"/>
    <n v="0"/>
    <m/>
    <m/>
    <m/>
    <m/>
    <m/>
    <m/>
    <m/>
    <m/>
    <m/>
    <m/>
    <m/>
    <m/>
    <m/>
    <m/>
    <m/>
    <m/>
    <m/>
    <m/>
    <m/>
    <m/>
    <m/>
    <s v="bache"/>
    <n v="1"/>
    <n v="0"/>
    <n v="0"/>
    <n v="0"/>
    <n v="0"/>
    <n v="1"/>
    <m/>
    <x v="2"/>
    <n v="5000"/>
    <x v="1"/>
    <m/>
    <m/>
    <n v="21"/>
    <n v="3"/>
    <n v="0"/>
    <m/>
    <x v="0"/>
    <m/>
    <x v="0"/>
    <m/>
    <m/>
    <m/>
    <m/>
    <m/>
    <m/>
    <x v="0"/>
    <m/>
    <x v="0"/>
    <m/>
    <m/>
    <m/>
    <m/>
    <m/>
    <m/>
    <x v="0"/>
    <m/>
    <x v="0"/>
    <m/>
    <m/>
    <m/>
    <m/>
    <m/>
    <m/>
    <x v="2"/>
    <m/>
    <m/>
    <m/>
    <m/>
    <m/>
    <m/>
    <m/>
    <m/>
    <m/>
    <m/>
    <m/>
    <m/>
    <m/>
    <m/>
    <m/>
    <m/>
    <m/>
    <m/>
    <m/>
    <m/>
    <m/>
    <m/>
    <m/>
    <s v="prix_hausse"/>
    <n v="0"/>
    <n v="1"/>
    <n v="0"/>
    <n v="0"/>
    <s v="bache"/>
    <n v="1"/>
    <n v="0"/>
    <n v="0"/>
    <n v="0"/>
    <n v="0"/>
    <s v="hausse_couts baisse_offre_securite"/>
    <n v="1"/>
    <n v="0"/>
    <n v="0"/>
    <n v="0"/>
    <n v="0"/>
    <n v="0"/>
    <n v="0"/>
    <n v="0"/>
    <n v="1"/>
    <n v="0"/>
    <n v="0"/>
    <n v="0"/>
    <m/>
    <m/>
    <m/>
    <m/>
    <m/>
    <m/>
    <m/>
    <m/>
    <m/>
    <m/>
    <m/>
    <m/>
    <m/>
    <m/>
    <m/>
    <m/>
    <m/>
    <m/>
    <m/>
    <m/>
    <m/>
    <m/>
    <s v="combustible_gaz assiette gobelet_plastique gobelet_acier bassine couverture"/>
    <n v="0"/>
    <n v="0"/>
    <n v="1"/>
    <n v="0"/>
    <n v="0"/>
    <n v="1"/>
    <n v="1"/>
    <n v="1"/>
    <n v="1"/>
    <n v="0"/>
    <n v="1"/>
    <n v="0"/>
    <n v="0"/>
    <n v="0"/>
    <n v="0"/>
    <n v="0"/>
    <n v="6"/>
    <n v="9"/>
    <m/>
    <x v="2"/>
    <m/>
    <x v="2"/>
    <m/>
    <m/>
    <m/>
    <m/>
    <m/>
    <m/>
    <x v="1"/>
    <m/>
    <m/>
    <m/>
    <m/>
    <m/>
    <x v="2"/>
    <m/>
    <m/>
    <m/>
    <m/>
    <m/>
    <m/>
    <x v="2"/>
    <s v="6kg"/>
    <n v="0"/>
    <n v="1"/>
    <n v="0"/>
    <m/>
    <n v="27000"/>
    <m/>
    <x v="2"/>
    <m/>
    <m/>
    <n v="10"/>
    <n v="14"/>
    <n v="1"/>
    <m/>
    <x v="0"/>
    <m/>
    <x v="0"/>
    <m/>
    <m/>
    <m/>
    <m/>
    <m/>
    <m/>
    <x v="0"/>
    <m/>
    <x v="0"/>
    <m/>
    <m/>
    <m/>
    <m/>
    <m/>
    <m/>
    <x v="1"/>
    <n v="2250"/>
    <x v="3"/>
    <m/>
    <m/>
    <n v="7"/>
    <n v="3"/>
    <n v="0"/>
    <m/>
    <x v="1"/>
    <n v="150"/>
    <x v="3"/>
    <m/>
    <m/>
    <n v="10"/>
    <n v="3"/>
    <n v="0"/>
    <m/>
    <x v="1"/>
    <s v="0_25l"/>
    <n v="1"/>
    <n v="0"/>
    <n v="0"/>
    <n v="500"/>
    <m/>
    <m/>
    <x v="1"/>
    <m/>
    <m/>
    <n v="30"/>
    <n v="3"/>
    <n v="0"/>
    <m/>
    <x v="1"/>
    <n v="1500"/>
    <x v="2"/>
    <m/>
    <m/>
    <n v="14"/>
    <n v="3"/>
    <n v="0"/>
    <m/>
    <x v="0"/>
    <m/>
    <x v="0"/>
    <m/>
    <m/>
    <m/>
    <m/>
    <m/>
    <m/>
    <x v="3"/>
    <m/>
    <x v="0"/>
    <m/>
    <m/>
    <m/>
    <m/>
    <m/>
    <m/>
    <x v="0"/>
    <m/>
    <x v="0"/>
    <m/>
    <m/>
    <m/>
    <m/>
    <m/>
    <m/>
    <x v="0"/>
    <m/>
    <x v="0"/>
    <m/>
    <m/>
    <m/>
    <m/>
    <m/>
    <m/>
    <x v="0"/>
    <m/>
    <m/>
    <m/>
    <x v="0"/>
    <m/>
    <m/>
    <m/>
    <m/>
    <m/>
    <m/>
    <x v="0"/>
    <m/>
    <x v="0"/>
    <m/>
    <m/>
    <m/>
    <m/>
    <m/>
    <m/>
    <x v="3"/>
    <m/>
    <x v="6"/>
    <m/>
    <m/>
    <m/>
    <m/>
    <m/>
    <m/>
    <m/>
    <m/>
    <m/>
    <m/>
    <m/>
    <m/>
    <m/>
    <m/>
    <m/>
    <m/>
    <m/>
    <m/>
    <m/>
    <m/>
    <m/>
    <m/>
    <m/>
    <m/>
    <m/>
    <m/>
    <m/>
    <m/>
    <m/>
    <m/>
    <m/>
    <m/>
    <s v="prix_hausse"/>
    <n v="0"/>
    <n v="1"/>
    <n v="0"/>
    <n v="0"/>
    <s v="combustible_gaz assiette gobelet_plastique gobelet_acier bassine"/>
    <n v="0"/>
    <n v="0"/>
    <n v="1"/>
    <n v="0"/>
    <n v="0"/>
    <n v="1"/>
    <n v="1"/>
    <n v="1"/>
    <n v="1"/>
    <n v="0"/>
    <n v="0"/>
    <n v="0"/>
    <n v="0"/>
    <n v="0"/>
    <n v="0"/>
    <n v="0"/>
    <s v="hausse_couts baisse_offre_securite"/>
    <n v="1"/>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espece"/>
    <n v="1"/>
    <n v="0"/>
    <n v="0"/>
    <n v="1"/>
    <n v="0"/>
    <n v="0"/>
    <m/>
    <x v="0"/>
    <x v="0"/>
    <m/>
    <m/>
    <m/>
    <m/>
    <m/>
    <m/>
    <m/>
    <m/>
    <m/>
    <m/>
    <s v="hommes femmes moins18 handicap plus60"/>
    <n v="1"/>
    <n v="1"/>
    <n v="1"/>
    <n v="1"/>
    <n v="1"/>
    <n v="0"/>
    <n v="0"/>
    <n v="0"/>
    <n v="0"/>
    <m/>
    <s v="Faire des séances de sensibilisation dans le marché"/>
    <m/>
    <m/>
    <n v="373786985"/>
    <d v="2022-12-15T08:27:12"/>
    <m/>
    <m/>
    <s v="submitted_via_web"/>
    <s v="bkf_reach"/>
    <m/>
  </r>
  <r>
    <n v="174"/>
    <s v="ea71c76a-1763-4ff1-a9a3-c5d57a3d872d"/>
    <d v="2022-12-14T00:00:00"/>
    <s v="fada_ngourma"/>
    <d v="2022-12-14T09:46:40"/>
    <d v="2022-12-14T09:46:40"/>
    <d v="2022-12-14T14:30:47"/>
    <s v="audit.csv"/>
    <m/>
    <m/>
    <x v="0"/>
    <d v="2022-12-14T00:00:00"/>
    <s v="est"/>
    <s v="gourma"/>
    <x v="1"/>
    <s v="secondaire"/>
    <m/>
    <m/>
    <s v="ACTED"/>
    <x v="1"/>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charbon"/>
    <n v="0"/>
    <n v="1"/>
    <n v="0"/>
    <n v="0"/>
    <n v="0"/>
    <n v="0"/>
    <n v="0"/>
    <n v="0"/>
    <n v="0"/>
    <n v="0"/>
    <n v="0"/>
    <n v="0"/>
    <n v="0"/>
    <n v="0"/>
    <n v="0"/>
    <n v="0"/>
    <n v="1"/>
    <n v="3"/>
    <m/>
    <x v="2"/>
    <m/>
    <x v="2"/>
    <m/>
    <m/>
    <m/>
    <m/>
    <m/>
    <m/>
    <x v="0"/>
    <s v="sac"/>
    <n v="1"/>
    <n v="0"/>
    <n v="5500"/>
    <m/>
    <x v="3"/>
    <m/>
    <m/>
    <n v="30"/>
    <n v="10"/>
    <n v="0"/>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0"/>
    <m/>
    <x v="10"/>
    <n v="0"/>
    <n v="1"/>
    <n v="0"/>
    <n v="0"/>
    <n v="0"/>
    <n v="0"/>
    <n v="0"/>
    <n v="0"/>
    <n v="0"/>
    <n v="0"/>
    <n v="0"/>
    <n v="0"/>
    <n v="0"/>
    <n v="0"/>
    <n v="0"/>
    <n v="0"/>
    <m/>
    <s v="securite route_etat cout_transport rarete_transport taxes"/>
    <n v="1"/>
    <n v="0"/>
    <n v="0"/>
    <n v="1"/>
    <n v="0"/>
    <n v="0"/>
    <n v="1"/>
    <n v="1"/>
    <n v="1"/>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On souhaite que vous nous soutenez à développer ce commerce qui est notre principale activité._x000a_Notamment le financement, la diminution des taxes, pour augmenter notre Stock d'approvisionnement."/>
    <m/>
    <m/>
    <n v="373787580"/>
    <d v="2022-12-15T08:29:17"/>
    <m/>
    <m/>
    <s v="submitted_via_web"/>
    <s v="bkf_reach"/>
    <m/>
  </r>
  <r>
    <n v="175"/>
    <s v="59320a00-aca4-4e75-a712-25cb6dc4586c"/>
    <d v="2022-12-14T00:00:00"/>
    <s v="fada_ngourma"/>
    <d v="2022-12-14T09:20:29"/>
    <d v="2022-12-14T09:20:29"/>
    <d v="2022-12-14T16:09:38"/>
    <s v="audit.csv"/>
    <m/>
    <m/>
    <x v="0"/>
    <d v="2022-12-14T00:00:00"/>
    <s v="est"/>
    <s v="gourma"/>
    <x v="1"/>
    <s v="central"/>
    <m/>
    <m/>
    <s v="ACTED"/>
    <x v="1"/>
    <m/>
    <s v="oui"/>
    <m/>
    <x v="2"/>
    <m/>
    <m/>
    <s v="seau bidon savon400gr"/>
    <n v="1"/>
    <n v="1"/>
    <n v="1"/>
    <n v="0"/>
    <n v="3"/>
    <m/>
    <x v="1"/>
    <n v="1000"/>
    <x v="2"/>
    <m/>
    <m/>
    <n v="14"/>
    <n v="1"/>
    <n v="0"/>
    <m/>
    <x v="2"/>
    <s v="20l 25l"/>
    <n v="1"/>
    <n v="1"/>
    <n v="3500"/>
    <n v="3500"/>
    <x v="1"/>
    <m/>
    <m/>
    <n v="14"/>
    <n v="1"/>
    <n v="0"/>
    <m/>
    <x v="1"/>
    <s v="boule400g boule250g"/>
    <n v="1"/>
    <n v="1"/>
    <n v="500"/>
    <n v="350"/>
    <x v="4"/>
    <m/>
    <m/>
    <n v="14"/>
    <n v="1"/>
    <n v="0"/>
    <m/>
    <x v="2"/>
    <m/>
    <m/>
    <m/>
    <m/>
    <m/>
    <m/>
    <m/>
    <m/>
    <m/>
    <m/>
    <m/>
    <m/>
    <m/>
    <m/>
    <m/>
    <m/>
    <m/>
    <m/>
    <m/>
    <m/>
    <m/>
    <m/>
    <s v="prix_constants"/>
    <n v="1"/>
    <n v="0"/>
    <n v="0"/>
    <n v="0"/>
    <m/>
    <m/>
    <m/>
    <m/>
    <m/>
    <m/>
    <m/>
    <m/>
    <m/>
    <m/>
    <m/>
    <m/>
    <m/>
    <m/>
    <m/>
    <m/>
    <m/>
    <m/>
    <m/>
    <m/>
    <m/>
    <m/>
    <m/>
    <m/>
    <m/>
    <m/>
    <m/>
    <m/>
    <m/>
    <m/>
    <m/>
    <m/>
    <m/>
    <m/>
    <m/>
    <m/>
    <m/>
    <m/>
    <m/>
    <s v="bache corde"/>
    <n v="1"/>
    <n v="1"/>
    <n v="0"/>
    <n v="0"/>
    <n v="0"/>
    <n v="2"/>
    <m/>
    <x v="1"/>
    <n v="4000"/>
    <x v="1"/>
    <m/>
    <m/>
    <n v="7"/>
    <n v="1"/>
    <n v="0"/>
    <m/>
    <x v="2"/>
    <n v="30000"/>
    <x v="1"/>
    <m/>
    <m/>
    <n v="14"/>
    <n v="1"/>
    <n v="0"/>
    <m/>
    <x v="0"/>
    <m/>
    <x v="0"/>
    <m/>
    <m/>
    <m/>
    <m/>
    <m/>
    <m/>
    <x v="0"/>
    <m/>
    <x v="0"/>
    <m/>
    <m/>
    <m/>
    <m/>
    <m/>
    <m/>
    <x v="2"/>
    <m/>
    <m/>
    <m/>
    <m/>
    <m/>
    <m/>
    <m/>
    <m/>
    <m/>
    <m/>
    <m/>
    <m/>
    <m/>
    <m/>
    <m/>
    <m/>
    <m/>
    <m/>
    <m/>
    <m/>
    <m/>
    <m/>
    <m/>
    <s v="prix_constants"/>
    <n v="1"/>
    <n v="0"/>
    <n v="0"/>
    <n v="0"/>
    <m/>
    <m/>
    <m/>
    <m/>
    <m/>
    <m/>
    <m/>
    <m/>
    <m/>
    <m/>
    <m/>
    <m/>
    <m/>
    <m/>
    <m/>
    <m/>
    <m/>
    <m/>
    <m/>
    <m/>
    <m/>
    <m/>
    <m/>
    <m/>
    <m/>
    <m/>
    <m/>
    <m/>
    <m/>
    <m/>
    <m/>
    <m/>
    <m/>
    <m/>
    <m/>
    <m/>
    <m/>
    <m/>
    <m/>
    <m/>
    <m/>
    <s v="assiette gobelet_plastique gobelet_acier bassine natte couverture moustiquaire lampe pagne marmite7 marmite5"/>
    <n v="0"/>
    <n v="0"/>
    <n v="0"/>
    <n v="1"/>
    <n v="1"/>
    <n v="1"/>
    <n v="1"/>
    <n v="1"/>
    <n v="1"/>
    <n v="1"/>
    <n v="1"/>
    <n v="1"/>
    <n v="1"/>
    <n v="1"/>
    <n v="0"/>
    <n v="0"/>
    <n v="11"/>
    <n v="16"/>
    <m/>
    <x v="2"/>
    <m/>
    <x v="2"/>
    <m/>
    <m/>
    <m/>
    <m/>
    <m/>
    <m/>
    <x v="1"/>
    <m/>
    <m/>
    <m/>
    <m/>
    <m/>
    <x v="2"/>
    <m/>
    <m/>
    <m/>
    <m/>
    <m/>
    <m/>
    <x v="0"/>
    <m/>
    <m/>
    <m/>
    <m/>
    <m/>
    <m/>
    <m/>
    <x v="0"/>
    <m/>
    <m/>
    <m/>
    <m/>
    <m/>
    <m/>
    <x v="1"/>
    <n v="7000"/>
    <x v="2"/>
    <m/>
    <m/>
    <n v="14"/>
    <n v="1"/>
    <n v="0"/>
    <m/>
    <x v="1"/>
    <n v="5000"/>
    <x v="2"/>
    <m/>
    <m/>
    <n v="14"/>
    <n v="1"/>
    <n v="0"/>
    <m/>
    <x v="1"/>
    <n v="500"/>
    <x v="3"/>
    <m/>
    <m/>
    <n v="14"/>
    <n v="1"/>
    <n v="0"/>
    <m/>
    <x v="1"/>
    <n v="125"/>
    <x v="3"/>
    <m/>
    <m/>
    <n v="14"/>
    <n v="1"/>
    <n v="0"/>
    <m/>
    <x v="1"/>
    <s v="0_5l 1l"/>
    <n v="0"/>
    <n v="1"/>
    <n v="1"/>
    <m/>
    <n v="1500"/>
    <n v="1500"/>
    <x v="1"/>
    <m/>
    <m/>
    <n v="14"/>
    <n v="1"/>
    <n v="0"/>
    <m/>
    <x v="1"/>
    <n v="1500"/>
    <x v="2"/>
    <m/>
    <m/>
    <n v="14"/>
    <n v="1"/>
    <n v="0"/>
    <m/>
    <x v="1"/>
    <n v="3000"/>
    <x v="2"/>
    <m/>
    <m/>
    <n v="14"/>
    <n v="1"/>
    <n v="0"/>
    <m/>
    <x v="1"/>
    <n v="2000"/>
    <x v="1"/>
    <m/>
    <m/>
    <n v="14"/>
    <n v="1"/>
    <n v="0"/>
    <m/>
    <x v="1"/>
    <n v="1500"/>
    <x v="1"/>
    <m/>
    <m/>
    <n v="14"/>
    <n v="1"/>
    <n v="0"/>
    <m/>
    <x v="1"/>
    <n v="3500"/>
    <x v="3"/>
    <m/>
    <m/>
    <n v="14"/>
    <n v="1"/>
    <n v="0"/>
    <m/>
    <x v="1"/>
    <s v="oui"/>
    <m/>
    <n v="4500"/>
    <x v="1"/>
    <m/>
    <m/>
    <n v="14"/>
    <n v="1"/>
    <n v="0"/>
    <m/>
    <x v="0"/>
    <m/>
    <x v="0"/>
    <m/>
    <m/>
    <m/>
    <m/>
    <m/>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espece"/>
    <n v="1"/>
    <n v="0"/>
    <n v="0"/>
    <n v="1"/>
    <n v="0"/>
    <n v="0"/>
    <m/>
    <x v="0"/>
    <x v="0"/>
    <m/>
    <m/>
    <m/>
    <m/>
    <m/>
    <m/>
    <m/>
    <m/>
    <m/>
    <m/>
    <s v="personne"/>
    <n v="0"/>
    <n v="0"/>
    <n v="0"/>
    <n v="0"/>
    <n v="0"/>
    <n v="0"/>
    <n v="0"/>
    <n v="1"/>
    <n v="0"/>
    <m/>
    <s v="Vous venez à chaque fois nous demander sans pour autant venir payer"/>
    <m/>
    <m/>
    <n v="373787627"/>
    <d v="2022-12-15T08:29:25"/>
    <m/>
    <m/>
    <s v="submitted_via_web"/>
    <s v="bkf_reach"/>
    <m/>
  </r>
  <r>
    <n v="176"/>
    <s v="bfbd4c05-b717-481c-89ce-8bb660b70827"/>
    <d v="2022-12-14T00:00:00"/>
    <s v="fada_ngourma"/>
    <d v="2022-12-14T10:38:43"/>
    <d v="2022-12-14T10:38:43"/>
    <d v="2022-12-14T14:29:37"/>
    <s v="audit.csv"/>
    <m/>
    <m/>
    <x v="0"/>
    <d v="2022-12-14T00:00:00"/>
    <s v="est"/>
    <s v="gourma"/>
    <x v="1"/>
    <s v="central"/>
    <m/>
    <m/>
    <s v="ACTED"/>
    <x v="1"/>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pagne"/>
    <n v="0"/>
    <n v="0"/>
    <n v="0"/>
    <n v="0"/>
    <n v="0"/>
    <n v="0"/>
    <n v="0"/>
    <n v="0"/>
    <n v="0"/>
    <n v="0"/>
    <n v="0"/>
    <n v="0"/>
    <n v="0"/>
    <n v="1"/>
    <n v="0"/>
    <n v="0"/>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1"/>
    <s v="oui"/>
    <m/>
    <n v="4500"/>
    <x v="3"/>
    <m/>
    <m/>
    <n v="60"/>
    <n v="1"/>
    <n v="0"/>
    <m/>
    <x v="0"/>
    <m/>
    <x v="0"/>
    <m/>
    <m/>
    <m/>
    <m/>
    <m/>
    <m/>
    <x v="1"/>
    <m/>
    <x v="6"/>
    <m/>
    <m/>
    <m/>
    <m/>
    <m/>
    <m/>
    <m/>
    <m/>
    <m/>
    <m/>
    <m/>
    <m/>
    <m/>
    <m/>
    <m/>
    <m/>
    <m/>
    <m/>
    <m/>
    <m/>
    <m/>
    <m/>
    <m/>
    <m/>
    <m/>
    <m/>
    <m/>
    <m/>
    <m/>
    <m/>
    <m/>
    <m/>
    <s v="prix_hausse"/>
    <n v="0"/>
    <n v="1"/>
    <n v="0"/>
    <n v="0"/>
    <s v="pagne"/>
    <n v="0"/>
    <n v="0"/>
    <n v="0"/>
    <n v="0"/>
    <n v="0"/>
    <n v="0"/>
    <n v="0"/>
    <n v="0"/>
    <n v="0"/>
    <n v="0"/>
    <n v="0"/>
    <n v="0"/>
    <n v="0"/>
    <n v="1"/>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73787662"/>
    <d v="2022-12-15T08:29:33"/>
    <m/>
    <m/>
    <s v="submitted_via_web"/>
    <s v="bkf_reach"/>
    <m/>
  </r>
  <r>
    <n v="177"/>
    <s v="6314098f-cf58-4732-b3ab-67a2131e250e"/>
    <d v="2022-12-14T00:00:00"/>
    <s v="fada_ngourma"/>
    <d v="2022-12-14T09:59:38"/>
    <d v="2022-12-14T09:59:38"/>
    <d v="2022-12-14T15:53:40"/>
    <s v="audit.csv"/>
    <m/>
    <m/>
    <x v="0"/>
    <d v="2022-12-14T00:00:00"/>
    <s v="est"/>
    <s v="gourma"/>
    <x v="1"/>
    <s v="central"/>
    <m/>
    <m/>
    <s v="ACTED"/>
    <x v="1"/>
    <m/>
    <s v="oui"/>
    <m/>
    <x v="1"/>
    <m/>
    <m/>
    <s v="seau bidon"/>
    <n v="1"/>
    <n v="1"/>
    <n v="0"/>
    <n v="0"/>
    <n v="2"/>
    <m/>
    <x v="1"/>
    <n v="1100"/>
    <x v="2"/>
    <m/>
    <m/>
    <n v="7"/>
    <n v="1"/>
    <n v="0"/>
    <m/>
    <x v="2"/>
    <s v="20l 25l"/>
    <n v="1"/>
    <n v="1"/>
    <n v="4000"/>
    <n v="4000"/>
    <x v="1"/>
    <m/>
    <m/>
    <n v="7"/>
    <n v="1"/>
    <n v="0"/>
    <m/>
    <x v="0"/>
    <m/>
    <m/>
    <m/>
    <m/>
    <m/>
    <x v="0"/>
    <m/>
    <m/>
    <m/>
    <m/>
    <m/>
    <m/>
    <x v="2"/>
    <m/>
    <m/>
    <m/>
    <m/>
    <m/>
    <m/>
    <m/>
    <m/>
    <m/>
    <m/>
    <m/>
    <m/>
    <m/>
    <m/>
    <m/>
    <m/>
    <m/>
    <m/>
    <m/>
    <m/>
    <m/>
    <m/>
    <s v="prix_constants"/>
    <n v="1"/>
    <n v="0"/>
    <n v="0"/>
    <n v="0"/>
    <m/>
    <m/>
    <m/>
    <m/>
    <m/>
    <m/>
    <m/>
    <m/>
    <m/>
    <m/>
    <m/>
    <m/>
    <m/>
    <m/>
    <m/>
    <m/>
    <m/>
    <m/>
    <m/>
    <m/>
    <m/>
    <m/>
    <m/>
    <m/>
    <m/>
    <m/>
    <m/>
    <m/>
    <m/>
    <m/>
    <m/>
    <m/>
    <m/>
    <m/>
    <m/>
    <m/>
    <m/>
    <m/>
    <m/>
    <s v="bache"/>
    <n v="1"/>
    <n v="0"/>
    <n v="0"/>
    <n v="0"/>
    <n v="0"/>
    <n v="1"/>
    <m/>
    <x v="1"/>
    <n v="5000"/>
    <x v="1"/>
    <m/>
    <m/>
    <n v="7"/>
    <n v="1"/>
    <n v="0"/>
    <m/>
    <x v="0"/>
    <m/>
    <x v="0"/>
    <m/>
    <m/>
    <m/>
    <m/>
    <m/>
    <m/>
    <x v="0"/>
    <m/>
    <x v="0"/>
    <m/>
    <m/>
    <m/>
    <m/>
    <m/>
    <m/>
    <x v="0"/>
    <m/>
    <x v="0"/>
    <m/>
    <m/>
    <m/>
    <m/>
    <m/>
    <m/>
    <x v="2"/>
    <m/>
    <m/>
    <m/>
    <m/>
    <m/>
    <m/>
    <m/>
    <m/>
    <m/>
    <m/>
    <m/>
    <m/>
    <m/>
    <m/>
    <m/>
    <m/>
    <m/>
    <m/>
    <m/>
    <m/>
    <m/>
    <m/>
    <m/>
    <s v="prix_constants"/>
    <n v="1"/>
    <n v="0"/>
    <n v="0"/>
    <n v="0"/>
    <m/>
    <m/>
    <m/>
    <m/>
    <m/>
    <m/>
    <m/>
    <m/>
    <m/>
    <m/>
    <m/>
    <m/>
    <m/>
    <m/>
    <m/>
    <m/>
    <m/>
    <m/>
    <m/>
    <m/>
    <m/>
    <m/>
    <m/>
    <m/>
    <m/>
    <m/>
    <m/>
    <m/>
    <m/>
    <m/>
    <m/>
    <m/>
    <m/>
    <m/>
    <m/>
    <m/>
    <m/>
    <m/>
    <m/>
    <m/>
    <m/>
    <s v="assiette gobelet_plastique gobelet_acier bassine natte marmite7 marmite5"/>
    <n v="0"/>
    <n v="0"/>
    <n v="0"/>
    <n v="1"/>
    <n v="1"/>
    <n v="1"/>
    <n v="1"/>
    <n v="1"/>
    <n v="1"/>
    <n v="1"/>
    <n v="0"/>
    <n v="0"/>
    <n v="0"/>
    <n v="0"/>
    <n v="0"/>
    <n v="0"/>
    <n v="7"/>
    <n v="10"/>
    <m/>
    <x v="2"/>
    <m/>
    <x v="2"/>
    <m/>
    <m/>
    <m/>
    <m/>
    <m/>
    <m/>
    <x v="1"/>
    <m/>
    <m/>
    <m/>
    <m/>
    <m/>
    <x v="2"/>
    <m/>
    <m/>
    <m/>
    <m/>
    <m/>
    <m/>
    <x v="0"/>
    <m/>
    <m/>
    <m/>
    <m/>
    <m/>
    <m/>
    <m/>
    <x v="0"/>
    <m/>
    <m/>
    <m/>
    <m/>
    <m/>
    <m/>
    <x v="1"/>
    <n v="6000"/>
    <x v="2"/>
    <m/>
    <m/>
    <n v="7"/>
    <n v="1"/>
    <n v="0"/>
    <m/>
    <x v="1"/>
    <n v="4500"/>
    <x v="2"/>
    <m/>
    <m/>
    <n v="7"/>
    <n v="1"/>
    <n v="0"/>
    <m/>
    <x v="1"/>
    <n v="500"/>
    <x v="3"/>
    <m/>
    <m/>
    <n v="7"/>
    <n v="1"/>
    <n v="0"/>
    <m/>
    <x v="1"/>
    <n v="125"/>
    <x v="3"/>
    <m/>
    <m/>
    <n v="7"/>
    <n v="1"/>
    <n v="0"/>
    <m/>
    <x v="1"/>
    <s v="0_5l 1l"/>
    <n v="0"/>
    <n v="1"/>
    <n v="1"/>
    <m/>
    <n v="1250"/>
    <n v="2000"/>
    <x v="1"/>
    <m/>
    <m/>
    <n v="7"/>
    <n v="1"/>
    <n v="0"/>
    <m/>
    <x v="1"/>
    <n v="3000"/>
    <x v="2"/>
    <m/>
    <m/>
    <n v="7"/>
    <n v="1"/>
    <n v="0"/>
    <m/>
    <x v="1"/>
    <n v="3500"/>
    <x v="2"/>
    <m/>
    <m/>
    <n v="7"/>
    <n v="1"/>
    <n v="0"/>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femmes"/>
    <n v="0"/>
    <n v="1"/>
    <n v="0"/>
    <n v="0"/>
    <n v="0"/>
    <n v="0"/>
    <n v="0"/>
    <n v="0"/>
    <n v="0"/>
    <m/>
    <s v="Nous avions besoin d'aide de toute nature"/>
    <m/>
    <m/>
    <n v="373787679"/>
    <d v="2022-12-15T08:29:39"/>
    <m/>
    <m/>
    <s v="submitted_via_web"/>
    <s v="bkf_reach"/>
    <m/>
  </r>
  <r>
    <n v="178"/>
    <s v="a261fb41-88ba-4f72-b1f2-f1647611c412"/>
    <d v="2022-12-14T00:00:00"/>
    <s v="fada_ngourma"/>
    <d v="2022-12-14T10:55:32"/>
    <d v="2022-12-14T10:55:32"/>
    <d v="2022-12-14T11:13:59"/>
    <s v="audit.csv"/>
    <m/>
    <m/>
    <x v="0"/>
    <d v="2022-12-14T00:00:00"/>
    <s v="est"/>
    <s v="gourma"/>
    <x v="1"/>
    <s v="central"/>
    <m/>
    <m/>
    <s v="ACTED"/>
    <x v="1"/>
    <m/>
    <s v="oui"/>
    <m/>
    <x v="1"/>
    <m/>
    <m/>
    <s v="aucun bidon"/>
    <n v="0"/>
    <n v="1"/>
    <n v="0"/>
    <n v="1"/>
    <n v="2"/>
    <m/>
    <x v="0"/>
    <m/>
    <x v="0"/>
    <m/>
    <m/>
    <m/>
    <m/>
    <m/>
    <m/>
    <x v="1"/>
    <s v="25l"/>
    <n v="0"/>
    <n v="1"/>
    <m/>
    <n v="3500"/>
    <x v="1"/>
    <m/>
    <m/>
    <n v="7"/>
    <n v="6"/>
    <n v="0"/>
    <m/>
    <x v="0"/>
    <m/>
    <m/>
    <m/>
    <m/>
    <m/>
    <x v="0"/>
    <m/>
    <m/>
    <m/>
    <m/>
    <m/>
    <m/>
    <x v="1"/>
    <m/>
    <s v="bidon"/>
    <n v="0"/>
    <n v="1"/>
    <n v="0"/>
    <n v="0"/>
    <m/>
    <s v="rarete_transport"/>
    <n v="0"/>
    <n v="0"/>
    <n v="0"/>
    <n v="0"/>
    <n v="0"/>
    <n v="0"/>
    <n v="1"/>
    <n v="0"/>
    <n v="0"/>
    <n v="0"/>
    <n v="0"/>
    <n v="0"/>
    <m/>
    <m/>
    <s v="prix_hausse"/>
    <n v="0"/>
    <n v="1"/>
    <n v="0"/>
    <n v="0"/>
    <s v="bidon"/>
    <n v="0"/>
    <n v="1"/>
    <n v="0"/>
    <n v="0"/>
    <s v="Hausse_prix_fournisseurs"/>
    <n v="0"/>
    <n v="0"/>
    <n v="0"/>
    <n v="0"/>
    <n v="0"/>
    <n v="1"/>
    <n v="0"/>
    <n v="0"/>
    <n v="0"/>
    <n v="0"/>
    <n v="0"/>
    <n v="0"/>
    <m/>
    <m/>
    <m/>
    <m/>
    <m/>
    <m/>
    <m/>
    <m/>
    <m/>
    <m/>
    <m/>
    <m/>
    <m/>
    <m/>
    <m/>
    <m/>
    <m/>
    <m/>
    <m/>
    <m/>
    <m/>
    <s v="bache corde"/>
    <n v="1"/>
    <n v="1"/>
    <n v="0"/>
    <n v="0"/>
    <n v="0"/>
    <n v="2"/>
    <m/>
    <x v="2"/>
    <n v="5000"/>
    <x v="1"/>
    <m/>
    <m/>
    <n v="30"/>
    <n v="7"/>
    <n v="0"/>
    <m/>
    <x v="1"/>
    <n v="7000"/>
    <x v="1"/>
    <m/>
    <m/>
    <n v="8"/>
    <n v="5"/>
    <n v="0"/>
    <m/>
    <x v="0"/>
    <m/>
    <x v="0"/>
    <m/>
    <m/>
    <m/>
    <m/>
    <m/>
    <m/>
    <x v="0"/>
    <m/>
    <x v="0"/>
    <m/>
    <m/>
    <m/>
    <m/>
    <m/>
    <m/>
    <x v="1"/>
    <m/>
    <s v="bache"/>
    <n v="1"/>
    <n v="0"/>
    <n v="0"/>
    <n v="0"/>
    <n v="0"/>
    <m/>
    <s v="securite cout_transport"/>
    <n v="1"/>
    <n v="0"/>
    <n v="0"/>
    <n v="0"/>
    <n v="0"/>
    <n v="0"/>
    <n v="0"/>
    <n v="1"/>
    <n v="0"/>
    <n v="0"/>
    <n v="0"/>
    <n v="0"/>
    <m/>
    <m/>
    <s v="prix_hausse"/>
    <n v="0"/>
    <n v="1"/>
    <n v="0"/>
    <n v="0"/>
    <s v="bache corde"/>
    <n v="1"/>
    <n v="1"/>
    <n v="0"/>
    <n v="0"/>
    <n v="0"/>
    <s v="Hausse_prix_fournisseurs baisse_offre_securite"/>
    <n v="0"/>
    <n v="0"/>
    <n v="0"/>
    <n v="0"/>
    <n v="0"/>
    <n v="1"/>
    <n v="0"/>
    <n v="0"/>
    <n v="1"/>
    <n v="0"/>
    <n v="0"/>
    <n v="0"/>
    <m/>
    <m/>
    <m/>
    <m/>
    <m/>
    <m/>
    <m/>
    <m/>
    <m/>
    <m/>
    <m/>
    <m/>
    <m/>
    <m/>
    <m/>
    <m/>
    <m/>
    <m/>
    <m/>
    <m/>
    <m/>
    <m/>
    <s v="sac_boro"/>
    <n v="0"/>
    <n v="0"/>
    <n v="0"/>
    <n v="0"/>
    <n v="0"/>
    <n v="0"/>
    <n v="0"/>
    <n v="0"/>
    <n v="0"/>
    <n v="0"/>
    <n v="0"/>
    <n v="0"/>
    <n v="0"/>
    <n v="0"/>
    <n v="1"/>
    <n v="0"/>
    <n v="1"/>
    <n v="5"/>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2"/>
    <n v="200"/>
    <x v="1"/>
    <m/>
    <m/>
    <n v="15"/>
    <n v="7"/>
    <n v="0"/>
    <m/>
    <x v="0"/>
    <m/>
    <x v="11"/>
    <n v="0"/>
    <n v="0"/>
    <n v="0"/>
    <n v="0"/>
    <n v="0"/>
    <n v="0"/>
    <n v="0"/>
    <n v="0"/>
    <n v="0"/>
    <n v="0"/>
    <n v="0"/>
    <n v="0"/>
    <n v="0"/>
    <n v="0"/>
    <n v="1"/>
    <n v="0"/>
    <m/>
    <s v="securite rarete_transport"/>
    <n v="1"/>
    <n v="0"/>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s v="RAS"/>
    <m/>
    <m/>
    <n v="373787723"/>
    <d v="2022-12-15T08:29:47"/>
    <m/>
    <m/>
    <s v="submitted_via_web"/>
    <s v="bkf_reach"/>
    <m/>
  </r>
  <r>
    <n v="179"/>
    <s v="fcb70a70-a10a-4e0e-8b17-7236706bfa33"/>
    <d v="2022-12-14T00:00:00"/>
    <s v="fada_ngourma"/>
    <d v="2022-12-14T10:35:21"/>
    <d v="2022-12-14T10:35:21"/>
    <d v="2022-12-14T14:08:43"/>
    <s v="audit.csv"/>
    <m/>
    <m/>
    <x v="0"/>
    <d v="2022-12-14T00:00:00"/>
    <s v="est"/>
    <s v="gourma"/>
    <x v="1"/>
    <s v="central"/>
    <m/>
    <m/>
    <s v="ACTED"/>
    <x v="1"/>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bache corde pelle tenaille"/>
    <n v="1"/>
    <n v="1"/>
    <n v="1"/>
    <n v="1"/>
    <n v="0"/>
    <n v="4"/>
    <m/>
    <x v="1"/>
    <n v="5000"/>
    <x v="1"/>
    <m/>
    <m/>
    <n v="30"/>
    <n v="7"/>
    <n v="0"/>
    <m/>
    <x v="2"/>
    <n v="7500"/>
    <x v="1"/>
    <m/>
    <m/>
    <n v="30"/>
    <n v="7"/>
    <n v="0"/>
    <m/>
    <x v="2"/>
    <n v="1500"/>
    <x v="1"/>
    <m/>
    <m/>
    <n v="30"/>
    <n v="7"/>
    <n v="0"/>
    <m/>
    <x v="1"/>
    <n v="2000"/>
    <x v="1"/>
    <m/>
    <m/>
    <n v="30"/>
    <n v="7"/>
    <n v="0"/>
    <m/>
    <x v="2"/>
    <m/>
    <m/>
    <m/>
    <m/>
    <m/>
    <m/>
    <m/>
    <m/>
    <m/>
    <m/>
    <m/>
    <m/>
    <m/>
    <m/>
    <m/>
    <m/>
    <m/>
    <m/>
    <m/>
    <m/>
    <m/>
    <m/>
    <m/>
    <s v="prix_hausse"/>
    <n v="0"/>
    <n v="1"/>
    <n v="0"/>
    <n v="0"/>
    <s v="bache corde tenaille pelle"/>
    <n v="1"/>
    <n v="1"/>
    <n v="1"/>
    <n v="1"/>
    <n v="0"/>
    <s v="hausse_couts Hausse_prix_fournisseurs"/>
    <n v="1"/>
    <n v="0"/>
    <n v="0"/>
    <n v="0"/>
    <n v="0"/>
    <n v="1"/>
    <n v="0"/>
    <n v="0"/>
    <n v="0"/>
    <n v="0"/>
    <n v="0"/>
    <n v="0"/>
    <m/>
    <m/>
    <m/>
    <m/>
    <m/>
    <m/>
    <m/>
    <m/>
    <m/>
    <m/>
    <m/>
    <m/>
    <m/>
    <m/>
    <m/>
    <m/>
    <m/>
    <m/>
    <m/>
    <m/>
    <m/>
    <m/>
    <s v="combustible_gaz"/>
    <n v="0"/>
    <n v="0"/>
    <n v="1"/>
    <n v="0"/>
    <n v="0"/>
    <n v="0"/>
    <n v="0"/>
    <n v="0"/>
    <n v="0"/>
    <n v="0"/>
    <n v="0"/>
    <n v="0"/>
    <n v="0"/>
    <n v="0"/>
    <n v="0"/>
    <n v="0"/>
    <n v="1"/>
    <n v="6"/>
    <m/>
    <x v="2"/>
    <m/>
    <x v="2"/>
    <m/>
    <m/>
    <m/>
    <m/>
    <m/>
    <m/>
    <x v="1"/>
    <m/>
    <m/>
    <m/>
    <m/>
    <m/>
    <x v="2"/>
    <m/>
    <m/>
    <m/>
    <m/>
    <m/>
    <m/>
    <x v="2"/>
    <s v="6kg 12kg"/>
    <n v="0"/>
    <n v="1"/>
    <n v="1"/>
    <m/>
    <n v="22500"/>
    <n v="23500"/>
    <x v="2"/>
    <m/>
    <m/>
    <n v="30"/>
    <n v="7"/>
    <n v="0"/>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0"/>
    <m/>
    <x v="8"/>
    <n v="0"/>
    <n v="0"/>
    <n v="1"/>
    <n v="0"/>
    <n v="0"/>
    <n v="0"/>
    <n v="0"/>
    <n v="0"/>
    <n v="0"/>
    <n v="0"/>
    <n v="0"/>
    <n v="0"/>
    <n v="0"/>
    <n v="0"/>
    <n v="0"/>
    <n v="0"/>
    <m/>
    <s v="article_indisponible_saison"/>
    <n v="0"/>
    <n v="0"/>
    <n v="0"/>
    <n v="0"/>
    <n v="1"/>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Pensez à acheter nos produits"/>
    <m/>
    <m/>
    <n v="373787736"/>
    <d v="2022-12-15T08:29:50"/>
    <m/>
    <m/>
    <s v="submitted_via_web"/>
    <s v="bkf_reach"/>
    <m/>
  </r>
  <r>
    <n v="180"/>
    <s v="c8657f45-4a06-4ff0-8634-f50466231916"/>
    <d v="2022-12-14T00:00:00"/>
    <s v="fada_ngourma"/>
    <d v="2022-12-14T16:07:20"/>
    <d v="2022-12-14T16:07:20"/>
    <d v="2022-12-14T16:13:55"/>
    <s v="audit.csv"/>
    <m/>
    <m/>
    <x v="0"/>
    <d v="2022-12-14T00:00:00"/>
    <s v="est"/>
    <s v="gourma"/>
    <x v="1"/>
    <s v="central"/>
    <m/>
    <m/>
    <s v="ACTED"/>
    <x v="1"/>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bois"/>
    <n v="1"/>
    <n v="0"/>
    <n v="0"/>
    <n v="0"/>
    <n v="0"/>
    <n v="0"/>
    <n v="0"/>
    <n v="0"/>
    <n v="0"/>
    <n v="0"/>
    <n v="0"/>
    <n v="0"/>
    <n v="0"/>
    <n v="0"/>
    <n v="0"/>
    <n v="0"/>
    <n v="1"/>
    <n v="3"/>
    <m/>
    <x v="1"/>
    <n v="500"/>
    <x v="1"/>
    <m/>
    <m/>
    <n v="12"/>
    <n v="1"/>
    <n v="0"/>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1"/>
    <m/>
    <x v="6"/>
    <m/>
    <m/>
    <m/>
    <m/>
    <m/>
    <m/>
    <m/>
    <m/>
    <m/>
    <m/>
    <m/>
    <m/>
    <m/>
    <m/>
    <m/>
    <m/>
    <m/>
    <m/>
    <m/>
    <m/>
    <m/>
    <m/>
    <m/>
    <m/>
    <m/>
    <m/>
    <m/>
    <m/>
    <m/>
    <m/>
    <m/>
    <m/>
    <s v="prix_hausse"/>
    <n v="0"/>
    <n v="1"/>
    <n v="0"/>
    <n v="0"/>
    <s v="combustible_bois"/>
    <n v="1"/>
    <n v="0"/>
    <n v="0"/>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373787769"/>
    <d v="2022-12-15T08:29:56"/>
    <m/>
    <m/>
    <s v="submitted_via_web"/>
    <s v="bkf_reach"/>
    <m/>
  </r>
  <r>
    <n v="181"/>
    <s v="d40fed17-a4a4-46cd-ab86-d4e97653e062"/>
    <d v="2022-12-14T00:00:00"/>
    <s v="fada_ngourma"/>
    <d v="2022-12-14T16:19:29"/>
    <d v="2022-12-14T16:19:29"/>
    <d v="2022-12-14T16:22:22"/>
    <s v="audit.csv"/>
    <m/>
    <m/>
    <x v="0"/>
    <d v="2022-12-14T00:00:00"/>
    <s v="est"/>
    <s v="gourma"/>
    <x v="1"/>
    <s v="central"/>
    <m/>
    <m/>
    <s v="ACTED"/>
    <x v="1"/>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bois"/>
    <n v="1"/>
    <n v="0"/>
    <n v="0"/>
    <n v="0"/>
    <n v="0"/>
    <n v="0"/>
    <n v="0"/>
    <n v="0"/>
    <n v="0"/>
    <n v="0"/>
    <n v="0"/>
    <n v="0"/>
    <n v="0"/>
    <n v="0"/>
    <n v="0"/>
    <n v="0"/>
    <n v="1"/>
    <n v="3"/>
    <m/>
    <x v="1"/>
    <n v="500"/>
    <x v="0"/>
    <m/>
    <m/>
    <n v="7"/>
    <n v="3"/>
    <n v="0"/>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373787798"/>
    <d v="2022-12-15T08:30:00"/>
    <m/>
    <m/>
    <s v="submitted_via_web"/>
    <s v="bkf_reach"/>
    <m/>
  </r>
  <r>
    <n v="182"/>
    <s v="46ea1ce2-1256-438b-bf71-2b6d62e27301"/>
    <d v="2022-12-14T00:00:00"/>
    <s v="fada_ngourma"/>
    <d v="2022-12-14T16:13:29"/>
    <d v="2022-12-14T16:13:29"/>
    <d v="2022-12-14T16:19:12"/>
    <s v="audit.csv"/>
    <m/>
    <m/>
    <x v="0"/>
    <d v="2022-12-14T00:00:00"/>
    <s v="est"/>
    <s v="gourma"/>
    <x v="1"/>
    <s v="central"/>
    <m/>
    <m/>
    <s v="ACTED"/>
    <x v="1"/>
    <m/>
    <s v="oui"/>
    <m/>
    <x v="1"/>
    <m/>
    <m/>
    <s v="savon400gr"/>
    <n v="0"/>
    <n v="0"/>
    <n v="1"/>
    <n v="0"/>
    <n v="1"/>
    <m/>
    <x v="0"/>
    <m/>
    <x v="0"/>
    <m/>
    <m/>
    <m/>
    <m/>
    <m/>
    <m/>
    <x v="0"/>
    <m/>
    <m/>
    <m/>
    <m/>
    <m/>
    <x v="0"/>
    <m/>
    <m/>
    <m/>
    <m/>
    <m/>
    <m/>
    <x v="1"/>
    <s v="boule400g boule250g"/>
    <n v="1"/>
    <n v="1"/>
    <n v="350"/>
    <n v="250"/>
    <x v="2"/>
    <m/>
    <m/>
    <n v="7"/>
    <n v="1"/>
    <n v="0"/>
    <m/>
    <x v="2"/>
    <m/>
    <m/>
    <m/>
    <m/>
    <m/>
    <m/>
    <m/>
    <m/>
    <m/>
    <m/>
    <m/>
    <m/>
    <m/>
    <m/>
    <m/>
    <m/>
    <m/>
    <m/>
    <m/>
    <m/>
    <m/>
    <m/>
    <s v="prix_hausse"/>
    <n v="0"/>
    <n v="1"/>
    <n v="0"/>
    <n v="0"/>
    <s v="savon400gr"/>
    <n v="0"/>
    <n v="0"/>
    <n v="1"/>
    <n v="0"/>
    <s v="hausse_couts"/>
    <n v="1"/>
    <n v="0"/>
    <n v="0"/>
    <n v="0"/>
    <n v="0"/>
    <n v="0"/>
    <n v="0"/>
    <n v="0"/>
    <n v="0"/>
    <n v="0"/>
    <n v="0"/>
    <n v="0"/>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On veut que vous achetez aussi nos produits."/>
    <m/>
    <m/>
    <n v="373787797"/>
    <d v="2022-12-15T08:29:59"/>
    <m/>
    <m/>
    <s v="submitted_via_web"/>
    <s v="bkf_reach"/>
    <m/>
  </r>
  <r>
    <n v="183"/>
    <s v="7e5f8df2-e0d5-4a29-acd8-39788a890a41"/>
    <d v="2022-12-14T00:00:00"/>
    <s v="fada_ngourma"/>
    <d v="2022-12-14T16:38:56"/>
    <d v="2022-12-14T16:38:56"/>
    <d v="2022-12-14T16:44:35"/>
    <s v="audit.csv"/>
    <m/>
    <m/>
    <x v="0"/>
    <d v="2022-12-14T00:00:00"/>
    <s v="est"/>
    <s v="gourma"/>
    <x v="1"/>
    <s v="central"/>
    <m/>
    <m/>
    <s v="ACTED"/>
    <x v="1"/>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charbon"/>
    <n v="0"/>
    <n v="1"/>
    <n v="0"/>
    <n v="0"/>
    <n v="0"/>
    <n v="0"/>
    <n v="0"/>
    <n v="0"/>
    <n v="0"/>
    <n v="0"/>
    <n v="0"/>
    <n v="0"/>
    <n v="0"/>
    <n v="0"/>
    <n v="0"/>
    <n v="0"/>
    <n v="1"/>
    <n v="3"/>
    <m/>
    <x v="2"/>
    <m/>
    <x v="2"/>
    <m/>
    <m/>
    <m/>
    <m/>
    <m/>
    <m/>
    <x v="0"/>
    <s v="sac sachet"/>
    <n v="1"/>
    <n v="1"/>
    <n v="5500"/>
    <n v="100"/>
    <x v="3"/>
    <m/>
    <m/>
    <n v="7"/>
    <n v="5"/>
    <n v="0"/>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1"/>
    <m/>
    <x v="6"/>
    <m/>
    <m/>
    <m/>
    <m/>
    <m/>
    <m/>
    <m/>
    <m/>
    <m/>
    <m/>
    <m/>
    <m/>
    <m/>
    <m/>
    <m/>
    <m/>
    <m/>
    <m/>
    <m/>
    <m/>
    <m/>
    <m/>
    <m/>
    <m/>
    <m/>
    <m/>
    <m/>
    <m/>
    <m/>
    <m/>
    <m/>
    <m/>
    <s v="prix_hausse"/>
    <n v="0"/>
    <n v="1"/>
    <n v="0"/>
    <n v="0"/>
    <s v="combustible_charbon"/>
    <n v="0"/>
    <n v="1"/>
    <n v="0"/>
    <n v="0"/>
    <n v="0"/>
    <n v="0"/>
    <n v="0"/>
    <n v="0"/>
    <n v="0"/>
    <n v="0"/>
    <n v="0"/>
    <n v="0"/>
    <n v="0"/>
    <n v="0"/>
    <n v="0"/>
    <n v="0"/>
    <s v="hausse_couts"/>
    <n v="1"/>
    <n v="0"/>
    <n v="0"/>
    <n v="0"/>
    <n v="0"/>
    <n v="0"/>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RAS"/>
    <m/>
    <m/>
    <n v="373787871"/>
    <d v="2022-12-15T08:30:15"/>
    <m/>
    <m/>
    <s v="submitted_via_web"/>
    <s v="bkf_reach"/>
    <m/>
  </r>
  <r>
    <n v="184"/>
    <s v="f342876e-323a-4e86-acae-70bd2c1b5922"/>
    <d v="2022-12-14T00:00:00"/>
    <s v="fada_ngourma"/>
    <d v="2022-12-14T09:47:29"/>
    <d v="2022-12-14T09:47:29"/>
    <d v="2022-12-14T14:32:24"/>
    <s v="audit.csv"/>
    <m/>
    <m/>
    <x v="0"/>
    <d v="2022-12-14T00:00:00"/>
    <s v="est"/>
    <s v="gourma"/>
    <x v="1"/>
    <s v="central"/>
    <m/>
    <m/>
    <s v="ACTED"/>
    <x v="1"/>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charbon"/>
    <n v="0"/>
    <n v="1"/>
    <n v="0"/>
    <n v="0"/>
    <n v="0"/>
    <n v="0"/>
    <n v="0"/>
    <n v="0"/>
    <n v="0"/>
    <n v="0"/>
    <n v="0"/>
    <n v="0"/>
    <n v="0"/>
    <n v="0"/>
    <n v="0"/>
    <n v="0"/>
    <n v="1"/>
    <n v="3"/>
    <m/>
    <x v="2"/>
    <m/>
    <x v="2"/>
    <m/>
    <m/>
    <m/>
    <m/>
    <m/>
    <m/>
    <x v="0"/>
    <s v="sac sachet"/>
    <n v="1"/>
    <n v="1"/>
    <n v="6500"/>
    <n v="100"/>
    <x v="1"/>
    <m/>
    <m/>
    <n v="14"/>
    <n v="1"/>
    <n v="0"/>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0"/>
    <m/>
    <x v="10"/>
    <n v="0"/>
    <n v="1"/>
    <n v="0"/>
    <n v="0"/>
    <n v="0"/>
    <n v="0"/>
    <n v="0"/>
    <n v="0"/>
    <n v="0"/>
    <n v="0"/>
    <n v="0"/>
    <n v="0"/>
    <n v="0"/>
    <n v="0"/>
    <n v="0"/>
    <n v="0"/>
    <m/>
    <s v="autre"/>
    <n v="0"/>
    <n v="0"/>
    <n v="0"/>
    <n v="0"/>
    <n v="0"/>
    <n v="0"/>
    <n v="0"/>
    <n v="0"/>
    <n v="0"/>
    <n v="0"/>
    <n v="1"/>
    <n v="0"/>
    <s v="Interdiction de transporter le sac de charbon par le gouvernement"/>
    <m/>
    <s v="prix_hausse"/>
    <n v="0"/>
    <n v="1"/>
    <n v="0"/>
    <n v="0"/>
    <s v="combustible_charbon"/>
    <n v="0"/>
    <n v="1"/>
    <n v="0"/>
    <n v="0"/>
    <n v="0"/>
    <n v="0"/>
    <n v="0"/>
    <n v="0"/>
    <n v="0"/>
    <n v="0"/>
    <n v="0"/>
    <n v="0"/>
    <n v="0"/>
    <n v="0"/>
    <n v="0"/>
    <n v="0"/>
    <s v="autre Hausse_prix_fournisseurs"/>
    <n v="0"/>
    <n v="0"/>
    <n v="0"/>
    <n v="0"/>
    <n v="0"/>
    <n v="1"/>
    <n v="0"/>
    <n v="0"/>
    <n v="0"/>
    <n v="0"/>
    <n v="1"/>
    <n v="0"/>
    <s v="Interdiction de transporter le charbon"/>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paiementmob espece"/>
    <n v="1"/>
    <n v="0"/>
    <n v="0"/>
    <n v="1"/>
    <n v="0"/>
    <n v="0"/>
    <m/>
    <x v="0"/>
    <x v="1"/>
    <s v="insecurite"/>
    <n v="0"/>
    <n v="0"/>
    <n v="0"/>
    <n v="0"/>
    <n v="0"/>
    <n v="1"/>
    <n v="0"/>
    <n v="0"/>
    <m/>
    <s v="personne"/>
    <n v="0"/>
    <n v="0"/>
    <n v="0"/>
    <n v="0"/>
    <n v="0"/>
    <n v="0"/>
    <n v="0"/>
    <n v="1"/>
    <n v="0"/>
    <m/>
    <s v="Demande à ACTED d'aide pour améliorer mon commerce"/>
    <m/>
    <m/>
    <n v="373788351"/>
    <d v="2022-12-15T08:32:07"/>
    <m/>
    <m/>
    <s v="submitted_via_web"/>
    <s v="bkf_reach"/>
    <m/>
  </r>
  <r>
    <n v="185"/>
    <s v="65610262-50e9-4bfe-a37d-b43dfb357032"/>
    <d v="2022-12-14T00:00:00"/>
    <s v="fada_ngourma"/>
    <d v="2022-12-14T10:11:14"/>
    <d v="2022-12-14T10:11:14"/>
    <d v="2022-12-14T14:33:17"/>
    <s v="audit.csv"/>
    <m/>
    <m/>
    <x v="0"/>
    <d v="2022-12-14T00:00:00"/>
    <s v="est"/>
    <s v="gourma"/>
    <x v="1"/>
    <s v="central"/>
    <m/>
    <m/>
    <s v="ACTED"/>
    <x v="1"/>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bois"/>
    <n v="1"/>
    <n v="0"/>
    <n v="0"/>
    <n v="0"/>
    <n v="0"/>
    <n v="0"/>
    <n v="0"/>
    <n v="0"/>
    <n v="0"/>
    <n v="0"/>
    <n v="0"/>
    <n v="0"/>
    <n v="0"/>
    <n v="0"/>
    <n v="0"/>
    <n v="0"/>
    <n v="1"/>
    <n v="3"/>
    <m/>
    <x v="0"/>
    <n v="500"/>
    <x v="0"/>
    <m/>
    <m/>
    <n v="7"/>
    <n v="3"/>
    <n v="0"/>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0"/>
    <m/>
    <x v="2"/>
    <n v="1"/>
    <n v="0"/>
    <n v="0"/>
    <n v="0"/>
    <n v="0"/>
    <n v="0"/>
    <n v="0"/>
    <n v="0"/>
    <n v="0"/>
    <n v="0"/>
    <n v="0"/>
    <n v="0"/>
    <n v="0"/>
    <n v="0"/>
    <n v="0"/>
    <n v="0"/>
    <m/>
    <s v="prix_fournisseurs"/>
    <n v="0"/>
    <n v="0"/>
    <n v="0"/>
    <n v="0"/>
    <n v="0"/>
    <n v="1"/>
    <n v="0"/>
    <n v="0"/>
    <n v="0"/>
    <n v="0"/>
    <n v="0"/>
    <n v="0"/>
    <m/>
    <m/>
    <s v="prix_hausse"/>
    <n v="0"/>
    <n v="1"/>
    <n v="0"/>
    <n v="0"/>
    <s v="combustible_bois"/>
    <n v="1"/>
    <n v="0"/>
    <n v="0"/>
    <n v="0"/>
    <n v="0"/>
    <n v="0"/>
    <n v="0"/>
    <n v="0"/>
    <n v="0"/>
    <n v="0"/>
    <n v="0"/>
    <n v="0"/>
    <n v="0"/>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redit"/>
    <n v="1"/>
    <n v="1"/>
    <n v="0"/>
    <n v="0"/>
    <n v="0"/>
    <n v="0"/>
    <m/>
    <x v="1"/>
    <x v="0"/>
    <m/>
    <m/>
    <m/>
    <m/>
    <m/>
    <m/>
    <m/>
    <m/>
    <m/>
    <m/>
    <s v="personne"/>
    <n v="0"/>
    <n v="0"/>
    <n v="0"/>
    <n v="0"/>
    <n v="0"/>
    <n v="0"/>
    <n v="0"/>
    <n v="1"/>
    <n v="0"/>
    <m/>
    <m/>
    <m/>
    <m/>
    <n v="373788411"/>
    <d v="2022-12-15T08:32:22"/>
    <m/>
    <m/>
    <s v="submitted_via_web"/>
    <s v="bkf_reach"/>
    <m/>
  </r>
  <r>
    <n v="186"/>
    <s v="a46e385b-4677-46e7-885b-99ea2b42b08a"/>
    <d v="2022-12-14T00:00:00"/>
    <s v="fada_ngourma"/>
    <d v="2022-12-14T10:25:54"/>
    <d v="2022-12-14T10:25:54"/>
    <d v="2022-12-14T14:34:22"/>
    <s v="audit.csv"/>
    <m/>
    <m/>
    <x v="0"/>
    <d v="2022-12-14T00:00:00"/>
    <s v="est"/>
    <s v="gourma"/>
    <x v="1"/>
    <s v="central"/>
    <m/>
    <m/>
    <s v="ACTED"/>
    <x v="1"/>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charbon"/>
    <n v="0"/>
    <n v="1"/>
    <n v="0"/>
    <n v="0"/>
    <n v="0"/>
    <n v="0"/>
    <n v="0"/>
    <n v="0"/>
    <n v="0"/>
    <n v="0"/>
    <n v="0"/>
    <n v="0"/>
    <n v="0"/>
    <n v="0"/>
    <n v="0"/>
    <n v="0"/>
    <n v="1"/>
    <n v="3"/>
    <m/>
    <x v="2"/>
    <m/>
    <x v="2"/>
    <m/>
    <m/>
    <m/>
    <m/>
    <m/>
    <m/>
    <x v="0"/>
    <s v="sac"/>
    <n v="1"/>
    <n v="0"/>
    <n v="6000"/>
    <m/>
    <x v="3"/>
    <m/>
    <m/>
    <n v="10"/>
    <n v="6"/>
    <n v="0"/>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s v="RAS"/>
    <m/>
    <m/>
    <n v="373788595"/>
    <d v="2022-12-15T08:33:07"/>
    <m/>
    <m/>
    <s v="submitted_via_web"/>
    <s v="bkf_reach"/>
    <m/>
  </r>
  <r>
    <n v="187"/>
    <s v="dc808257-1c0f-473e-b5a7-d2506f17cfa5"/>
    <d v="2022-12-14T00:00:00"/>
    <s v="fada_ngourma"/>
    <d v="2022-12-14T16:18:55"/>
    <d v="2022-12-14T16:18:55"/>
    <d v="2022-12-14T16:29:01"/>
    <s v="audit.csv"/>
    <m/>
    <m/>
    <x v="0"/>
    <d v="2022-12-14T00:00:00"/>
    <s v="est"/>
    <s v="gourma"/>
    <x v="1"/>
    <s v="secondaire"/>
    <m/>
    <m/>
    <s v="ACTED"/>
    <x v="1"/>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bois"/>
    <n v="1"/>
    <n v="0"/>
    <n v="0"/>
    <n v="0"/>
    <n v="0"/>
    <n v="0"/>
    <n v="0"/>
    <n v="0"/>
    <n v="0"/>
    <n v="0"/>
    <n v="0"/>
    <n v="0"/>
    <n v="0"/>
    <n v="0"/>
    <n v="0"/>
    <n v="0"/>
    <n v="1"/>
    <n v="3"/>
    <m/>
    <x v="0"/>
    <n v="500"/>
    <x v="0"/>
    <m/>
    <m/>
    <n v="20"/>
    <n v="3"/>
    <n v="0"/>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s v="Demande d'aide pour accroître son commerce"/>
    <m/>
    <m/>
    <n v="373788618"/>
    <d v="2022-12-15T08:33:11"/>
    <m/>
    <m/>
    <s v="submitted_via_web"/>
    <s v="bkf_reach"/>
    <m/>
  </r>
  <r>
    <n v="188"/>
    <s v="d3740eb2-b33b-4eb8-ac12-07ed046c15e7"/>
    <d v="2022-12-14T00:00:00"/>
    <s v="fada_ngourma"/>
    <d v="2022-12-14T16:21:00"/>
    <d v="2022-12-14T16:21:00"/>
    <d v="2022-12-15T08:31:21"/>
    <s v="audit.csv"/>
    <m/>
    <m/>
    <x v="0"/>
    <d v="2022-12-14T00:00:00"/>
    <s v="est"/>
    <s v="gourma"/>
    <x v="1"/>
    <s v="central"/>
    <m/>
    <m/>
    <s v="ACTED"/>
    <x v="1"/>
    <m/>
    <s v="oui"/>
    <m/>
    <x v="0"/>
    <m/>
    <m/>
    <s v="savon400gr"/>
    <n v="0"/>
    <n v="0"/>
    <n v="1"/>
    <n v="0"/>
    <n v="1"/>
    <m/>
    <x v="0"/>
    <m/>
    <x v="0"/>
    <m/>
    <m/>
    <m/>
    <m/>
    <m/>
    <m/>
    <x v="0"/>
    <m/>
    <m/>
    <m/>
    <m/>
    <m/>
    <x v="0"/>
    <m/>
    <m/>
    <m/>
    <m/>
    <m/>
    <m/>
    <x v="1"/>
    <s v="boule400g boule250g"/>
    <n v="1"/>
    <n v="1"/>
    <n v="300"/>
    <n v="250"/>
    <x v="3"/>
    <s v="ghana"/>
    <m/>
    <n v="14"/>
    <n v="30"/>
    <n v="1"/>
    <m/>
    <x v="2"/>
    <m/>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Que Dieu facilite les choses."/>
    <m/>
    <m/>
    <n v="373789216"/>
    <d v="2022-12-15T08:34:20"/>
    <m/>
    <m/>
    <s v="submitted_via_web"/>
    <s v="bkf_reach"/>
    <m/>
  </r>
  <r>
    <n v="189"/>
    <s v="705a9257-95bd-427b-9191-14edc5371c5c"/>
    <d v="2022-12-15T00:00:00"/>
    <s v="fada_ngourma"/>
    <d v="2022-12-15T10:46:33"/>
    <d v="2022-12-15T10:46:33"/>
    <d v="2022-12-15T11:06:07"/>
    <s v="audit.csv"/>
    <m/>
    <m/>
    <x v="0"/>
    <d v="2022-12-15T00:00:00"/>
    <s v="est"/>
    <s v="gourma"/>
    <x v="1"/>
    <s v="central"/>
    <m/>
    <m/>
    <s v="ACTED"/>
    <x v="1"/>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moustiquaire"/>
    <n v="0"/>
    <n v="0"/>
    <n v="0"/>
    <n v="0"/>
    <n v="0"/>
    <n v="0"/>
    <n v="0"/>
    <n v="0"/>
    <n v="0"/>
    <n v="0"/>
    <n v="0"/>
    <n v="1"/>
    <n v="0"/>
    <n v="0"/>
    <n v="0"/>
    <n v="0"/>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1"/>
    <n v="2000"/>
    <x v="2"/>
    <s v="nigeria"/>
    <m/>
    <n v="365"/>
    <n v="20"/>
    <n v="0"/>
    <m/>
    <x v="0"/>
    <m/>
    <x v="0"/>
    <m/>
    <m/>
    <m/>
    <m/>
    <m/>
    <m/>
    <x v="0"/>
    <m/>
    <m/>
    <m/>
    <x v="0"/>
    <m/>
    <m/>
    <m/>
    <m/>
    <m/>
    <m/>
    <x v="0"/>
    <m/>
    <x v="0"/>
    <m/>
    <m/>
    <m/>
    <m/>
    <m/>
    <m/>
    <x v="0"/>
    <m/>
    <x v="12"/>
    <n v="0"/>
    <n v="0"/>
    <n v="0"/>
    <n v="0"/>
    <n v="0"/>
    <n v="0"/>
    <n v="0"/>
    <n v="0"/>
    <n v="0"/>
    <n v="0"/>
    <n v="0"/>
    <n v="1"/>
    <n v="0"/>
    <n v="0"/>
    <n v="0"/>
    <n v="0"/>
    <m/>
    <s v="securite taxes cout_transport tracasseries route_etat"/>
    <n v="1"/>
    <n v="0"/>
    <n v="0"/>
    <n v="1"/>
    <n v="0"/>
    <n v="0"/>
    <n v="0"/>
    <n v="1"/>
    <n v="1"/>
    <n v="1"/>
    <n v="0"/>
    <n v="0"/>
    <m/>
    <m/>
    <s v="prix_hausse"/>
    <n v="0"/>
    <n v="1"/>
    <n v="0"/>
    <n v="0"/>
    <s v="moustiquaire"/>
    <n v="0"/>
    <n v="0"/>
    <n v="0"/>
    <n v="0"/>
    <n v="0"/>
    <n v="0"/>
    <n v="0"/>
    <n v="0"/>
    <n v="0"/>
    <n v="0"/>
    <n v="0"/>
    <n v="1"/>
    <n v="0"/>
    <n v="0"/>
    <n v="0"/>
    <n v="0"/>
    <s v="hausse_couts Hausse_prix_fournisseurs baisse_offre_securite"/>
    <n v="1"/>
    <n v="0"/>
    <n v="0"/>
    <n v="0"/>
    <n v="0"/>
    <n v="1"/>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hommes femmes"/>
    <n v="1"/>
    <n v="1"/>
    <n v="0"/>
    <n v="0"/>
    <n v="0"/>
    <n v="0"/>
    <n v="0"/>
    <n v="0"/>
    <n v="0"/>
    <m/>
    <s v="L'insécurité a impacté beaucoup sur le marché, la majeure partie de nos clients étaient en provenance qui sont devenus des PDI"/>
    <m/>
    <m/>
    <n v="373883918"/>
    <d v="2022-12-15T11:30:23"/>
    <m/>
    <m/>
    <s v="submitted_via_web"/>
    <s v="bkf_reach"/>
    <m/>
  </r>
  <r>
    <n v="190"/>
    <s v="12b9518d-558e-43f5-9dfd-fa8e3f8207a6"/>
    <d v="2022-12-15T00:00:00"/>
    <s v="boussouma"/>
    <d v="2022-12-15T13:38:28"/>
    <d v="2022-12-15T13:38:28"/>
    <d v="2022-12-15T13:52:03"/>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natte couverture moustiquaire pagne"/>
    <n v="0"/>
    <n v="0"/>
    <n v="0"/>
    <n v="0"/>
    <n v="0"/>
    <n v="0"/>
    <n v="0"/>
    <n v="0"/>
    <n v="0"/>
    <n v="1"/>
    <n v="1"/>
    <n v="1"/>
    <n v="0"/>
    <n v="1"/>
    <n v="0"/>
    <n v="0"/>
    <n v="4"/>
    <n v="6"/>
    <m/>
    <x v="2"/>
    <m/>
    <x v="2"/>
    <m/>
    <m/>
    <m/>
    <m/>
    <m/>
    <m/>
    <x v="1"/>
    <m/>
    <m/>
    <m/>
    <m/>
    <m/>
    <x v="2"/>
    <m/>
    <m/>
    <m/>
    <m/>
    <m/>
    <m/>
    <x v="0"/>
    <m/>
    <m/>
    <m/>
    <m/>
    <m/>
    <m/>
    <m/>
    <x v="0"/>
    <m/>
    <m/>
    <m/>
    <m/>
    <m/>
    <m/>
    <x v="0"/>
    <m/>
    <x v="0"/>
    <m/>
    <m/>
    <m/>
    <m/>
    <m/>
    <m/>
    <x v="0"/>
    <m/>
    <x v="0"/>
    <m/>
    <m/>
    <m/>
    <m/>
    <m/>
    <m/>
    <x v="0"/>
    <m/>
    <x v="0"/>
    <m/>
    <m/>
    <m/>
    <m/>
    <m/>
    <m/>
    <x v="0"/>
    <m/>
    <x v="0"/>
    <m/>
    <m/>
    <m/>
    <m/>
    <m/>
    <m/>
    <x v="0"/>
    <m/>
    <m/>
    <m/>
    <m/>
    <m/>
    <m/>
    <m/>
    <x v="0"/>
    <m/>
    <m/>
    <m/>
    <m/>
    <m/>
    <m/>
    <x v="0"/>
    <m/>
    <x v="0"/>
    <m/>
    <m/>
    <m/>
    <m/>
    <m/>
    <m/>
    <x v="1"/>
    <n v="4000"/>
    <x v="1"/>
    <m/>
    <m/>
    <n v="90"/>
    <n v="2"/>
    <n v="0"/>
    <m/>
    <x v="1"/>
    <n v="2500"/>
    <x v="2"/>
    <m/>
    <m/>
    <n v="60"/>
    <n v="2"/>
    <n v="0"/>
    <m/>
    <x v="1"/>
    <n v="2750"/>
    <x v="3"/>
    <m/>
    <m/>
    <n v="90"/>
    <n v="2"/>
    <n v="0"/>
    <m/>
    <x v="0"/>
    <m/>
    <x v="0"/>
    <m/>
    <m/>
    <m/>
    <m/>
    <m/>
    <m/>
    <x v="1"/>
    <s v="oui"/>
    <m/>
    <n v="2500"/>
    <x v="4"/>
    <m/>
    <m/>
    <n v="60"/>
    <n v="1"/>
    <n v="0"/>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4094571"/>
    <d v="2022-12-15T17:16:21"/>
    <m/>
    <m/>
    <s v="submitted_via_web"/>
    <s v="bkf_reach"/>
    <m/>
  </r>
  <r>
    <n v="191"/>
    <s v="6ae222e0-ad60-48f9-8f7d-12e1f1be90a1"/>
    <d v="2022-12-15T00:00:00"/>
    <s v="boussouma"/>
    <d v="2022-12-15T10:17:37"/>
    <d v="2022-12-15T10:17:37"/>
    <d v="2022-12-15T10:46:21"/>
    <s v="audit.csv"/>
    <m/>
    <m/>
    <x v="0"/>
    <d v="2022-12-15T00:00:00"/>
    <s v="centre_nord"/>
    <s v="sanmatenga"/>
    <x v="2"/>
    <s v="secondaire"/>
    <m/>
    <m/>
    <s v="ACTED"/>
    <x v="2"/>
    <m/>
    <s v="oui"/>
    <m/>
    <x v="0"/>
    <m/>
    <m/>
    <s v="seau bidon savon400gr"/>
    <n v="1"/>
    <n v="1"/>
    <n v="1"/>
    <n v="0"/>
    <n v="3"/>
    <m/>
    <x v="1"/>
    <n v="1150"/>
    <x v="2"/>
    <m/>
    <m/>
    <n v="30"/>
    <n v="3"/>
    <n v="0"/>
    <m/>
    <x v="2"/>
    <s v="20l 25l"/>
    <n v="1"/>
    <n v="1"/>
    <n v="750"/>
    <n v="1100"/>
    <x v="2"/>
    <m/>
    <m/>
    <n v="20"/>
    <n v="2"/>
    <n v="0"/>
    <m/>
    <x v="1"/>
    <s v="boule400g boule250g"/>
    <n v="1"/>
    <n v="1"/>
    <n v="500"/>
    <n v="300"/>
    <x v="4"/>
    <m/>
    <m/>
    <n v="28"/>
    <n v="1"/>
    <n v="0"/>
    <m/>
    <x v="2"/>
    <m/>
    <m/>
    <m/>
    <m/>
    <m/>
    <m/>
    <m/>
    <m/>
    <m/>
    <m/>
    <m/>
    <m/>
    <m/>
    <m/>
    <m/>
    <m/>
    <m/>
    <m/>
    <m/>
    <m/>
    <m/>
    <m/>
    <s v="prix_constants"/>
    <n v="1"/>
    <n v="0"/>
    <n v="0"/>
    <n v="0"/>
    <m/>
    <m/>
    <m/>
    <m/>
    <m/>
    <m/>
    <m/>
    <m/>
    <m/>
    <m/>
    <m/>
    <m/>
    <m/>
    <m/>
    <m/>
    <m/>
    <m/>
    <m/>
    <m/>
    <m/>
    <m/>
    <m/>
    <m/>
    <m/>
    <m/>
    <m/>
    <m/>
    <m/>
    <m/>
    <m/>
    <m/>
    <m/>
    <m/>
    <m/>
    <m/>
    <m/>
    <m/>
    <m/>
    <m/>
    <s v="bache corde tenaille pelle"/>
    <n v="1"/>
    <n v="1"/>
    <n v="1"/>
    <n v="1"/>
    <n v="0"/>
    <n v="4"/>
    <m/>
    <x v="1"/>
    <n v="6000"/>
    <x v="1"/>
    <m/>
    <m/>
    <n v="28"/>
    <n v="2"/>
    <n v="0"/>
    <m/>
    <x v="2"/>
    <n v="4750"/>
    <x v="1"/>
    <m/>
    <m/>
    <n v="50"/>
    <n v="2"/>
    <n v="0"/>
    <m/>
    <x v="2"/>
    <n v="2100"/>
    <x v="1"/>
    <m/>
    <m/>
    <n v="30"/>
    <n v="2"/>
    <n v="0"/>
    <m/>
    <x v="1"/>
    <n v="1800"/>
    <x v="1"/>
    <m/>
    <m/>
    <n v="40"/>
    <n v="1"/>
    <n v="0"/>
    <m/>
    <x v="2"/>
    <m/>
    <m/>
    <m/>
    <m/>
    <m/>
    <m/>
    <m/>
    <m/>
    <m/>
    <m/>
    <m/>
    <m/>
    <m/>
    <m/>
    <m/>
    <m/>
    <m/>
    <m/>
    <m/>
    <m/>
    <m/>
    <m/>
    <m/>
    <s v="prix_constants"/>
    <n v="1"/>
    <n v="0"/>
    <n v="0"/>
    <n v="0"/>
    <m/>
    <m/>
    <m/>
    <m/>
    <m/>
    <m/>
    <m/>
    <m/>
    <m/>
    <m/>
    <m/>
    <m/>
    <m/>
    <m/>
    <m/>
    <m/>
    <m/>
    <m/>
    <m/>
    <m/>
    <m/>
    <m/>
    <m/>
    <m/>
    <m/>
    <m/>
    <m/>
    <m/>
    <m/>
    <m/>
    <m/>
    <m/>
    <m/>
    <m/>
    <m/>
    <m/>
    <m/>
    <m/>
    <m/>
    <m/>
    <m/>
    <s v="aucun"/>
    <n v="0"/>
    <n v="0"/>
    <n v="0"/>
    <n v="0"/>
    <n v="0"/>
    <n v="0"/>
    <n v="0"/>
    <n v="0"/>
    <n v="0"/>
    <n v="0"/>
    <n v="0"/>
    <n v="0"/>
    <n v="0"/>
    <n v="0"/>
    <n v="0"/>
    <n v="1"/>
    <n v="1"/>
    <n v="8"/>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74094612"/>
    <d v="2022-12-15T17:16:28"/>
    <m/>
    <m/>
    <s v="submitted_via_web"/>
    <s v="bkf_reach"/>
    <m/>
  </r>
  <r>
    <n v="192"/>
    <s v="73e7cc8d-1540-4793-825d-bf53f1c70fb6"/>
    <d v="2022-12-15T00:00:00"/>
    <s v="boussouma"/>
    <d v="2022-12-15T10:19:40"/>
    <d v="2022-12-15T10:19:40"/>
    <d v="2022-12-15T11:05:34"/>
    <s v="audit.csv"/>
    <m/>
    <m/>
    <x v="0"/>
    <d v="2022-12-15T00:00:00"/>
    <s v="centre_nord"/>
    <s v="sanmatenga"/>
    <x v="2"/>
    <s v="secondaire"/>
    <m/>
    <m/>
    <s v="ACTED"/>
    <x v="2"/>
    <m/>
    <s v="oui"/>
    <m/>
    <x v="0"/>
    <m/>
    <m/>
    <s v="seau bidon savon400gr"/>
    <n v="1"/>
    <n v="1"/>
    <n v="1"/>
    <n v="0"/>
    <n v="3"/>
    <m/>
    <x v="1"/>
    <n v="1100"/>
    <x v="3"/>
    <m/>
    <m/>
    <n v="25"/>
    <n v="4"/>
    <n v="0"/>
    <m/>
    <x v="2"/>
    <s v="20l 25l"/>
    <n v="1"/>
    <n v="1"/>
    <n v="800"/>
    <n v="1000"/>
    <x v="3"/>
    <m/>
    <m/>
    <n v="25"/>
    <n v="4"/>
    <n v="0"/>
    <m/>
    <x v="1"/>
    <s v="boule400g boule250g"/>
    <n v="1"/>
    <n v="1"/>
    <n v="575"/>
    <n v="250"/>
    <x v="1"/>
    <m/>
    <m/>
    <n v="30"/>
    <n v="3"/>
    <n v="0"/>
    <m/>
    <x v="2"/>
    <m/>
    <m/>
    <m/>
    <m/>
    <m/>
    <m/>
    <m/>
    <m/>
    <m/>
    <m/>
    <m/>
    <m/>
    <m/>
    <m/>
    <m/>
    <m/>
    <m/>
    <m/>
    <m/>
    <m/>
    <m/>
    <m/>
    <s v="prix_constants"/>
    <n v="1"/>
    <n v="0"/>
    <n v="0"/>
    <n v="0"/>
    <m/>
    <m/>
    <m/>
    <m/>
    <m/>
    <m/>
    <m/>
    <m/>
    <m/>
    <m/>
    <m/>
    <m/>
    <m/>
    <m/>
    <m/>
    <m/>
    <m/>
    <m/>
    <m/>
    <m/>
    <m/>
    <m/>
    <m/>
    <m/>
    <m/>
    <m/>
    <m/>
    <m/>
    <m/>
    <m/>
    <m/>
    <m/>
    <m/>
    <m/>
    <m/>
    <m/>
    <m/>
    <m/>
    <m/>
    <s v="bache corde tenaille pelle"/>
    <n v="1"/>
    <n v="1"/>
    <n v="1"/>
    <n v="1"/>
    <n v="0"/>
    <n v="4"/>
    <m/>
    <x v="1"/>
    <n v="6500"/>
    <x v="2"/>
    <m/>
    <m/>
    <n v="20"/>
    <n v="3"/>
    <n v="0"/>
    <m/>
    <x v="2"/>
    <n v="5000"/>
    <x v="2"/>
    <m/>
    <m/>
    <n v="60"/>
    <n v="3"/>
    <n v="0"/>
    <m/>
    <x v="2"/>
    <n v="2000"/>
    <x v="1"/>
    <m/>
    <m/>
    <n v="65"/>
    <n v="2"/>
    <n v="0"/>
    <m/>
    <x v="1"/>
    <n v="1750"/>
    <x v="2"/>
    <m/>
    <m/>
    <n v="90"/>
    <n v="2"/>
    <n v="0"/>
    <m/>
    <x v="2"/>
    <m/>
    <m/>
    <m/>
    <m/>
    <m/>
    <m/>
    <m/>
    <m/>
    <m/>
    <m/>
    <m/>
    <m/>
    <m/>
    <m/>
    <m/>
    <m/>
    <m/>
    <m/>
    <m/>
    <m/>
    <m/>
    <m/>
    <m/>
    <s v="prix_constants"/>
    <n v="1"/>
    <n v="0"/>
    <n v="0"/>
    <n v="0"/>
    <m/>
    <m/>
    <m/>
    <m/>
    <m/>
    <m/>
    <m/>
    <m/>
    <m/>
    <m/>
    <m/>
    <m/>
    <m/>
    <m/>
    <m/>
    <m/>
    <m/>
    <m/>
    <m/>
    <m/>
    <m/>
    <m/>
    <m/>
    <m/>
    <m/>
    <m/>
    <m/>
    <m/>
    <m/>
    <m/>
    <m/>
    <m/>
    <m/>
    <m/>
    <m/>
    <m/>
    <m/>
    <m/>
    <m/>
    <m/>
    <m/>
    <s v="aucun"/>
    <n v="0"/>
    <n v="0"/>
    <n v="0"/>
    <n v="0"/>
    <n v="0"/>
    <n v="0"/>
    <n v="0"/>
    <n v="0"/>
    <n v="0"/>
    <n v="0"/>
    <n v="0"/>
    <n v="0"/>
    <n v="0"/>
    <n v="0"/>
    <n v="0"/>
    <n v="1"/>
    <n v="1"/>
    <n v="8"/>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74094623"/>
    <d v="2022-12-15T17:16:30"/>
    <m/>
    <m/>
    <s v="submitted_via_web"/>
    <s v="bkf_reach"/>
    <m/>
  </r>
  <r>
    <n v="193"/>
    <s v="6d4391a2-6477-4087-a222-31c1ef51e303"/>
    <d v="2022-12-15T00:00:00"/>
    <s v="boussouma"/>
    <d v="2022-12-15T10:54:43"/>
    <d v="2022-12-15T10:54:43"/>
    <d v="2022-12-15T11:14:01"/>
    <s v="audit.csv"/>
    <m/>
    <m/>
    <x v="0"/>
    <d v="2022-12-15T00:00:00"/>
    <s v="centre_nord"/>
    <s v="sanmatenga"/>
    <x v="2"/>
    <s v="secondaire"/>
    <m/>
    <m/>
    <s v="ACTED"/>
    <x v="2"/>
    <m/>
    <s v="oui"/>
    <m/>
    <x v="0"/>
    <m/>
    <m/>
    <s v="seau bidon savon400gr"/>
    <n v="1"/>
    <n v="1"/>
    <n v="1"/>
    <n v="0"/>
    <n v="3"/>
    <m/>
    <x v="1"/>
    <n v="1100"/>
    <x v="2"/>
    <m/>
    <m/>
    <n v="30"/>
    <n v="2"/>
    <n v="0"/>
    <m/>
    <x v="2"/>
    <s v="20l 25l"/>
    <n v="1"/>
    <n v="1"/>
    <n v="800"/>
    <n v="1100"/>
    <x v="4"/>
    <m/>
    <m/>
    <n v="30"/>
    <n v="2"/>
    <n v="0"/>
    <m/>
    <x v="1"/>
    <s v="boule400g boule250g"/>
    <n v="1"/>
    <n v="1"/>
    <n v="600"/>
    <n v="300"/>
    <x v="4"/>
    <m/>
    <m/>
    <n v="25"/>
    <n v="2"/>
    <n v="0"/>
    <m/>
    <x v="2"/>
    <m/>
    <m/>
    <m/>
    <m/>
    <m/>
    <m/>
    <m/>
    <m/>
    <m/>
    <m/>
    <m/>
    <m/>
    <m/>
    <m/>
    <m/>
    <m/>
    <m/>
    <m/>
    <m/>
    <m/>
    <m/>
    <m/>
    <s v="prix_constants"/>
    <n v="1"/>
    <n v="0"/>
    <n v="0"/>
    <n v="0"/>
    <m/>
    <m/>
    <m/>
    <m/>
    <m/>
    <m/>
    <m/>
    <m/>
    <m/>
    <m/>
    <m/>
    <m/>
    <m/>
    <m/>
    <m/>
    <m/>
    <m/>
    <m/>
    <m/>
    <m/>
    <m/>
    <m/>
    <m/>
    <m/>
    <m/>
    <m/>
    <m/>
    <m/>
    <m/>
    <m/>
    <m/>
    <m/>
    <m/>
    <m/>
    <m/>
    <m/>
    <m/>
    <m/>
    <m/>
    <s v="bache corde tenaille pelle"/>
    <n v="1"/>
    <n v="1"/>
    <n v="1"/>
    <n v="1"/>
    <n v="0"/>
    <n v="4"/>
    <m/>
    <x v="1"/>
    <n v="6000"/>
    <x v="1"/>
    <m/>
    <m/>
    <n v="35"/>
    <n v="2"/>
    <n v="0"/>
    <m/>
    <x v="2"/>
    <n v="5000"/>
    <x v="1"/>
    <m/>
    <m/>
    <n v="35"/>
    <n v="2"/>
    <n v="0"/>
    <m/>
    <x v="2"/>
    <n v="2250"/>
    <x v="1"/>
    <m/>
    <m/>
    <n v="30"/>
    <n v="2"/>
    <n v="0"/>
    <m/>
    <x v="1"/>
    <n v="2250"/>
    <x v="1"/>
    <m/>
    <m/>
    <n v="35"/>
    <n v="2"/>
    <n v="0"/>
    <m/>
    <x v="2"/>
    <m/>
    <m/>
    <m/>
    <m/>
    <m/>
    <m/>
    <m/>
    <m/>
    <m/>
    <m/>
    <m/>
    <m/>
    <m/>
    <m/>
    <m/>
    <m/>
    <m/>
    <m/>
    <m/>
    <m/>
    <m/>
    <m/>
    <m/>
    <s v="prix_constants"/>
    <n v="1"/>
    <n v="0"/>
    <n v="0"/>
    <n v="0"/>
    <m/>
    <m/>
    <m/>
    <m/>
    <m/>
    <m/>
    <m/>
    <m/>
    <m/>
    <m/>
    <m/>
    <m/>
    <m/>
    <m/>
    <m/>
    <m/>
    <m/>
    <m/>
    <m/>
    <m/>
    <m/>
    <m/>
    <m/>
    <m/>
    <m/>
    <m/>
    <m/>
    <m/>
    <m/>
    <m/>
    <m/>
    <m/>
    <m/>
    <m/>
    <m/>
    <m/>
    <m/>
    <m/>
    <m/>
    <m/>
    <m/>
    <s v="aucun"/>
    <n v="0"/>
    <n v="0"/>
    <n v="0"/>
    <n v="0"/>
    <n v="0"/>
    <n v="0"/>
    <n v="0"/>
    <n v="0"/>
    <n v="0"/>
    <n v="0"/>
    <n v="0"/>
    <n v="0"/>
    <n v="0"/>
    <n v="0"/>
    <n v="0"/>
    <n v="1"/>
    <n v="1"/>
    <n v="8"/>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74094630"/>
    <d v="2022-12-15T17:16:30"/>
    <m/>
    <m/>
    <s v="submitted_via_web"/>
    <s v="bkf_reach"/>
    <m/>
  </r>
  <r>
    <n v="194"/>
    <s v="e547d1bb-308d-46eb-afb9-c2a4c626ce8b"/>
    <d v="2022-12-15T00:00:00"/>
    <s v="boussouma"/>
    <d v="2022-12-15T11:41:29"/>
    <d v="2022-12-15T11:41:29"/>
    <d v="2022-12-15T11:46:17"/>
    <s v="audit.csv"/>
    <m/>
    <m/>
    <x v="0"/>
    <d v="2022-12-15T00:00:00"/>
    <s v="centre_nord"/>
    <s v="sanmatenga"/>
    <x v="2"/>
    <s v="secondaire"/>
    <m/>
    <m/>
    <s v="ACTED"/>
    <x v="2"/>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bois combustible_charbon"/>
    <n v="1"/>
    <n v="1"/>
    <n v="0"/>
    <n v="0"/>
    <n v="0"/>
    <n v="0"/>
    <n v="0"/>
    <n v="0"/>
    <n v="0"/>
    <n v="0"/>
    <n v="0"/>
    <n v="0"/>
    <n v="0"/>
    <n v="0"/>
    <n v="0"/>
    <n v="0"/>
    <n v="2"/>
    <n v="4"/>
    <m/>
    <x v="0"/>
    <n v="500"/>
    <x v="0"/>
    <m/>
    <m/>
    <n v="10"/>
    <n v="2"/>
    <n v="0"/>
    <m/>
    <x v="2"/>
    <s v="sac"/>
    <n v="1"/>
    <n v="0"/>
    <n v="8250"/>
    <m/>
    <x v="1"/>
    <m/>
    <m/>
    <n v="10"/>
    <n v="2"/>
    <n v="0"/>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4094649"/>
    <d v="2022-12-15T17:16:34"/>
    <m/>
    <m/>
    <s v="submitted_via_web"/>
    <s v="bkf_reach"/>
    <m/>
  </r>
  <r>
    <n v="195"/>
    <s v="bb82500a-e507-4df4-8abc-c91dba1ee2a4"/>
    <d v="2022-12-15T00:00:00"/>
    <s v="boussouma"/>
    <d v="2022-12-15T11:40:57"/>
    <d v="2022-12-15T11:40:57"/>
    <d v="2022-12-15T11:45:49"/>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bois combustible_charbon"/>
    <n v="1"/>
    <n v="1"/>
    <n v="0"/>
    <n v="0"/>
    <n v="0"/>
    <n v="0"/>
    <n v="0"/>
    <n v="0"/>
    <n v="0"/>
    <n v="0"/>
    <n v="0"/>
    <n v="0"/>
    <n v="0"/>
    <n v="0"/>
    <n v="0"/>
    <n v="0"/>
    <n v="2"/>
    <n v="4"/>
    <m/>
    <x v="0"/>
    <n v="500"/>
    <x v="0"/>
    <m/>
    <m/>
    <n v="7"/>
    <n v="2"/>
    <n v="0"/>
    <m/>
    <x v="2"/>
    <s v="sac sachet"/>
    <n v="1"/>
    <n v="1"/>
    <n v="8000"/>
    <n v="100"/>
    <x v="1"/>
    <m/>
    <m/>
    <n v="1"/>
    <n v="7"/>
    <n v="1"/>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4094652"/>
    <d v="2022-12-15T17:16:34"/>
    <m/>
    <m/>
    <s v="submitted_via_web"/>
    <s v="bkf_reach"/>
    <m/>
  </r>
  <r>
    <n v="196"/>
    <s v="18fca71f-bd27-42bd-9276-22780dd454c2"/>
    <d v="2022-12-15T00:00:00"/>
    <s v="boussouma"/>
    <d v="2022-12-15T11:48:07"/>
    <d v="2022-12-15T11:48:07"/>
    <d v="2022-12-15T11:55:50"/>
    <s v="audit.csv"/>
    <m/>
    <m/>
    <x v="0"/>
    <d v="2022-12-15T00:00:00"/>
    <s v="centre_nord"/>
    <s v="sanmatenga"/>
    <x v="2"/>
    <s v="secondaire"/>
    <m/>
    <m/>
    <s v="ACTED"/>
    <x v="2"/>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bois combustible_charbon"/>
    <n v="1"/>
    <n v="1"/>
    <n v="0"/>
    <n v="0"/>
    <n v="0"/>
    <n v="0"/>
    <n v="0"/>
    <n v="0"/>
    <n v="0"/>
    <n v="0"/>
    <n v="0"/>
    <n v="0"/>
    <n v="0"/>
    <n v="0"/>
    <n v="0"/>
    <n v="0"/>
    <n v="2"/>
    <n v="4"/>
    <m/>
    <x v="0"/>
    <n v="500"/>
    <x v="3"/>
    <m/>
    <m/>
    <n v="7"/>
    <n v="2"/>
    <n v="0"/>
    <m/>
    <x v="2"/>
    <s v="sac sachet"/>
    <n v="1"/>
    <n v="1"/>
    <n v="8250"/>
    <n v="100"/>
    <x v="1"/>
    <m/>
    <m/>
    <n v="2"/>
    <n v="6"/>
    <n v="1"/>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4094667"/>
    <d v="2022-12-15T17:16:37"/>
    <m/>
    <m/>
    <s v="submitted_via_web"/>
    <s v="bkf_reach"/>
    <m/>
  </r>
  <r>
    <n v="197"/>
    <s v="df8bd6ea-64d5-4666-810f-ff01d7a67085"/>
    <d v="2022-12-15T00:00:00"/>
    <s v="boussouma"/>
    <d v="2022-12-15T12:15:12"/>
    <d v="2022-12-15T12:15:12"/>
    <d v="2022-12-15T12:25:54"/>
    <s v="audit.csv"/>
    <m/>
    <m/>
    <x v="0"/>
    <d v="2022-12-15T00:00:00"/>
    <s v="centre_nord"/>
    <s v="sanmatenga"/>
    <x v="2"/>
    <s v="secondaire"/>
    <m/>
    <m/>
    <s v="ACTED"/>
    <x v="2"/>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gaz"/>
    <n v="0"/>
    <n v="0"/>
    <n v="1"/>
    <n v="0"/>
    <n v="0"/>
    <n v="0"/>
    <n v="0"/>
    <n v="0"/>
    <n v="0"/>
    <n v="0"/>
    <n v="0"/>
    <n v="0"/>
    <n v="0"/>
    <n v="0"/>
    <n v="0"/>
    <n v="0"/>
    <n v="1"/>
    <n v="3"/>
    <m/>
    <x v="2"/>
    <m/>
    <x v="2"/>
    <m/>
    <m/>
    <m/>
    <m/>
    <m/>
    <m/>
    <x v="1"/>
    <m/>
    <m/>
    <m/>
    <m/>
    <m/>
    <x v="2"/>
    <m/>
    <m/>
    <m/>
    <m/>
    <m/>
    <m/>
    <x v="2"/>
    <s v="6kg 12kg"/>
    <n v="0"/>
    <n v="1"/>
    <n v="1"/>
    <m/>
    <n v="27250"/>
    <n v="45500"/>
    <x v="2"/>
    <m/>
    <m/>
    <n v="20"/>
    <n v="2"/>
    <n v="0"/>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1"/>
    <m/>
    <x v="6"/>
    <m/>
    <m/>
    <m/>
    <m/>
    <m/>
    <m/>
    <m/>
    <m/>
    <m/>
    <m/>
    <m/>
    <m/>
    <m/>
    <m/>
    <m/>
    <m/>
    <m/>
    <m/>
    <m/>
    <m/>
    <m/>
    <m/>
    <m/>
    <m/>
    <m/>
    <m/>
    <m/>
    <m/>
    <m/>
    <m/>
    <m/>
    <m/>
    <s v="prix_hausse"/>
    <n v="0"/>
    <n v="1"/>
    <n v="0"/>
    <n v="0"/>
    <s v="combustible_gaz"/>
    <n v="0"/>
    <n v="0"/>
    <n v="1"/>
    <n v="0"/>
    <n v="0"/>
    <n v="0"/>
    <n v="0"/>
    <n v="0"/>
    <n v="0"/>
    <n v="0"/>
    <n v="0"/>
    <n v="0"/>
    <n v="0"/>
    <n v="0"/>
    <n v="0"/>
    <n v="0"/>
    <s v="Hausse_prix_fournisseurs"/>
    <n v="0"/>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74094669"/>
    <d v="2022-12-15T17:16:37"/>
    <m/>
    <m/>
    <s v="submitted_via_web"/>
    <s v="bkf_reach"/>
    <m/>
  </r>
  <r>
    <n v="198"/>
    <s v="2c6ebbcd-da61-406a-ab7f-cc8c121e6ea0"/>
    <d v="2022-12-15T00:00:00"/>
    <s v="boussouma"/>
    <d v="2022-12-15T12:49:46"/>
    <d v="2022-12-15T12:49:46"/>
    <d v="2022-12-15T12:56:04"/>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viande_mouton viande_beuf"/>
    <n v="0"/>
    <n v="0"/>
    <n v="0"/>
    <n v="0"/>
    <n v="0"/>
    <n v="0"/>
    <n v="0"/>
    <n v="0"/>
    <n v="0"/>
    <n v="0"/>
    <n v="0"/>
    <n v="1"/>
    <n v="1"/>
    <n v="0"/>
    <n v="0"/>
    <n v="0"/>
    <n v="0"/>
    <n v="0"/>
    <n v="0"/>
    <n v="0"/>
    <n v="0"/>
    <n v="0"/>
    <n v="0"/>
    <n v="0"/>
    <n v="0"/>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250"/>
    <s v="meme_commune"/>
    <m/>
    <m/>
    <n v="2"/>
    <n v="1"/>
    <n v="0"/>
    <m/>
    <s v="disponible"/>
    <n v="2700"/>
    <s v="meme_provinc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hausse"/>
    <n v="0"/>
    <n v="1"/>
    <n v="0"/>
    <n v="0"/>
    <s v="viande_beuf viande_mouton"/>
    <n v="0"/>
    <n v="0"/>
    <n v="0"/>
    <n v="0"/>
    <n v="0"/>
    <n v="0"/>
    <n v="0"/>
    <n v="0"/>
    <n v="0"/>
    <n v="0"/>
    <n v="0"/>
    <n v="1"/>
    <n v="1"/>
    <n v="0"/>
    <n v="0"/>
    <n v="0"/>
    <n v="0"/>
    <n v="0"/>
    <n v="0"/>
    <n v="0"/>
    <n v="0"/>
    <n v="0"/>
    <n v="0"/>
    <n v="0"/>
    <n v="0"/>
    <n v="0"/>
    <n v="0"/>
    <n v="0"/>
    <s v="Hausse_prix_fournisseurs"/>
    <n v="0"/>
    <n v="0"/>
    <n v="0"/>
    <n v="0"/>
    <n v="0"/>
    <n v="1"/>
    <n v="0"/>
    <n v="0"/>
    <n v="0"/>
    <n v="0"/>
    <n v="0"/>
    <n v="0"/>
    <m/>
    <m/>
    <m/>
    <m/>
    <m/>
    <m/>
    <m/>
    <m/>
    <m/>
    <m/>
    <m/>
    <m/>
    <m/>
    <m/>
    <m/>
    <m/>
    <m/>
    <m/>
    <m/>
    <m/>
    <m/>
    <m/>
    <m/>
    <m/>
    <m/>
    <m/>
    <m/>
    <m/>
    <m/>
    <m/>
    <m/>
    <m/>
    <m/>
    <m/>
    <m/>
    <m/>
    <m/>
    <m/>
    <m/>
    <m/>
    <m/>
    <m/>
    <m/>
    <m/>
    <m/>
    <s v="espece"/>
    <n v="1"/>
    <n v="0"/>
    <n v="0"/>
    <n v="0"/>
    <n v="0"/>
    <n v="0"/>
    <m/>
    <x v="0"/>
    <x v="0"/>
    <m/>
    <m/>
    <m/>
    <m/>
    <m/>
    <m/>
    <m/>
    <m/>
    <m/>
    <m/>
    <s v="personne"/>
    <n v="0"/>
    <n v="0"/>
    <n v="0"/>
    <n v="0"/>
    <n v="0"/>
    <n v="0"/>
    <n v="0"/>
    <n v="1"/>
    <n v="0"/>
    <m/>
    <m/>
    <m/>
    <m/>
    <n v="374094685"/>
    <d v="2022-12-15T17:16:40"/>
    <m/>
    <m/>
    <s v="submitted_via_web"/>
    <s v="bkf_reach"/>
    <m/>
  </r>
  <r>
    <n v="199"/>
    <s v="cd02957a-4955-4320-9ae9-0935f97b5a60"/>
    <d v="2022-12-15T00:00:00"/>
    <s v="boussouma"/>
    <d v="2022-12-15T12:14:13"/>
    <d v="2022-12-15T12:14:13"/>
    <d v="2022-12-15T12:26:00"/>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gaz"/>
    <n v="0"/>
    <n v="0"/>
    <n v="1"/>
    <n v="0"/>
    <n v="0"/>
    <n v="0"/>
    <n v="0"/>
    <n v="0"/>
    <n v="0"/>
    <n v="0"/>
    <n v="0"/>
    <n v="0"/>
    <n v="0"/>
    <n v="0"/>
    <n v="0"/>
    <n v="0"/>
    <n v="1"/>
    <n v="3"/>
    <m/>
    <x v="2"/>
    <m/>
    <x v="2"/>
    <m/>
    <m/>
    <m/>
    <m/>
    <m/>
    <m/>
    <x v="1"/>
    <m/>
    <m/>
    <m/>
    <m/>
    <m/>
    <x v="2"/>
    <m/>
    <m/>
    <m/>
    <m/>
    <m/>
    <m/>
    <x v="2"/>
    <s v="6kg 12kg"/>
    <n v="0"/>
    <n v="1"/>
    <n v="1"/>
    <m/>
    <n v="27000"/>
    <n v="45000"/>
    <x v="3"/>
    <m/>
    <m/>
    <n v="90"/>
    <n v="3"/>
    <n v="0"/>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1"/>
    <m/>
    <x v="6"/>
    <m/>
    <m/>
    <m/>
    <m/>
    <m/>
    <m/>
    <m/>
    <m/>
    <m/>
    <m/>
    <m/>
    <m/>
    <m/>
    <m/>
    <m/>
    <m/>
    <m/>
    <m/>
    <m/>
    <m/>
    <m/>
    <m/>
    <m/>
    <m/>
    <m/>
    <m/>
    <m/>
    <m/>
    <m/>
    <m/>
    <m/>
    <m/>
    <s v="prix_hausse"/>
    <n v="0"/>
    <n v="1"/>
    <n v="0"/>
    <n v="0"/>
    <s v="combustible_gaz"/>
    <n v="0"/>
    <n v="0"/>
    <n v="1"/>
    <n v="0"/>
    <n v="0"/>
    <n v="0"/>
    <n v="0"/>
    <n v="0"/>
    <n v="0"/>
    <n v="0"/>
    <n v="0"/>
    <n v="0"/>
    <n v="0"/>
    <n v="0"/>
    <n v="0"/>
    <n v="0"/>
    <s v="Hausse_prix_fournisseurs"/>
    <n v="0"/>
    <n v="0"/>
    <n v="0"/>
    <n v="0"/>
    <n v="0"/>
    <n v="1"/>
    <n v="0"/>
    <n v="0"/>
    <n v="0"/>
    <n v="0"/>
    <n v="0"/>
    <n v="0"/>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4094687"/>
    <d v="2022-12-15T17:16:40"/>
    <m/>
    <m/>
    <s v="submitted_via_web"/>
    <s v="bkf_reach"/>
    <m/>
  </r>
  <r>
    <n v="200"/>
    <s v="0a3fe080-7c11-45f4-b885-3fed50b9d715"/>
    <d v="2022-12-15T00:00:00"/>
    <s v="boussouma"/>
    <d v="2022-12-15T13:09:45"/>
    <d v="2022-12-15T13:09:45"/>
    <d v="2022-12-15T13:14:42"/>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aucun poisson"/>
    <n v="0"/>
    <n v="0"/>
    <n v="0"/>
    <n v="0"/>
    <n v="0"/>
    <n v="0"/>
    <n v="0"/>
    <n v="0"/>
    <n v="0"/>
    <n v="0"/>
    <n v="0"/>
    <n v="0"/>
    <n v="0"/>
    <n v="1"/>
    <n v="0"/>
    <n v="0"/>
    <n v="0"/>
    <n v="0"/>
    <n v="0"/>
    <n v="0"/>
    <n v="0"/>
    <n v="0"/>
    <n v="0"/>
    <n v="0"/>
    <n v="0"/>
    <n v="0"/>
    <n v="0"/>
    <n v="1"/>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pays"/>
    <m/>
    <m/>
    <n v="7"/>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s v="poisson"/>
    <n v="0"/>
    <n v="0"/>
    <n v="0"/>
    <n v="0"/>
    <n v="0"/>
    <n v="0"/>
    <n v="0"/>
    <n v="0"/>
    <n v="0"/>
    <n v="0"/>
    <n v="0"/>
    <n v="0"/>
    <n v="0"/>
    <n v="1"/>
    <n v="0"/>
    <n v="0"/>
    <n v="0"/>
    <n v="0"/>
    <n v="0"/>
    <n v="0"/>
    <n v="0"/>
    <n v="0"/>
    <n v="0"/>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4094726"/>
    <d v="2022-12-15T17:16:45"/>
    <m/>
    <m/>
    <s v="submitted_via_web"/>
    <s v="bkf_reach"/>
    <m/>
  </r>
  <r>
    <n v="201"/>
    <s v="a5345f6f-3d5a-4558-a60a-6e366e5002ee"/>
    <d v="2022-12-15T00:00:00"/>
    <s v="boussouma"/>
    <d v="2022-12-15T12:49:48"/>
    <d v="2022-12-15T12:49:48"/>
    <d v="2022-12-15T12:53:36"/>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viande_beuf viande_mouton"/>
    <n v="0"/>
    <n v="0"/>
    <n v="0"/>
    <n v="0"/>
    <n v="0"/>
    <n v="0"/>
    <n v="0"/>
    <n v="0"/>
    <n v="0"/>
    <n v="0"/>
    <n v="0"/>
    <n v="1"/>
    <n v="1"/>
    <n v="0"/>
    <n v="0"/>
    <n v="0"/>
    <n v="0"/>
    <n v="0"/>
    <n v="0"/>
    <n v="0"/>
    <n v="0"/>
    <n v="0"/>
    <n v="0"/>
    <n v="0"/>
    <n v="0"/>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000"/>
    <s v="meme_province"/>
    <m/>
    <m/>
    <n v="1"/>
    <n v="1"/>
    <n v="1"/>
    <m/>
    <s v="disponible"/>
    <n v="3500"/>
    <s v="meme_province"/>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4094728"/>
    <d v="2022-12-15T17:16:46"/>
    <m/>
    <m/>
    <s v="submitted_via_web"/>
    <s v="bkf_reach"/>
    <m/>
  </r>
  <r>
    <n v="202"/>
    <s v="d02fdd33-c679-4b65-8b9c-44404364047b"/>
    <d v="2022-12-15T00:00:00"/>
    <s v="boussouma"/>
    <d v="2022-12-15T13:10:24"/>
    <d v="2022-12-15T13:10:24"/>
    <d v="2022-12-15T13:20:51"/>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poisson"/>
    <n v="0"/>
    <n v="0"/>
    <n v="0"/>
    <n v="0"/>
    <n v="0"/>
    <n v="0"/>
    <n v="0"/>
    <n v="0"/>
    <n v="0"/>
    <n v="0"/>
    <n v="0"/>
    <n v="0"/>
    <n v="0"/>
    <n v="1"/>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commune"/>
    <m/>
    <m/>
    <n v="6"/>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4094775"/>
    <d v="2022-12-15T17:16:51"/>
    <m/>
    <m/>
    <s v="submitted_via_web"/>
    <s v="bkf_reach"/>
    <m/>
  </r>
  <r>
    <n v="203"/>
    <s v="3158cf37-2dee-4efe-9e93-93a8a8ef3cdd"/>
    <d v="2022-12-15T00:00:00"/>
    <s v="boussouma"/>
    <d v="2022-12-15T13:17:22"/>
    <d v="2022-12-15T13:17:22"/>
    <d v="2022-12-15T13:20:39"/>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poisson"/>
    <n v="0"/>
    <n v="0"/>
    <n v="0"/>
    <n v="0"/>
    <n v="0"/>
    <n v="0"/>
    <n v="0"/>
    <n v="0"/>
    <n v="0"/>
    <n v="0"/>
    <n v="0"/>
    <n v="0"/>
    <n v="0"/>
    <n v="1"/>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50"/>
    <s v="meme_pays"/>
    <m/>
    <m/>
    <n v="10"/>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4094777"/>
    <d v="2022-12-15T17:16:52"/>
    <m/>
    <m/>
    <s v="submitted_via_web"/>
    <s v="bkf_reach"/>
    <m/>
  </r>
  <r>
    <n v="204"/>
    <s v="402343a7-ae18-463f-bbc6-6243d2044666"/>
    <d v="2022-12-15T00:00:00"/>
    <s v="boussouma"/>
    <d v="2022-12-15T13:25:53"/>
    <d v="2022-12-15T13:25:53"/>
    <d v="2022-12-15T13:36:53"/>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natte couverture moustiquaire pagne"/>
    <n v="0"/>
    <n v="0"/>
    <n v="0"/>
    <n v="0"/>
    <n v="0"/>
    <n v="0"/>
    <n v="0"/>
    <n v="0"/>
    <n v="0"/>
    <n v="1"/>
    <n v="1"/>
    <n v="1"/>
    <n v="0"/>
    <n v="1"/>
    <n v="0"/>
    <n v="0"/>
    <n v="4"/>
    <n v="6"/>
    <m/>
    <x v="2"/>
    <m/>
    <x v="2"/>
    <m/>
    <m/>
    <m/>
    <m/>
    <m/>
    <m/>
    <x v="1"/>
    <m/>
    <m/>
    <m/>
    <m/>
    <m/>
    <x v="2"/>
    <m/>
    <m/>
    <m/>
    <m/>
    <m/>
    <m/>
    <x v="0"/>
    <m/>
    <m/>
    <m/>
    <m/>
    <m/>
    <m/>
    <m/>
    <x v="0"/>
    <m/>
    <m/>
    <m/>
    <m/>
    <m/>
    <m/>
    <x v="0"/>
    <m/>
    <x v="0"/>
    <m/>
    <m/>
    <m/>
    <m/>
    <m/>
    <m/>
    <x v="0"/>
    <m/>
    <x v="0"/>
    <m/>
    <m/>
    <m/>
    <m/>
    <m/>
    <m/>
    <x v="0"/>
    <m/>
    <x v="0"/>
    <m/>
    <m/>
    <m/>
    <m/>
    <m/>
    <m/>
    <x v="0"/>
    <m/>
    <x v="0"/>
    <m/>
    <m/>
    <m/>
    <m/>
    <m/>
    <m/>
    <x v="0"/>
    <m/>
    <m/>
    <m/>
    <m/>
    <m/>
    <m/>
    <m/>
    <x v="0"/>
    <m/>
    <m/>
    <m/>
    <m/>
    <m/>
    <m/>
    <x v="0"/>
    <m/>
    <x v="0"/>
    <m/>
    <m/>
    <m/>
    <m/>
    <m/>
    <m/>
    <x v="1"/>
    <n v="3500"/>
    <x v="3"/>
    <m/>
    <m/>
    <n v="60"/>
    <n v="2"/>
    <n v="0"/>
    <m/>
    <x v="1"/>
    <n v="2500"/>
    <x v="3"/>
    <m/>
    <m/>
    <n v="30"/>
    <n v="2"/>
    <n v="0"/>
    <m/>
    <x v="1"/>
    <n v="2500"/>
    <x v="4"/>
    <m/>
    <m/>
    <n v="90"/>
    <n v="2"/>
    <n v="0"/>
    <m/>
    <x v="0"/>
    <m/>
    <x v="0"/>
    <m/>
    <m/>
    <m/>
    <m/>
    <m/>
    <m/>
    <x v="1"/>
    <s v="oui"/>
    <m/>
    <n v="2000"/>
    <x v="2"/>
    <m/>
    <m/>
    <n v="90"/>
    <n v="3"/>
    <n v="0"/>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4094789"/>
    <d v="2022-12-15T17:16:53"/>
    <m/>
    <m/>
    <s v="submitted_via_web"/>
    <s v="bkf_reach"/>
    <m/>
  </r>
  <r>
    <n v="205"/>
    <s v="ab72c934-db71-4693-82df-931d1cf5c1ea"/>
    <d v="2022-12-15T00:00:00"/>
    <s v="boussouma"/>
    <d v="2022-12-15T13:56:57"/>
    <d v="2022-12-15T13:56:57"/>
    <d v="2022-12-15T14:21:41"/>
    <s v="audit.csv"/>
    <m/>
    <m/>
    <x v="0"/>
    <d v="2022-12-15T00:00:00"/>
    <s v="centre_nord"/>
    <s v="sanmatenga"/>
    <x v="2"/>
    <s v="secondaire"/>
    <m/>
    <m/>
    <s v="ACTED"/>
    <x v="2"/>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lampe"/>
    <n v="0"/>
    <n v="0"/>
    <n v="0"/>
    <n v="0"/>
    <n v="0"/>
    <n v="0"/>
    <n v="0"/>
    <n v="0"/>
    <n v="0"/>
    <n v="0"/>
    <n v="0"/>
    <n v="0"/>
    <n v="1"/>
    <n v="0"/>
    <n v="0"/>
    <n v="0"/>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1"/>
    <n v="2500"/>
    <x v="1"/>
    <m/>
    <m/>
    <n v="90"/>
    <n v="2"/>
    <n v="0"/>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4094805"/>
    <d v="2022-12-15T17:16:56"/>
    <m/>
    <m/>
    <s v="submitted_via_web"/>
    <s v="bkf_reach"/>
    <m/>
  </r>
  <r>
    <n v="206"/>
    <s v="0d89e2a1-2ac4-425a-827e-2ece29846933"/>
    <d v="2022-12-15T00:00:00"/>
    <s v="boussouma"/>
    <d v="2022-12-15T13:26:40"/>
    <d v="2022-12-15T13:26:40"/>
    <d v="2022-12-15T13:36:36"/>
    <s v="audit.csv"/>
    <m/>
    <m/>
    <x v="0"/>
    <d v="2022-12-15T00:00:00"/>
    <s v="centre_nord"/>
    <s v="sanmatenga"/>
    <x v="2"/>
    <s v="secondaire"/>
    <m/>
    <m/>
    <s v="ACTED"/>
    <x v="2"/>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natte couverture moustiquaire pagne"/>
    <n v="0"/>
    <n v="0"/>
    <n v="0"/>
    <n v="0"/>
    <n v="0"/>
    <n v="0"/>
    <n v="0"/>
    <n v="0"/>
    <n v="0"/>
    <n v="1"/>
    <n v="1"/>
    <n v="1"/>
    <n v="0"/>
    <n v="1"/>
    <n v="0"/>
    <n v="0"/>
    <n v="4"/>
    <n v="6"/>
    <m/>
    <x v="2"/>
    <m/>
    <x v="2"/>
    <m/>
    <m/>
    <m/>
    <m/>
    <m/>
    <m/>
    <x v="1"/>
    <m/>
    <m/>
    <m/>
    <m/>
    <m/>
    <x v="2"/>
    <m/>
    <m/>
    <m/>
    <m/>
    <m/>
    <m/>
    <x v="0"/>
    <m/>
    <m/>
    <m/>
    <m/>
    <m/>
    <m/>
    <m/>
    <x v="0"/>
    <m/>
    <m/>
    <m/>
    <m/>
    <m/>
    <m/>
    <x v="0"/>
    <m/>
    <x v="0"/>
    <m/>
    <m/>
    <m/>
    <m/>
    <m/>
    <m/>
    <x v="0"/>
    <m/>
    <x v="0"/>
    <m/>
    <m/>
    <m/>
    <m/>
    <m/>
    <m/>
    <x v="0"/>
    <m/>
    <x v="0"/>
    <m/>
    <m/>
    <m/>
    <m/>
    <m/>
    <m/>
    <x v="0"/>
    <m/>
    <x v="0"/>
    <m/>
    <m/>
    <m/>
    <m/>
    <m/>
    <m/>
    <x v="0"/>
    <m/>
    <m/>
    <m/>
    <m/>
    <m/>
    <m/>
    <m/>
    <x v="0"/>
    <m/>
    <m/>
    <m/>
    <m/>
    <m/>
    <m/>
    <x v="0"/>
    <m/>
    <x v="0"/>
    <m/>
    <m/>
    <m/>
    <m/>
    <m/>
    <m/>
    <x v="1"/>
    <n v="3750"/>
    <x v="2"/>
    <m/>
    <m/>
    <n v="45"/>
    <n v="1"/>
    <n v="0"/>
    <m/>
    <x v="1"/>
    <n v="2500"/>
    <x v="1"/>
    <m/>
    <m/>
    <n v="30"/>
    <n v="2"/>
    <n v="0"/>
    <m/>
    <x v="1"/>
    <n v="2250"/>
    <x v="1"/>
    <m/>
    <m/>
    <n v="40"/>
    <n v="2"/>
    <n v="0"/>
    <m/>
    <x v="0"/>
    <m/>
    <x v="0"/>
    <m/>
    <m/>
    <m/>
    <m/>
    <m/>
    <m/>
    <x v="1"/>
    <s v="oui"/>
    <m/>
    <n v="2250"/>
    <x v="1"/>
    <m/>
    <m/>
    <n v="30"/>
    <n v="2"/>
    <n v="0"/>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74094807"/>
    <d v="2022-12-15T17:16:56"/>
    <m/>
    <m/>
    <s v="submitted_via_web"/>
    <s v="bkf_reach"/>
    <m/>
  </r>
  <r>
    <n v="207"/>
    <s v="3fb457c3-74dc-4925-94c9-c2cfbdb778bc"/>
    <d v="2022-12-15T00:00:00"/>
    <s v="boussouma"/>
    <d v="2022-12-15T14:48:34"/>
    <d v="2022-12-15T14:48:34"/>
    <d v="2022-12-15T15:17:54"/>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lait_frais sucre huile sel riz_importe lait_en_poudre"/>
    <n v="0"/>
    <n v="0"/>
    <n v="0"/>
    <n v="0"/>
    <n v="0"/>
    <n v="1"/>
    <n v="0"/>
    <n v="0"/>
    <n v="0"/>
    <n v="0"/>
    <n v="0"/>
    <n v="0"/>
    <n v="0"/>
    <n v="0"/>
    <n v="1"/>
    <n v="1"/>
    <n v="0"/>
    <n v="0"/>
    <n v="0"/>
    <n v="0"/>
    <n v="0"/>
    <n v="0"/>
    <n v="0"/>
    <n v="1"/>
    <n v="0"/>
    <n v="1"/>
    <n v="1"/>
    <n v="0"/>
    <n v="6"/>
    <m/>
    <x v="0"/>
    <m/>
    <m/>
    <m/>
    <m/>
    <m/>
    <m/>
    <m/>
    <m/>
    <m/>
    <m/>
    <m/>
    <m/>
    <m/>
    <m/>
    <m/>
    <m/>
    <m/>
    <m/>
    <m/>
    <m/>
    <m/>
    <m/>
    <m/>
    <m/>
    <m/>
    <m/>
    <m/>
    <m/>
    <m/>
    <m/>
    <m/>
    <m/>
    <m/>
    <m/>
    <m/>
    <m/>
    <m/>
    <m/>
    <m/>
    <m/>
    <m/>
    <m/>
    <m/>
    <m/>
    <m/>
    <m/>
    <m/>
    <m/>
    <m/>
    <m/>
    <m/>
    <m/>
    <m/>
    <m/>
    <m/>
    <m/>
    <m/>
    <m/>
    <m/>
    <m/>
    <m/>
    <m/>
    <m/>
    <m/>
    <m/>
    <m/>
    <m/>
    <m/>
    <m/>
    <m/>
    <m/>
    <m/>
    <m/>
    <m/>
    <s v="disponible"/>
    <s v="kg"/>
    <n v="1"/>
    <n v="0"/>
    <n v="0"/>
    <n v="450"/>
    <m/>
    <m/>
    <s v="meme_localite"/>
    <m/>
    <m/>
    <n v="20"/>
    <n v="1"/>
    <n v="0"/>
    <m/>
    <m/>
    <m/>
    <m/>
    <m/>
    <m/>
    <m/>
    <m/>
    <m/>
    <m/>
    <m/>
    <m/>
    <m/>
    <m/>
    <m/>
    <m/>
    <m/>
    <m/>
    <m/>
    <m/>
    <m/>
    <m/>
    <m/>
    <m/>
    <m/>
    <m/>
    <m/>
    <m/>
    <m/>
    <m/>
    <m/>
    <m/>
    <m/>
    <m/>
    <m/>
    <m/>
    <m/>
    <m/>
    <m/>
    <m/>
    <m/>
    <m/>
    <m/>
    <m/>
    <m/>
    <m/>
    <m/>
    <m/>
    <m/>
    <m/>
    <m/>
    <m/>
    <m/>
    <m/>
    <m/>
    <m/>
    <m/>
    <m/>
    <m/>
    <m/>
    <m/>
    <m/>
    <m/>
    <m/>
    <m/>
    <m/>
    <m/>
    <m/>
    <m/>
    <m/>
    <m/>
    <m/>
    <m/>
    <m/>
    <m/>
    <m/>
    <m/>
    <m/>
    <m/>
    <s v="disponible"/>
    <n v="1300"/>
    <s v="meme_province"/>
    <m/>
    <m/>
    <n v="20"/>
    <n v="2"/>
    <n v="0"/>
    <m/>
    <s v="disponible"/>
    <n v="600"/>
    <s v="meme_commune"/>
    <m/>
    <m/>
    <n v="6"/>
    <n v="1"/>
    <n v="0"/>
    <m/>
    <m/>
    <m/>
    <m/>
    <m/>
    <m/>
    <m/>
    <m/>
    <m/>
    <m/>
    <m/>
    <m/>
    <m/>
    <m/>
    <m/>
    <m/>
    <m/>
    <m/>
    <m/>
    <m/>
    <m/>
    <m/>
    <m/>
    <m/>
    <m/>
    <m/>
    <m/>
    <m/>
    <m/>
    <m/>
    <m/>
    <m/>
    <m/>
    <m/>
    <m/>
    <m/>
    <m/>
    <m/>
    <m/>
    <m/>
    <m/>
    <m/>
    <m/>
    <m/>
    <m/>
    <m/>
    <m/>
    <m/>
    <m/>
    <m/>
    <m/>
    <m/>
    <m/>
    <m/>
    <m/>
    <m/>
    <m/>
    <m/>
    <m/>
    <m/>
    <m/>
    <m/>
    <m/>
    <m/>
    <m/>
    <m/>
    <m/>
    <m/>
    <m/>
    <m/>
    <m/>
    <m/>
    <m/>
    <m/>
    <m/>
    <m/>
    <m/>
    <m/>
    <m/>
    <m/>
    <m/>
    <m/>
    <m/>
    <m/>
    <m/>
    <m/>
    <m/>
    <m/>
    <m/>
    <m/>
    <m/>
    <m/>
    <m/>
    <m/>
    <m/>
    <m/>
    <m/>
    <m/>
    <m/>
    <m/>
    <m/>
    <m/>
    <s v="disponible"/>
    <n v="1100"/>
    <s v="meme_commune"/>
    <m/>
    <m/>
    <n v="15"/>
    <n v="2"/>
    <n v="0"/>
    <m/>
    <m/>
    <m/>
    <m/>
    <m/>
    <m/>
    <m/>
    <m/>
    <m/>
    <m/>
    <m/>
    <m/>
    <m/>
    <m/>
    <m/>
    <m/>
    <s v="disponible"/>
    <s v="poudre morceaux"/>
    <n v="1"/>
    <n v="1"/>
    <n v="650"/>
    <n v="750"/>
    <s v="meme_province"/>
    <m/>
    <m/>
    <n v="15"/>
    <n v="2"/>
    <n v="0"/>
    <m/>
    <s v="disponible"/>
    <n v="500"/>
    <s v="meme_commune"/>
    <m/>
    <m/>
    <n v="30"/>
    <n v="2"/>
    <n v="0"/>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4094819"/>
    <d v="2022-12-15T17:16:58"/>
    <m/>
    <m/>
    <s v="submitted_via_web"/>
    <s v="bkf_reach"/>
    <m/>
  </r>
  <r>
    <n v="208"/>
    <s v="dbec35c2-157a-4f2e-b72b-7b3cb69bf0bb"/>
    <d v="2022-12-15T00:00:00"/>
    <s v="boussouma"/>
    <d v="2022-12-15T13:38:39"/>
    <d v="2022-12-15T13:38:39"/>
    <d v="2022-12-15T13:42:00"/>
    <s v="audit.csv"/>
    <m/>
    <m/>
    <x v="0"/>
    <d v="2022-12-15T00:00:00"/>
    <s v="centre_nord"/>
    <s v="sanmatenga"/>
    <x v="2"/>
    <s v="secondaire"/>
    <m/>
    <m/>
    <s v="ACTED"/>
    <x v="2"/>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lampe"/>
    <n v="0"/>
    <n v="0"/>
    <n v="0"/>
    <n v="0"/>
    <n v="0"/>
    <n v="0"/>
    <n v="0"/>
    <n v="0"/>
    <n v="0"/>
    <n v="0"/>
    <n v="0"/>
    <n v="0"/>
    <n v="1"/>
    <n v="0"/>
    <n v="0"/>
    <n v="0"/>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1"/>
    <n v="2000"/>
    <x v="3"/>
    <m/>
    <m/>
    <n v="35"/>
    <n v="1"/>
    <n v="0"/>
    <m/>
    <x v="0"/>
    <m/>
    <m/>
    <m/>
    <x v="0"/>
    <m/>
    <m/>
    <m/>
    <m/>
    <m/>
    <m/>
    <x v="0"/>
    <m/>
    <x v="0"/>
    <m/>
    <m/>
    <m/>
    <m/>
    <m/>
    <m/>
    <x v="0"/>
    <m/>
    <x v="3"/>
    <n v="0"/>
    <n v="0"/>
    <n v="0"/>
    <n v="0"/>
    <n v="0"/>
    <n v="0"/>
    <n v="0"/>
    <n v="0"/>
    <n v="0"/>
    <n v="0"/>
    <n v="0"/>
    <n v="0"/>
    <n v="1"/>
    <n v="0"/>
    <n v="0"/>
    <n v="0"/>
    <m/>
    <s v="degradation_perte prix_fournisseurs"/>
    <n v="0"/>
    <n v="0"/>
    <n v="1"/>
    <n v="0"/>
    <n v="0"/>
    <n v="1"/>
    <n v="0"/>
    <n v="0"/>
    <n v="0"/>
    <n v="0"/>
    <n v="0"/>
    <n v="0"/>
    <m/>
    <m/>
    <s v="prix_hausse"/>
    <n v="0"/>
    <n v="1"/>
    <n v="0"/>
    <n v="0"/>
    <s v="lampe"/>
    <n v="0"/>
    <n v="0"/>
    <n v="0"/>
    <n v="0"/>
    <n v="0"/>
    <n v="0"/>
    <n v="0"/>
    <n v="0"/>
    <n v="0"/>
    <n v="0"/>
    <n v="0"/>
    <n v="0"/>
    <n v="1"/>
    <n v="0"/>
    <n v="0"/>
    <n v="0"/>
    <s v="hausse_couts"/>
    <n v="1"/>
    <n v="0"/>
    <n v="0"/>
    <n v="0"/>
    <n v="0"/>
    <n v="0"/>
    <n v="0"/>
    <n v="0"/>
    <n v="0"/>
    <n v="0"/>
    <n v="0"/>
    <n v="0"/>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4094831"/>
    <d v="2022-12-15T17:16:59"/>
    <m/>
    <m/>
    <s v="submitted_via_web"/>
    <s v="bkf_reach"/>
    <m/>
  </r>
  <r>
    <n v="209"/>
    <s v="cbd62241-f74b-4b82-a24a-0620b5cae13a"/>
    <d v="2022-12-15T00:00:00"/>
    <s v="boussouma"/>
    <d v="2022-12-15T15:28:21"/>
    <d v="2022-12-15T15:28:21"/>
    <d v="2022-12-15T15:42:24"/>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sel sucre"/>
    <n v="0"/>
    <n v="0"/>
    <n v="0"/>
    <n v="0"/>
    <n v="0"/>
    <n v="0"/>
    <n v="0"/>
    <n v="0"/>
    <n v="0"/>
    <n v="0"/>
    <n v="0"/>
    <n v="0"/>
    <n v="0"/>
    <n v="0"/>
    <n v="0"/>
    <n v="0"/>
    <n v="0"/>
    <n v="0"/>
    <n v="0"/>
    <n v="0"/>
    <n v="0"/>
    <n v="0"/>
    <n v="0"/>
    <n v="0"/>
    <n v="0"/>
    <n v="1"/>
    <n v="1"/>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poudre morceaux"/>
    <n v="1"/>
    <n v="1"/>
    <n v="700"/>
    <n v="800"/>
    <s v="meme_commune"/>
    <m/>
    <m/>
    <n v="25"/>
    <n v="2"/>
    <n v="0"/>
    <m/>
    <s v="disponible"/>
    <n v="600"/>
    <s v="meme_commune"/>
    <m/>
    <m/>
    <n v="17"/>
    <n v="2"/>
    <n v="0"/>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74094845"/>
    <d v="2022-12-15T17:17:01"/>
    <m/>
    <m/>
    <s v="submitted_via_web"/>
    <s v="bkf_reach"/>
    <m/>
  </r>
  <r>
    <n v="210"/>
    <s v="f59da78c-a1db-4eaf-a711-2f336466dad3"/>
    <d v="2022-12-15T00:00:00"/>
    <s v="boussouma"/>
    <d v="2022-12-15T13:53:42"/>
    <d v="2022-12-15T13:53:42"/>
    <d v="2022-12-15T14:02:36"/>
    <s v="audit.csv"/>
    <m/>
    <m/>
    <x v="0"/>
    <d v="2022-12-15T00:00:00"/>
    <s v="centre_nord"/>
    <s v="sanmatenga"/>
    <x v="2"/>
    <s v="secondaire"/>
    <m/>
    <m/>
    <s v="ACTED"/>
    <x v="2"/>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lampe"/>
    <n v="0"/>
    <n v="0"/>
    <n v="0"/>
    <n v="0"/>
    <n v="0"/>
    <n v="0"/>
    <n v="0"/>
    <n v="0"/>
    <n v="0"/>
    <n v="0"/>
    <n v="0"/>
    <n v="0"/>
    <n v="1"/>
    <n v="0"/>
    <n v="0"/>
    <n v="0"/>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1"/>
    <n v="2250"/>
    <x v="3"/>
    <m/>
    <m/>
    <n v="30"/>
    <n v="1"/>
    <n v="0"/>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4094853"/>
    <d v="2022-12-15T17:17:02"/>
    <m/>
    <m/>
    <s v="submitted_via_web"/>
    <s v="bkf_reach"/>
    <m/>
  </r>
  <r>
    <n v="211"/>
    <s v="97434112-4ef1-472f-adeb-ac03827abe3f"/>
    <d v="2022-12-15T00:00:00"/>
    <s v="boussouma"/>
    <d v="2022-12-15T14:46:04"/>
    <d v="2022-12-15T14:46:04"/>
    <d v="2022-12-15T15:10:16"/>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riz_importe lait_en_poudre lait_frais huile sucre sel"/>
    <n v="0"/>
    <n v="0"/>
    <n v="0"/>
    <n v="0"/>
    <n v="0"/>
    <n v="1"/>
    <n v="0"/>
    <n v="0"/>
    <n v="0"/>
    <n v="0"/>
    <n v="0"/>
    <n v="0"/>
    <n v="0"/>
    <n v="0"/>
    <n v="1"/>
    <n v="1"/>
    <n v="0"/>
    <n v="0"/>
    <n v="0"/>
    <n v="0"/>
    <n v="0"/>
    <n v="0"/>
    <n v="0"/>
    <n v="1"/>
    <n v="0"/>
    <n v="1"/>
    <n v="1"/>
    <n v="0"/>
    <n v="6"/>
    <m/>
    <x v="0"/>
    <m/>
    <m/>
    <m/>
    <m/>
    <m/>
    <m/>
    <m/>
    <m/>
    <m/>
    <m/>
    <m/>
    <m/>
    <m/>
    <m/>
    <m/>
    <m/>
    <m/>
    <m/>
    <m/>
    <m/>
    <m/>
    <m/>
    <m/>
    <m/>
    <m/>
    <m/>
    <m/>
    <m/>
    <m/>
    <m/>
    <m/>
    <m/>
    <m/>
    <m/>
    <m/>
    <m/>
    <m/>
    <m/>
    <m/>
    <m/>
    <m/>
    <m/>
    <m/>
    <m/>
    <m/>
    <m/>
    <m/>
    <m/>
    <m/>
    <m/>
    <m/>
    <m/>
    <m/>
    <m/>
    <m/>
    <m/>
    <m/>
    <m/>
    <m/>
    <m/>
    <m/>
    <m/>
    <m/>
    <m/>
    <m/>
    <m/>
    <m/>
    <m/>
    <m/>
    <m/>
    <m/>
    <m/>
    <m/>
    <m/>
    <s v="disponible"/>
    <s v="kg"/>
    <n v="1"/>
    <n v="0"/>
    <n v="0"/>
    <n v="500"/>
    <m/>
    <m/>
    <s v="meme_pays"/>
    <m/>
    <m/>
    <n v="20"/>
    <n v="2"/>
    <n v="0"/>
    <m/>
    <m/>
    <m/>
    <m/>
    <m/>
    <m/>
    <m/>
    <m/>
    <m/>
    <m/>
    <m/>
    <m/>
    <m/>
    <m/>
    <m/>
    <m/>
    <m/>
    <m/>
    <m/>
    <m/>
    <m/>
    <m/>
    <m/>
    <m/>
    <m/>
    <m/>
    <m/>
    <m/>
    <m/>
    <m/>
    <m/>
    <m/>
    <m/>
    <m/>
    <m/>
    <m/>
    <m/>
    <m/>
    <m/>
    <m/>
    <m/>
    <m/>
    <m/>
    <m/>
    <m/>
    <m/>
    <m/>
    <m/>
    <m/>
    <m/>
    <m/>
    <m/>
    <m/>
    <m/>
    <m/>
    <m/>
    <m/>
    <m/>
    <m/>
    <m/>
    <m/>
    <m/>
    <m/>
    <m/>
    <m/>
    <m/>
    <m/>
    <m/>
    <m/>
    <m/>
    <m/>
    <m/>
    <m/>
    <m/>
    <m/>
    <m/>
    <m/>
    <m/>
    <m/>
    <s v="disponible"/>
    <n v="1350"/>
    <s v="meme_pays"/>
    <m/>
    <m/>
    <n v="15"/>
    <n v="1"/>
    <n v="0"/>
    <m/>
    <s v="disponible"/>
    <n v="650"/>
    <s v="meme_province"/>
    <m/>
    <m/>
    <n v="3"/>
    <n v="1"/>
    <n v="0"/>
    <m/>
    <m/>
    <m/>
    <m/>
    <m/>
    <m/>
    <m/>
    <m/>
    <m/>
    <m/>
    <m/>
    <m/>
    <m/>
    <m/>
    <m/>
    <m/>
    <m/>
    <m/>
    <m/>
    <m/>
    <m/>
    <m/>
    <m/>
    <m/>
    <m/>
    <m/>
    <m/>
    <m/>
    <m/>
    <m/>
    <m/>
    <m/>
    <m/>
    <m/>
    <m/>
    <m/>
    <m/>
    <m/>
    <m/>
    <m/>
    <m/>
    <m/>
    <m/>
    <m/>
    <m/>
    <m/>
    <m/>
    <m/>
    <m/>
    <m/>
    <m/>
    <m/>
    <m/>
    <m/>
    <m/>
    <m/>
    <m/>
    <m/>
    <m/>
    <m/>
    <m/>
    <m/>
    <m/>
    <m/>
    <m/>
    <m/>
    <m/>
    <m/>
    <m/>
    <m/>
    <m/>
    <m/>
    <m/>
    <m/>
    <m/>
    <m/>
    <m/>
    <m/>
    <m/>
    <m/>
    <m/>
    <m/>
    <m/>
    <m/>
    <m/>
    <m/>
    <m/>
    <m/>
    <m/>
    <m/>
    <m/>
    <m/>
    <m/>
    <m/>
    <m/>
    <m/>
    <m/>
    <m/>
    <m/>
    <m/>
    <m/>
    <m/>
    <s v="disponible"/>
    <n v="1250"/>
    <s v="meme_region"/>
    <m/>
    <m/>
    <n v="25"/>
    <n v="1"/>
    <n v="0"/>
    <m/>
    <m/>
    <m/>
    <m/>
    <m/>
    <m/>
    <m/>
    <m/>
    <m/>
    <m/>
    <m/>
    <m/>
    <m/>
    <m/>
    <m/>
    <m/>
    <s v="disponible"/>
    <s v="morceaux poudre"/>
    <n v="1"/>
    <n v="1"/>
    <n v="700"/>
    <n v="800"/>
    <s v="meme_pays"/>
    <m/>
    <m/>
    <n v="30"/>
    <n v="1"/>
    <n v="0"/>
    <m/>
    <s v="disponible"/>
    <n v="600"/>
    <s v="meme_pays"/>
    <m/>
    <m/>
    <n v="20"/>
    <n v="1"/>
    <n v="0"/>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4094866"/>
    <d v="2022-12-15T17:17:05"/>
    <m/>
    <m/>
    <s v="submitted_via_web"/>
    <s v="bkf_reach"/>
    <m/>
  </r>
  <r>
    <n v="212"/>
    <s v="95d4d69b-f368-4eaf-83da-7f0a3eba6a48"/>
    <d v="2022-12-15T00:00:00"/>
    <s v="boussouma"/>
    <d v="2022-12-15T15:26:32"/>
    <d v="2022-12-15T15:26:32"/>
    <d v="2022-12-15T15:36:36"/>
    <s v="audit.csv"/>
    <m/>
    <m/>
    <x v="0"/>
    <d v="2022-12-15T00:00:00"/>
    <s v="centre_nord"/>
    <s v="sanmatenga"/>
    <x v="2"/>
    <s v="secondaire"/>
    <m/>
    <m/>
    <s v="ACTED"/>
    <x v="2"/>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lait_en_poudre lait_frais"/>
    <n v="0"/>
    <n v="0"/>
    <n v="0"/>
    <n v="0"/>
    <n v="0"/>
    <n v="0"/>
    <n v="0"/>
    <n v="0"/>
    <n v="0"/>
    <n v="0"/>
    <n v="0"/>
    <n v="0"/>
    <n v="0"/>
    <n v="0"/>
    <n v="1"/>
    <n v="1"/>
    <n v="0"/>
    <n v="0"/>
    <n v="0"/>
    <n v="0"/>
    <n v="0"/>
    <n v="0"/>
    <n v="0"/>
    <n v="0"/>
    <n v="0"/>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750"/>
    <s v="meme_pays"/>
    <m/>
    <m/>
    <n v="15"/>
    <n v="1"/>
    <n v="0"/>
    <m/>
    <s v="disponible"/>
    <n v="600"/>
    <s v="meme_pays"/>
    <m/>
    <m/>
    <n v="2"/>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4094896"/>
    <d v="2022-12-15T17:17:09"/>
    <m/>
    <m/>
    <s v="submitted_via_web"/>
    <s v="bkf_reach"/>
    <m/>
  </r>
  <r>
    <n v="213"/>
    <s v="e4582c34-c6a8-45f0-aaba-14791e76d4ec"/>
    <d v="2022-12-15T00:00:00"/>
    <s v="boussouma"/>
    <d v="2022-12-15T10:17:46"/>
    <d v="2022-12-15T10:17:46"/>
    <d v="2022-12-15T11:03:03"/>
    <s v="audit.csv"/>
    <m/>
    <m/>
    <x v="0"/>
    <d v="2022-12-15T00:00:00"/>
    <s v="centre_nord"/>
    <s v="sanmatenga"/>
    <x v="2"/>
    <s v="secondaire"/>
    <m/>
    <m/>
    <s v="ACTED"/>
    <x v="2"/>
    <m/>
    <s v="oui"/>
    <m/>
    <x v="0"/>
    <m/>
    <m/>
    <s v="seau bidon savon400gr"/>
    <n v="1"/>
    <n v="1"/>
    <n v="1"/>
    <n v="0"/>
    <n v="3"/>
    <m/>
    <x v="1"/>
    <n v="1200"/>
    <x v="2"/>
    <m/>
    <m/>
    <n v="35"/>
    <n v="2"/>
    <n v="0"/>
    <m/>
    <x v="2"/>
    <s v="20l 25l"/>
    <n v="1"/>
    <n v="1"/>
    <n v="750"/>
    <n v="1050"/>
    <x v="2"/>
    <m/>
    <m/>
    <n v="30"/>
    <n v="2"/>
    <n v="0"/>
    <m/>
    <x v="1"/>
    <s v="boule400g boule250g"/>
    <n v="1"/>
    <n v="1"/>
    <n v="550"/>
    <n v="375"/>
    <x v="4"/>
    <m/>
    <m/>
    <n v="25"/>
    <n v="2"/>
    <n v="0"/>
    <m/>
    <x v="2"/>
    <m/>
    <m/>
    <m/>
    <m/>
    <m/>
    <m/>
    <m/>
    <m/>
    <m/>
    <m/>
    <m/>
    <m/>
    <m/>
    <m/>
    <m/>
    <m/>
    <m/>
    <m/>
    <m/>
    <m/>
    <m/>
    <m/>
    <s v="prix_constants"/>
    <n v="1"/>
    <n v="0"/>
    <n v="0"/>
    <n v="0"/>
    <m/>
    <m/>
    <m/>
    <m/>
    <m/>
    <m/>
    <m/>
    <m/>
    <m/>
    <m/>
    <m/>
    <m/>
    <m/>
    <m/>
    <m/>
    <m/>
    <m/>
    <m/>
    <m/>
    <m/>
    <m/>
    <m/>
    <m/>
    <m/>
    <m/>
    <m/>
    <m/>
    <m/>
    <m/>
    <m/>
    <m/>
    <m/>
    <m/>
    <m/>
    <m/>
    <m/>
    <m/>
    <m/>
    <m/>
    <s v="bache corde tenaille pelle"/>
    <n v="1"/>
    <n v="1"/>
    <n v="1"/>
    <n v="1"/>
    <n v="0"/>
    <n v="4"/>
    <m/>
    <x v="1"/>
    <n v="6250"/>
    <x v="1"/>
    <m/>
    <m/>
    <n v="30"/>
    <n v="1"/>
    <n v="0"/>
    <m/>
    <x v="2"/>
    <n v="4500"/>
    <x v="1"/>
    <m/>
    <m/>
    <n v="35"/>
    <n v="1"/>
    <n v="0"/>
    <m/>
    <x v="2"/>
    <n v="2000"/>
    <x v="1"/>
    <m/>
    <m/>
    <n v="30"/>
    <n v="1"/>
    <n v="0"/>
    <m/>
    <x v="1"/>
    <n v="1750"/>
    <x v="1"/>
    <m/>
    <m/>
    <n v="35"/>
    <n v="1"/>
    <n v="0"/>
    <m/>
    <x v="2"/>
    <m/>
    <m/>
    <m/>
    <m/>
    <m/>
    <m/>
    <m/>
    <m/>
    <m/>
    <m/>
    <m/>
    <m/>
    <m/>
    <m/>
    <m/>
    <m/>
    <m/>
    <m/>
    <m/>
    <m/>
    <m/>
    <m/>
    <m/>
    <s v="prix_constants"/>
    <n v="1"/>
    <n v="0"/>
    <n v="0"/>
    <n v="0"/>
    <m/>
    <m/>
    <m/>
    <m/>
    <m/>
    <m/>
    <m/>
    <m/>
    <m/>
    <m/>
    <m/>
    <m/>
    <m/>
    <m/>
    <m/>
    <m/>
    <m/>
    <m/>
    <m/>
    <m/>
    <m/>
    <m/>
    <m/>
    <m/>
    <m/>
    <m/>
    <m/>
    <m/>
    <m/>
    <m/>
    <m/>
    <m/>
    <m/>
    <m/>
    <m/>
    <m/>
    <m/>
    <m/>
    <m/>
    <m/>
    <m/>
    <s v="aucun"/>
    <n v="0"/>
    <n v="0"/>
    <n v="0"/>
    <n v="0"/>
    <n v="0"/>
    <n v="0"/>
    <n v="0"/>
    <n v="0"/>
    <n v="0"/>
    <n v="0"/>
    <n v="0"/>
    <n v="0"/>
    <n v="0"/>
    <n v="0"/>
    <n v="0"/>
    <n v="1"/>
    <n v="1"/>
    <n v="8"/>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74095303"/>
    <d v="2022-12-15T17:18:06"/>
    <m/>
    <m/>
    <s v="submitted_via_web"/>
    <s v="bkf_reach"/>
    <m/>
  </r>
  <r>
    <n v="214"/>
    <s v="ead21aad-38cd-4aef-843b-074869032e5c"/>
    <d v="2022-12-15T00:00:00"/>
    <s v="boussouma"/>
    <d v="2022-12-15T11:40:50"/>
    <d v="2022-12-15T11:40:50"/>
    <d v="2022-12-15T11:50:43"/>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bois combustible_charbon"/>
    <n v="1"/>
    <n v="1"/>
    <n v="0"/>
    <n v="0"/>
    <n v="0"/>
    <n v="0"/>
    <n v="0"/>
    <n v="0"/>
    <n v="0"/>
    <n v="0"/>
    <n v="0"/>
    <n v="0"/>
    <n v="0"/>
    <n v="0"/>
    <n v="0"/>
    <n v="0"/>
    <n v="2"/>
    <n v="4"/>
    <m/>
    <x v="0"/>
    <n v="500"/>
    <x v="0"/>
    <m/>
    <m/>
    <n v="7"/>
    <n v="2"/>
    <n v="0"/>
    <m/>
    <x v="2"/>
    <s v="sac sachet"/>
    <n v="1"/>
    <n v="1"/>
    <n v="8500"/>
    <n v="100"/>
    <x v="1"/>
    <m/>
    <m/>
    <n v="7"/>
    <n v="2"/>
    <n v="0"/>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4095334"/>
    <d v="2022-12-15T17:18:10"/>
    <m/>
    <m/>
    <s v="submitted_via_web"/>
    <s v="bkf_reach"/>
    <m/>
  </r>
  <r>
    <n v="215"/>
    <s v="678d7d0a-7db1-4274-80cb-ac4208941be9"/>
    <d v="2022-12-15T00:00:00"/>
    <s v="boussouma"/>
    <d v="2022-12-15T12:14:22"/>
    <d v="2022-12-15T12:14:22"/>
    <d v="2022-12-15T12:25:58"/>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gaz"/>
    <n v="0"/>
    <n v="0"/>
    <n v="1"/>
    <n v="0"/>
    <n v="0"/>
    <n v="0"/>
    <n v="0"/>
    <n v="0"/>
    <n v="0"/>
    <n v="0"/>
    <n v="0"/>
    <n v="0"/>
    <n v="0"/>
    <n v="0"/>
    <n v="0"/>
    <n v="0"/>
    <n v="1"/>
    <n v="3"/>
    <m/>
    <x v="2"/>
    <m/>
    <x v="2"/>
    <m/>
    <m/>
    <m/>
    <m/>
    <m/>
    <m/>
    <x v="1"/>
    <m/>
    <m/>
    <m/>
    <m/>
    <m/>
    <x v="2"/>
    <m/>
    <m/>
    <m/>
    <m/>
    <m/>
    <m/>
    <x v="2"/>
    <s v="6kg 12kg"/>
    <n v="0"/>
    <n v="1"/>
    <n v="1"/>
    <m/>
    <n v="27000"/>
    <n v="45000"/>
    <x v="2"/>
    <m/>
    <m/>
    <n v="30"/>
    <n v="1"/>
    <n v="0"/>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4095399"/>
    <d v="2022-12-15T17:18:17"/>
    <m/>
    <m/>
    <s v="submitted_via_web"/>
    <s v="bkf_reach"/>
    <m/>
  </r>
  <r>
    <n v="216"/>
    <s v="c3692475-1abd-4216-b65e-ecc4f30f3011"/>
    <d v="2022-12-15T00:00:00"/>
    <s v="boussouma"/>
    <d v="2022-12-15T12:37:58"/>
    <d v="2022-12-15T12:37:58"/>
    <d v="2022-12-15T12:48:47"/>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gaz"/>
    <n v="0"/>
    <n v="0"/>
    <n v="1"/>
    <n v="0"/>
    <n v="0"/>
    <n v="0"/>
    <n v="0"/>
    <n v="0"/>
    <n v="0"/>
    <n v="0"/>
    <n v="0"/>
    <n v="0"/>
    <n v="0"/>
    <n v="0"/>
    <n v="0"/>
    <n v="0"/>
    <n v="1"/>
    <n v="3"/>
    <m/>
    <x v="2"/>
    <m/>
    <x v="2"/>
    <m/>
    <m/>
    <m/>
    <m/>
    <m/>
    <m/>
    <x v="1"/>
    <m/>
    <m/>
    <m/>
    <m/>
    <m/>
    <x v="2"/>
    <m/>
    <m/>
    <m/>
    <m/>
    <m/>
    <m/>
    <x v="2"/>
    <s v="6kg 12kg"/>
    <n v="0"/>
    <n v="1"/>
    <n v="1"/>
    <m/>
    <n v="27000"/>
    <n v="45000"/>
    <x v="2"/>
    <m/>
    <m/>
    <n v="30"/>
    <n v="2"/>
    <n v="0"/>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4095490"/>
    <d v="2022-12-15T17:18:29"/>
    <m/>
    <m/>
    <s v="submitted_via_web"/>
    <s v="bkf_reach"/>
    <m/>
  </r>
  <r>
    <n v="217"/>
    <s v="1794c5a9-4a09-4390-86a2-e94e5992e988"/>
    <d v="2022-12-15T00:00:00"/>
    <s v="boussouma"/>
    <d v="2022-12-15T12:51:01"/>
    <d v="2022-12-15T12:51:01"/>
    <d v="2022-12-15T12:55:58"/>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viande_beuf viande_mouton"/>
    <n v="0"/>
    <n v="0"/>
    <n v="0"/>
    <n v="0"/>
    <n v="0"/>
    <n v="0"/>
    <n v="0"/>
    <n v="0"/>
    <n v="0"/>
    <n v="0"/>
    <n v="0"/>
    <n v="1"/>
    <n v="1"/>
    <n v="0"/>
    <n v="0"/>
    <n v="0"/>
    <n v="0"/>
    <n v="0"/>
    <n v="0"/>
    <n v="0"/>
    <n v="0"/>
    <n v="0"/>
    <n v="0"/>
    <n v="0"/>
    <n v="0"/>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500"/>
    <s v="meme_province"/>
    <m/>
    <m/>
    <n v="1"/>
    <n v="1"/>
    <n v="1"/>
    <m/>
    <s v="disponible"/>
    <n v="3000"/>
    <s v="meme_commune"/>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4095515"/>
    <d v="2022-12-15T17:18:31"/>
    <m/>
    <m/>
    <s v="submitted_via_web"/>
    <s v="bkf_reach"/>
    <m/>
  </r>
  <r>
    <n v="218"/>
    <s v="a05b9156-e376-47f0-a09a-304ea02dbce0"/>
    <d v="2022-12-15T00:00:00"/>
    <s v="boussouma"/>
    <d v="2022-12-15T12:57:37"/>
    <d v="2022-12-15T12:57:37"/>
    <d v="2022-12-15T13:09:21"/>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viande_beuf viande_mouton"/>
    <n v="0"/>
    <n v="0"/>
    <n v="0"/>
    <n v="0"/>
    <n v="0"/>
    <n v="0"/>
    <n v="0"/>
    <n v="0"/>
    <n v="0"/>
    <n v="0"/>
    <n v="0"/>
    <n v="1"/>
    <n v="1"/>
    <n v="0"/>
    <n v="0"/>
    <n v="0"/>
    <n v="0"/>
    <n v="0"/>
    <n v="0"/>
    <n v="0"/>
    <n v="0"/>
    <n v="0"/>
    <n v="0"/>
    <n v="0"/>
    <n v="0"/>
    <n v="0"/>
    <n v="0"/>
    <n v="0"/>
    <n v="2"/>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3500"/>
    <s v="meme_commune"/>
    <m/>
    <m/>
    <n v="1"/>
    <n v="1"/>
    <n v="1"/>
    <m/>
    <s v="disponible"/>
    <n v="3000"/>
    <s v="meme_commune"/>
    <m/>
    <m/>
    <n v="1"/>
    <n v="1"/>
    <n v="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4095565"/>
    <d v="2022-12-15T17:18:35"/>
    <m/>
    <m/>
    <s v="submitted_via_web"/>
    <s v="bkf_reach"/>
    <m/>
  </r>
  <r>
    <n v="219"/>
    <s v="1972b282-8baa-4211-9a2b-047b7f9f89b1"/>
    <d v="2022-12-15T00:00:00"/>
    <s v="boussouma"/>
    <d v="2022-12-15T13:11:26"/>
    <d v="2022-12-15T13:11:26"/>
    <d v="2022-12-15T13:21:07"/>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poisson"/>
    <n v="0"/>
    <n v="0"/>
    <n v="0"/>
    <n v="0"/>
    <n v="0"/>
    <n v="0"/>
    <n v="0"/>
    <n v="0"/>
    <n v="0"/>
    <n v="0"/>
    <n v="0"/>
    <n v="0"/>
    <n v="0"/>
    <n v="1"/>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300"/>
    <s v="meme_pays"/>
    <m/>
    <m/>
    <n v="7"/>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4095598"/>
    <d v="2022-12-15T17:18:38"/>
    <m/>
    <m/>
    <s v="submitted_via_web"/>
    <s v="bkf_reach"/>
    <m/>
  </r>
  <r>
    <n v="220"/>
    <s v="e0f7ae8d-ca4c-4111-9d1b-825e733b5235"/>
    <d v="2022-12-15T00:00:00"/>
    <s v="boussouma"/>
    <d v="2022-12-15T13:23:33"/>
    <d v="2022-12-15T13:23:33"/>
    <d v="2022-12-15T13:36:44"/>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natte couverture moustiquaire pagne"/>
    <n v="0"/>
    <n v="0"/>
    <n v="0"/>
    <n v="0"/>
    <n v="0"/>
    <n v="0"/>
    <n v="0"/>
    <n v="0"/>
    <n v="0"/>
    <n v="1"/>
    <n v="1"/>
    <n v="1"/>
    <n v="0"/>
    <n v="1"/>
    <n v="0"/>
    <n v="0"/>
    <n v="4"/>
    <n v="6"/>
    <m/>
    <x v="2"/>
    <m/>
    <x v="2"/>
    <m/>
    <m/>
    <m/>
    <m/>
    <m/>
    <m/>
    <x v="1"/>
    <m/>
    <m/>
    <m/>
    <m/>
    <m/>
    <x v="2"/>
    <m/>
    <m/>
    <m/>
    <m/>
    <m/>
    <m/>
    <x v="0"/>
    <m/>
    <m/>
    <m/>
    <m/>
    <m/>
    <m/>
    <m/>
    <x v="0"/>
    <m/>
    <m/>
    <m/>
    <m/>
    <m/>
    <m/>
    <x v="0"/>
    <m/>
    <x v="0"/>
    <m/>
    <m/>
    <m/>
    <m/>
    <m/>
    <m/>
    <x v="0"/>
    <m/>
    <x v="0"/>
    <m/>
    <m/>
    <m/>
    <m/>
    <m/>
    <m/>
    <x v="0"/>
    <m/>
    <x v="0"/>
    <m/>
    <m/>
    <m/>
    <m/>
    <m/>
    <m/>
    <x v="0"/>
    <m/>
    <x v="0"/>
    <m/>
    <m/>
    <m/>
    <m/>
    <m/>
    <m/>
    <x v="0"/>
    <m/>
    <m/>
    <m/>
    <m/>
    <m/>
    <m/>
    <m/>
    <x v="0"/>
    <m/>
    <m/>
    <m/>
    <m/>
    <m/>
    <m/>
    <x v="0"/>
    <m/>
    <x v="0"/>
    <m/>
    <m/>
    <m/>
    <m/>
    <m/>
    <m/>
    <x v="1"/>
    <n v="3500"/>
    <x v="2"/>
    <m/>
    <m/>
    <n v="50"/>
    <n v="1"/>
    <n v="0"/>
    <m/>
    <x v="1"/>
    <n v="2250"/>
    <x v="1"/>
    <m/>
    <m/>
    <n v="35"/>
    <n v="1"/>
    <n v="0"/>
    <m/>
    <x v="1"/>
    <n v="2500"/>
    <x v="1"/>
    <m/>
    <m/>
    <n v="40"/>
    <n v="1"/>
    <n v="0"/>
    <m/>
    <x v="0"/>
    <m/>
    <x v="0"/>
    <m/>
    <m/>
    <m/>
    <m/>
    <m/>
    <m/>
    <x v="1"/>
    <s v="oui"/>
    <m/>
    <n v="2000"/>
    <x v="1"/>
    <m/>
    <m/>
    <n v="40"/>
    <n v="1"/>
    <n v="0"/>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4095640"/>
    <d v="2022-12-15T17:18:42"/>
    <m/>
    <m/>
    <s v="submitted_via_web"/>
    <s v="bkf_reach"/>
    <m/>
  </r>
  <r>
    <n v="221"/>
    <s v="bb8ff21b-3f5d-41bb-837a-47c624764be9"/>
    <d v="2022-12-15T00:00:00"/>
    <s v="boussouma"/>
    <d v="2022-12-15T13:56:43"/>
    <d v="2022-12-15T13:56:43"/>
    <d v="2022-12-15T14:11:10"/>
    <s v="audit.csv"/>
    <m/>
    <m/>
    <x v="0"/>
    <d v="2022-12-15T00:00:00"/>
    <s v="centre_nord"/>
    <s v="sanmatenga"/>
    <x v="2"/>
    <s v="secondaire"/>
    <m/>
    <m/>
    <s v="ACTED"/>
    <x v="2"/>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lampe"/>
    <n v="0"/>
    <n v="0"/>
    <n v="0"/>
    <n v="0"/>
    <n v="0"/>
    <n v="0"/>
    <n v="0"/>
    <n v="0"/>
    <n v="0"/>
    <n v="0"/>
    <n v="0"/>
    <n v="0"/>
    <n v="1"/>
    <n v="0"/>
    <n v="0"/>
    <n v="0"/>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1"/>
    <n v="2200"/>
    <x v="3"/>
    <m/>
    <m/>
    <n v="150"/>
    <n v="1"/>
    <n v="0"/>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4095661"/>
    <d v="2022-12-15T17:18:44"/>
    <m/>
    <m/>
    <s v="submitted_via_web"/>
    <s v="bkf_reach"/>
    <m/>
  </r>
  <r>
    <n v="222"/>
    <s v="9a611600-0b70-4b4e-84b4-33d928a492db"/>
    <d v="2022-12-15T00:00:00"/>
    <s v="boussouma"/>
    <d v="2022-12-15T14:44:39"/>
    <d v="2022-12-15T14:44:39"/>
    <d v="2022-12-15T15:18:36"/>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lait_frais lait_en_poudre sel sucre huile riz_importe"/>
    <n v="0"/>
    <n v="0"/>
    <n v="0"/>
    <n v="0"/>
    <n v="0"/>
    <n v="1"/>
    <n v="0"/>
    <n v="0"/>
    <n v="0"/>
    <n v="0"/>
    <n v="0"/>
    <n v="0"/>
    <n v="0"/>
    <n v="0"/>
    <n v="1"/>
    <n v="1"/>
    <n v="0"/>
    <n v="0"/>
    <n v="0"/>
    <n v="0"/>
    <n v="0"/>
    <n v="0"/>
    <n v="0"/>
    <n v="1"/>
    <n v="0"/>
    <n v="1"/>
    <n v="1"/>
    <n v="0"/>
    <n v="6"/>
    <m/>
    <x v="0"/>
    <m/>
    <m/>
    <m/>
    <m/>
    <m/>
    <m/>
    <m/>
    <m/>
    <m/>
    <m/>
    <m/>
    <m/>
    <m/>
    <m/>
    <m/>
    <m/>
    <m/>
    <m/>
    <m/>
    <m/>
    <m/>
    <m/>
    <m/>
    <m/>
    <m/>
    <m/>
    <m/>
    <m/>
    <m/>
    <m/>
    <m/>
    <m/>
    <m/>
    <m/>
    <m/>
    <m/>
    <m/>
    <m/>
    <m/>
    <m/>
    <m/>
    <m/>
    <m/>
    <m/>
    <m/>
    <m/>
    <m/>
    <m/>
    <m/>
    <m/>
    <m/>
    <m/>
    <m/>
    <m/>
    <m/>
    <m/>
    <m/>
    <m/>
    <m/>
    <m/>
    <m/>
    <m/>
    <m/>
    <m/>
    <m/>
    <m/>
    <m/>
    <m/>
    <m/>
    <m/>
    <m/>
    <m/>
    <m/>
    <m/>
    <s v="disponible"/>
    <s v="kg"/>
    <n v="1"/>
    <n v="0"/>
    <n v="0"/>
    <n v="450"/>
    <m/>
    <m/>
    <s v="meme_pays"/>
    <m/>
    <m/>
    <n v="30"/>
    <n v="1"/>
    <n v="0"/>
    <m/>
    <m/>
    <m/>
    <m/>
    <m/>
    <m/>
    <m/>
    <m/>
    <m/>
    <m/>
    <m/>
    <m/>
    <m/>
    <m/>
    <m/>
    <m/>
    <m/>
    <m/>
    <m/>
    <m/>
    <m/>
    <m/>
    <m/>
    <m/>
    <m/>
    <m/>
    <m/>
    <m/>
    <m/>
    <m/>
    <m/>
    <m/>
    <m/>
    <m/>
    <m/>
    <m/>
    <m/>
    <m/>
    <m/>
    <m/>
    <m/>
    <m/>
    <m/>
    <m/>
    <m/>
    <m/>
    <m/>
    <m/>
    <m/>
    <m/>
    <m/>
    <m/>
    <m/>
    <m/>
    <m/>
    <m/>
    <m/>
    <m/>
    <m/>
    <m/>
    <m/>
    <m/>
    <m/>
    <m/>
    <m/>
    <m/>
    <m/>
    <m/>
    <m/>
    <m/>
    <m/>
    <m/>
    <m/>
    <m/>
    <m/>
    <m/>
    <m/>
    <m/>
    <m/>
    <s v="disponible"/>
    <n v="1300"/>
    <s v="meme_pays"/>
    <m/>
    <m/>
    <n v="30"/>
    <n v="1"/>
    <n v="0"/>
    <m/>
    <s v="disponible"/>
    <n v="600"/>
    <s v="meme_pays"/>
    <m/>
    <m/>
    <n v="7"/>
    <n v="2"/>
    <n v="0"/>
    <m/>
    <m/>
    <m/>
    <m/>
    <m/>
    <m/>
    <m/>
    <m/>
    <m/>
    <m/>
    <m/>
    <m/>
    <m/>
    <m/>
    <m/>
    <m/>
    <m/>
    <m/>
    <m/>
    <m/>
    <m/>
    <m/>
    <m/>
    <m/>
    <m/>
    <m/>
    <m/>
    <m/>
    <m/>
    <m/>
    <m/>
    <m/>
    <m/>
    <m/>
    <m/>
    <m/>
    <m/>
    <m/>
    <m/>
    <m/>
    <m/>
    <m/>
    <m/>
    <m/>
    <m/>
    <m/>
    <m/>
    <m/>
    <m/>
    <m/>
    <m/>
    <m/>
    <m/>
    <m/>
    <m/>
    <m/>
    <m/>
    <m/>
    <m/>
    <m/>
    <m/>
    <m/>
    <m/>
    <m/>
    <m/>
    <m/>
    <m/>
    <m/>
    <m/>
    <m/>
    <m/>
    <m/>
    <m/>
    <m/>
    <m/>
    <m/>
    <m/>
    <m/>
    <m/>
    <m/>
    <m/>
    <m/>
    <m/>
    <m/>
    <m/>
    <m/>
    <m/>
    <m/>
    <m/>
    <m/>
    <m/>
    <m/>
    <m/>
    <m/>
    <m/>
    <m/>
    <m/>
    <m/>
    <m/>
    <m/>
    <m/>
    <m/>
    <s v="disponible"/>
    <n v="1100"/>
    <s v="meme_commune"/>
    <m/>
    <m/>
    <n v="30"/>
    <n v="1"/>
    <n v="0"/>
    <m/>
    <m/>
    <m/>
    <m/>
    <m/>
    <m/>
    <m/>
    <m/>
    <m/>
    <m/>
    <m/>
    <m/>
    <m/>
    <m/>
    <m/>
    <m/>
    <s v="disponible"/>
    <s v="poudre morceaux"/>
    <n v="1"/>
    <n v="1"/>
    <n v="650"/>
    <n v="750"/>
    <s v="meme_pays"/>
    <m/>
    <m/>
    <n v="30"/>
    <n v="1"/>
    <n v="0"/>
    <m/>
    <s v="disponible"/>
    <n v="600"/>
    <s v="meme_pays"/>
    <m/>
    <m/>
    <n v="30"/>
    <n v="1"/>
    <n v="0"/>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4095675"/>
    <d v="2022-12-15T17:18:46"/>
    <m/>
    <m/>
    <s v="submitted_via_web"/>
    <s v="bkf_reach"/>
    <m/>
  </r>
  <r>
    <n v="223"/>
    <s v="60a6717b-808b-48b4-99c4-001a47b2ce3a"/>
    <d v="2022-12-15T00:00:00"/>
    <s v="boussouma"/>
    <d v="2022-12-15T15:22:36"/>
    <d v="2022-12-15T15:22:36"/>
    <d v="2022-12-15T15:36:26"/>
    <s v="audit.csv"/>
    <m/>
    <m/>
    <x v="0"/>
    <d v="2022-12-15T00:00:00"/>
    <s v="centre_nord"/>
    <s v="sanmatenga"/>
    <x v="2"/>
    <s v="secondaire"/>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riz_importe huile"/>
    <n v="0"/>
    <n v="0"/>
    <n v="0"/>
    <n v="0"/>
    <n v="0"/>
    <n v="1"/>
    <n v="0"/>
    <n v="0"/>
    <n v="0"/>
    <n v="0"/>
    <n v="0"/>
    <n v="0"/>
    <n v="0"/>
    <n v="0"/>
    <n v="0"/>
    <n v="0"/>
    <n v="0"/>
    <n v="0"/>
    <n v="0"/>
    <n v="0"/>
    <n v="0"/>
    <n v="0"/>
    <n v="0"/>
    <n v="1"/>
    <n v="0"/>
    <n v="0"/>
    <n v="0"/>
    <n v="0"/>
    <n v="2"/>
    <m/>
    <x v="0"/>
    <m/>
    <m/>
    <m/>
    <m/>
    <m/>
    <m/>
    <m/>
    <m/>
    <m/>
    <m/>
    <m/>
    <m/>
    <m/>
    <m/>
    <m/>
    <m/>
    <m/>
    <m/>
    <m/>
    <m/>
    <m/>
    <m/>
    <m/>
    <m/>
    <m/>
    <m/>
    <m/>
    <m/>
    <m/>
    <m/>
    <m/>
    <m/>
    <m/>
    <m/>
    <m/>
    <m/>
    <m/>
    <m/>
    <m/>
    <m/>
    <m/>
    <m/>
    <m/>
    <m/>
    <m/>
    <m/>
    <m/>
    <m/>
    <m/>
    <m/>
    <m/>
    <m/>
    <m/>
    <m/>
    <m/>
    <m/>
    <m/>
    <m/>
    <m/>
    <m/>
    <m/>
    <m/>
    <m/>
    <m/>
    <m/>
    <m/>
    <m/>
    <m/>
    <m/>
    <m/>
    <m/>
    <m/>
    <m/>
    <m/>
    <s v="disponible"/>
    <s v="kg"/>
    <n v="1"/>
    <n v="0"/>
    <n v="0"/>
    <n v="450"/>
    <m/>
    <m/>
    <s v="meme_pays"/>
    <m/>
    <m/>
    <n v="3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n v="1200"/>
    <s v="meme_commune"/>
    <m/>
    <m/>
    <n v="30"/>
    <n v="1"/>
    <n v="0"/>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4095694"/>
    <d v="2022-12-15T17:18:48"/>
    <m/>
    <m/>
    <s v="submitted_via_web"/>
    <s v="bkf_reach"/>
    <m/>
  </r>
  <r>
    <n v="224"/>
    <s v="0d0be496-7c3f-4559-871c-4953c92444b4"/>
    <d v="2022-12-15T00:00:00"/>
    <s v="ouahigouya"/>
    <d v="2022-12-15T09:00:27"/>
    <d v="2022-12-15T09:00:27"/>
    <d v="2022-12-15T09:26:04"/>
    <s v="audit.csv"/>
    <m/>
    <m/>
    <x v="0"/>
    <d v="2022-12-15T00:00:00"/>
    <s v="nord"/>
    <s v="yatenga"/>
    <x v="0"/>
    <s v="central"/>
    <m/>
    <m/>
    <s v="ACTED"/>
    <x v="0"/>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bache corde pelle tenaille"/>
    <n v="1"/>
    <n v="1"/>
    <n v="1"/>
    <n v="1"/>
    <n v="0"/>
    <n v="4"/>
    <m/>
    <x v="1"/>
    <n v="4000"/>
    <x v="1"/>
    <m/>
    <m/>
    <n v="90"/>
    <n v="3"/>
    <n v="0"/>
    <m/>
    <x v="2"/>
    <n v="3000"/>
    <x v="1"/>
    <m/>
    <m/>
    <n v="90"/>
    <n v="3"/>
    <n v="0"/>
    <m/>
    <x v="2"/>
    <n v="1000"/>
    <x v="1"/>
    <m/>
    <m/>
    <n v="90"/>
    <n v="3"/>
    <n v="0"/>
    <m/>
    <x v="2"/>
    <n v="4000"/>
    <x v="1"/>
    <m/>
    <m/>
    <n v="90"/>
    <n v="3"/>
    <n v="0"/>
    <m/>
    <x v="2"/>
    <m/>
    <m/>
    <m/>
    <m/>
    <m/>
    <m/>
    <m/>
    <m/>
    <m/>
    <m/>
    <m/>
    <m/>
    <m/>
    <m/>
    <m/>
    <m/>
    <m/>
    <m/>
    <m/>
    <m/>
    <m/>
    <m/>
    <m/>
    <s v="prix_hausse"/>
    <n v="0"/>
    <n v="1"/>
    <n v="0"/>
    <n v="0"/>
    <s v="bache corde tenaille pelle"/>
    <n v="1"/>
    <n v="1"/>
    <n v="1"/>
    <n v="1"/>
    <n v="0"/>
    <s v="hausse_couts baisse_offre_securite Hausse_prix_fournisseurs"/>
    <n v="1"/>
    <n v="0"/>
    <n v="0"/>
    <n v="0"/>
    <n v="0"/>
    <n v="1"/>
    <n v="0"/>
    <n v="0"/>
    <n v="1"/>
    <n v="0"/>
    <n v="0"/>
    <n v="0"/>
    <m/>
    <m/>
    <m/>
    <m/>
    <m/>
    <m/>
    <m/>
    <m/>
    <m/>
    <m/>
    <m/>
    <m/>
    <m/>
    <m/>
    <m/>
    <m/>
    <m/>
    <m/>
    <m/>
    <m/>
    <m/>
    <m/>
    <s v="sac_boro"/>
    <n v="0"/>
    <n v="0"/>
    <n v="0"/>
    <n v="0"/>
    <n v="0"/>
    <n v="0"/>
    <n v="0"/>
    <n v="0"/>
    <n v="0"/>
    <n v="0"/>
    <n v="0"/>
    <n v="0"/>
    <n v="0"/>
    <n v="0"/>
    <n v="1"/>
    <n v="0"/>
    <n v="1"/>
    <n v="6"/>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1"/>
    <n v="200"/>
    <x v="1"/>
    <m/>
    <m/>
    <n v="90"/>
    <n v="3"/>
    <n v="0"/>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coupons"/>
    <n v="1"/>
    <n v="0"/>
    <n v="1"/>
    <n v="1"/>
    <n v="0"/>
    <n v="0"/>
    <m/>
    <x v="1"/>
    <x v="0"/>
    <m/>
    <m/>
    <m/>
    <m/>
    <m/>
    <m/>
    <m/>
    <m/>
    <m/>
    <m/>
    <s v="personne"/>
    <n v="0"/>
    <n v="0"/>
    <n v="0"/>
    <n v="0"/>
    <n v="0"/>
    <n v="0"/>
    <n v="0"/>
    <n v="1"/>
    <n v="0"/>
    <m/>
    <s v="Le marché était fermée mais pas du à un problème ces juste un rendez vous non honoré. Les clients ont diminué suite à l'insécurité car  les sites sont fermes pourtant les  orpailleurs sont mes meilleurs clients. Je me ravitaille chaque trois mois. Que l'activité porte fruits qui nous sera tous bénéfique. Merci"/>
    <m/>
    <m/>
    <n v="374098535"/>
    <d v="2022-12-15T17:26:03"/>
    <m/>
    <m/>
    <s v="submitted_via_web"/>
    <s v="bkf_reach"/>
    <m/>
  </r>
  <r>
    <n v="225"/>
    <s v="92e62a5c-d709-413b-ab64-a905e68d9397"/>
    <d v="2022-12-15T00:00:00"/>
    <s v="ouahigouya"/>
    <d v="2022-12-15T09:33:38"/>
    <d v="2022-12-15T09:33:38"/>
    <d v="2022-12-15T09:55:03"/>
    <s v="audit.csv"/>
    <m/>
    <m/>
    <x v="0"/>
    <d v="2022-12-15T00:00:00"/>
    <s v="nord"/>
    <s v="yatenga"/>
    <x v="0"/>
    <s v="central"/>
    <m/>
    <m/>
    <s v="ACTED"/>
    <x v="0"/>
    <m/>
    <s v="oui"/>
    <m/>
    <x v="0"/>
    <m/>
    <m/>
    <s v="seau"/>
    <n v="1"/>
    <n v="0"/>
    <n v="0"/>
    <n v="0"/>
    <n v="1"/>
    <m/>
    <x v="1"/>
    <n v="1000"/>
    <x v="3"/>
    <m/>
    <m/>
    <n v="15"/>
    <n v="1"/>
    <n v="0"/>
    <m/>
    <x v="0"/>
    <m/>
    <m/>
    <m/>
    <m/>
    <m/>
    <x v="0"/>
    <m/>
    <m/>
    <m/>
    <m/>
    <m/>
    <m/>
    <x v="0"/>
    <m/>
    <m/>
    <m/>
    <m/>
    <m/>
    <x v="0"/>
    <m/>
    <m/>
    <m/>
    <m/>
    <m/>
    <m/>
    <x v="2"/>
    <m/>
    <m/>
    <m/>
    <m/>
    <m/>
    <m/>
    <m/>
    <m/>
    <m/>
    <m/>
    <m/>
    <m/>
    <m/>
    <m/>
    <m/>
    <m/>
    <m/>
    <m/>
    <m/>
    <m/>
    <m/>
    <m/>
    <s v="prix_constants"/>
    <n v="1"/>
    <n v="0"/>
    <n v="0"/>
    <n v="0"/>
    <m/>
    <m/>
    <m/>
    <m/>
    <m/>
    <m/>
    <m/>
    <m/>
    <m/>
    <m/>
    <m/>
    <m/>
    <m/>
    <m/>
    <m/>
    <m/>
    <m/>
    <m/>
    <m/>
    <m/>
    <m/>
    <m/>
    <m/>
    <m/>
    <m/>
    <m/>
    <m/>
    <m/>
    <m/>
    <m/>
    <m/>
    <m/>
    <m/>
    <m/>
    <m/>
    <m/>
    <m/>
    <m/>
    <m/>
    <s v="bache"/>
    <n v="1"/>
    <n v="0"/>
    <n v="0"/>
    <n v="0"/>
    <n v="0"/>
    <n v="1"/>
    <m/>
    <x v="1"/>
    <n v="5000"/>
    <x v="2"/>
    <m/>
    <m/>
    <n v="30"/>
    <n v="1"/>
    <n v="0"/>
    <m/>
    <x v="0"/>
    <m/>
    <x v="0"/>
    <m/>
    <m/>
    <m/>
    <m/>
    <m/>
    <m/>
    <x v="0"/>
    <m/>
    <x v="0"/>
    <m/>
    <m/>
    <m/>
    <m/>
    <m/>
    <m/>
    <x v="0"/>
    <m/>
    <x v="0"/>
    <m/>
    <m/>
    <m/>
    <m/>
    <m/>
    <m/>
    <x v="2"/>
    <m/>
    <m/>
    <m/>
    <m/>
    <m/>
    <m/>
    <m/>
    <m/>
    <m/>
    <m/>
    <m/>
    <m/>
    <m/>
    <m/>
    <m/>
    <m/>
    <m/>
    <m/>
    <m/>
    <m/>
    <m/>
    <m/>
    <m/>
    <s v="prix_constants"/>
    <n v="1"/>
    <n v="0"/>
    <n v="0"/>
    <n v="0"/>
    <m/>
    <m/>
    <m/>
    <m/>
    <m/>
    <m/>
    <m/>
    <m/>
    <m/>
    <m/>
    <m/>
    <m/>
    <m/>
    <m/>
    <m/>
    <m/>
    <m/>
    <m/>
    <m/>
    <m/>
    <m/>
    <m/>
    <m/>
    <m/>
    <m/>
    <m/>
    <m/>
    <m/>
    <m/>
    <m/>
    <m/>
    <m/>
    <m/>
    <m/>
    <m/>
    <m/>
    <m/>
    <m/>
    <m/>
    <m/>
    <m/>
    <s v="combustible_gaz lampe sac_boro natte"/>
    <n v="0"/>
    <n v="0"/>
    <n v="1"/>
    <n v="0"/>
    <n v="0"/>
    <n v="0"/>
    <n v="0"/>
    <n v="0"/>
    <n v="0"/>
    <n v="1"/>
    <n v="0"/>
    <n v="0"/>
    <n v="1"/>
    <n v="0"/>
    <n v="1"/>
    <n v="0"/>
    <n v="4"/>
    <n v="6"/>
    <m/>
    <x v="2"/>
    <m/>
    <x v="2"/>
    <m/>
    <m/>
    <m/>
    <m/>
    <m/>
    <m/>
    <x v="1"/>
    <m/>
    <m/>
    <m/>
    <m/>
    <m/>
    <x v="2"/>
    <m/>
    <m/>
    <m/>
    <m/>
    <m/>
    <m/>
    <x v="1"/>
    <s v="3kg 6kg 12kg"/>
    <n v="1"/>
    <n v="1"/>
    <n v="1"/>
    <n v="15000"/>
    <n v="21000"/>
    <n v="28000"/>
    <x v="1"/>
    <m/>
    <m/>
    <n v="7"/>
    <n v="15"/>
    <n v="1"/>
    <m/>
    <x v="0"/>
    <m/>
    <x v="0"/>
    <m/>
    <m/>
    <m/>
    <m/>
    <m/>
    <m/>
    <x v="0"/>
    <m/>
    <x v="0"/>
    <m/>
    <m/>
    <m/>
    <m/>
    <m/>
    <m/>
    <x v="0"/>
    <m/>
    <x v="0"/>
    <m/>
    <m/>
    <m/>
    <m/>
    <m/>
    <m/>
    <x v="0"/>
    <m/>
    <x v="0"/>
    <m/>
    <m/>
    <m/>
    <m/>
    <m/>
    <m/>
    <x v="0"/>
    <m/>
    <m/>
    <m/>
    <m/>
    <m/>
    <m/>
    <m/>
    <x v="0"/>
    <m/>
    <m/>
    <m/>
    <m/>
    <m/>
    <m/>
    <x v="0"/>
    <m/>
    <x v="0"/>
    <m/>
    <m/>
    <m/>
    <m/>
    <m/>
    <m/>
    <x v="1"/>
    <n v="3000"/>
    <x v="1"/>
    <m/>
    <m/>
    <n v="30"/>
    <n v="1"/>
    <n v="0"/>
    <m/>
    <x v="0"/>
    <m/>
    <x v="0"/>
    <m/>
    <m/>
    <m/>
    <m/>
    <m/>
    <m/>
    <x v="0"/>
    <m/>
    <x v="0"/>
    <m/>
    <m/>
    <m/>
    <m/>
    <m/>
    <m/>
    <x v="1"/>
    <n v="1750"/>
    <x v="2"/>
    <m/>
    <m/>
    <n v="30"/>
    <n v="1"/>
    <n v="0"/>
    <m/>
    <x v="0"/>
    <m/>
    <m/>
    <m/>
    <x v="0"/>
    <m/>
    <m/>
    <m/>
    <m/>
    <m/>
    <m/>
    <x v="1"/>
    <n v="250"/>
    <x v="2"/>
    <m/>
    <m/>
    <n v="30"/>
    <n v="1"/>
    <n v="0"/>
    <m/>
    <x v="1"/>
    <m/>
    <x v="6"/>
    <m/>
    <m/>
    <m/>
    <m/>
    <m/>
    <m/>
    <m/>
    <m/>
    <m/>
    <m/>
    <m/>
    <m/>
    <m/>
    <m/>
    <m/>
    <m/>
    <m/>
    <m/>
    <m/>
    <m/>
    <m/>
    <m/>
    <m/>
    <m/>
    <m/>
    <m/>
    <m/>
    <m/>
    <m/>
    <m/>
    <m/>
    <m/>
    <s v="prix_hausse"/>
    <n v="0"/>
    <n v="1"/>
    <n v="0"/>
    <n v="0"/>
    <s v="sac_boro"/>
    <n v="0"/>
    <n v="0"/>
    <n v="0"/>
    <n v="0"/>
    <n v="0"/>
    <n v="0"/>
    <n v="0"/>
    <n v="0"/>
    <n v="0"/>
    <n v="0"/>
    <n v="0"/>
    <n v="0"/>
    <n v="0"/>
    <n v="0"/>
    <n v="1"/>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Ya une pénurie de gaz ce qui fait qu'il n'est pas largement disponible ."/>
    <m/>
    <m/>
    <n v="374098588"/>
    <d v="2022-12-15T17:26:12"/>
    <m/>
    <m/>
    <s v="submitted_via_web"/>
    <s v="bkf_reach"/>
    <m/>
  </r>
  <r>
    <n v="226"/>
    <s v="5692700d-7f45-4932-bcf5-5974509768cd"/>
    <d v="2022-12-15T00:00:00"/>
    <s v="ouahigouya"/>
    <d v="2022-12-15T13:16:22"/>
    <d v="2022-12-15T13:16:22"/>
    <d v="2022-12-15T13:47:12"/>
    <s v="audit.csv"/>
    <m/>
    <m/>
    <x v="0"/>
    <d v="2022-12-15T00:00:00"/>
    <s v="nord"/>
    <s v="yatenga"/>
    <x v="0"/>
    <s v="central"/>
    <m/>
    <m/>
    <s v="ACTED"/>
    <x v="0"/>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bache corde tenaille pelle"/>
    <n v="1"/>
    <n v="1"/>
    <n v="1"/>
    <n v="1"/>
    <n v="0"/>
    <n v="4"/>
    <m/>
    <x v="1"/>
    <n v="5000"/>
    <x v="1"/>
    <m/>
    <m/>
    <n v="90"/>
    <n v="2"/>
    <n v="0"/>
    <m/>
    <x v="2"/>
    <n v="4000"/>
    <x v="1"/>
    <m/>
    <m/>
    <n v="90"/>
    <n v="2"/>
    <n v="0"/>
    <m/>
    <x v="2"/>
    <n v="1000"/>
    <x v="1"/>
    <m/>
    <m/>
    <n v="90"/>
    <n v="2"/>
    <n v="0"/>
    <m/>
    <x v="1"/>
    <n v="4000"/>
    <x v="1"/>
    <m/>
    <m/>
    <n v="90"/>
    <n v="2"/>
    <n v="0"/>
    <m/>
    <x v="2"/>
    <m/>
    <m/>
    <m/>
    <m/>
    <m/>
    <m/>
    <m/>
    <m/>
    <m/>
    <m/>
    <m/>
    <m/>
    <m/>
    <m/>
    <m/>
    <m/>
    <m/>
    <m/>
    <m/>
    <m/>
    <m/>
    <m/>
    <m/>
    <s v="prix_hausse"/>
    <n v="0"/>
    <n v="1"/>
    <n v="0"/>
    <n v="0"/>
    <s v="bache corde"/>
    <n v="1"/>
    <n v="1"/>
    <n v="0"/>
    <n v="0"/>
    <n v="0"/>
    <s v="hausse_couts baisse_offre_securite"/>
    <n v="1"/>
    <n v="0"/>
    <n v="0"/>
    <n v="0"/>
    <n v="0"/>
    <n v="0"/>
    <n v="0"/>
    <n v="0"/>
    <n v="1"/>
    <n v="0"/>
    <n v="0"/>
    <n v="0"/>
    <m/>
    <m/>
    <m/>
    <m/>
    <m/>
    <m/>
    <m/>
    <m/>
    <m/>
    <m/>
    <m/>
    <m/>
    <m/>
    <m/>
    <m/>
    <m/>
    <m/>
    <m/>
    <m/>
    <m/>
    <m/>
    <m/>
    <s v="combustible_gaz natte lampe sac_boro"/>
    <n v="0"/>
    <n v="0"/>
    <n v="1"/>
    <n v="0"/>
    <n v="0"/>
    <n v="0"/>
    <n v="0"/>
    <n v="0"/>
    <n v="0"/>
    <n v="1"/>
    <n v="0"/>
    <n v="0"/>
    <n v="1"/>
    <n v="0"/>
    <n v="1"/>
    <n v="0"/>
    <n v="4"/>
    <n v="9"/>
    <m/>
    <x v="2"/>
    <m/>
    <x v="2"/>
    <m/>
    <m/>
    <m/>
    <m/>
    <m/>
    <m/>
    <x v="1"/>
    <m/>
    <m/>
    <m/>
    <m/>
    <m/>
    <x v="2"/>
    <m/>
    <m/>
    <m/>
    <m/>
    <m/>
    <m/>
    <x v="1"/>
    <s v="3kg 6kg 12kg"/>
    <n v="1"/>
    <n v="1"/>
    <n v="1"/>
    <n v="14750"/>
    <n v="22000"/>
    <n v="29000"/>
    <x v="1"/>
    <m/>
    <m/>
    <n v="7"/>
    <n v="15"/>
    <n v="1"/>
    <m/>
    <x v="0"/>
    <m/>
    <x v="0"/>
    <m/>
    <m/>
    <m/>
    <m/>
    <m/>
    <m/>
    <x v="0"/>
    <m/>
    <x v="0"/>
    <m/>
    <m/>
    <m/>
    <m/>
    <m/>
    <m/>
    <x v="0"/>
    <m/>
    <x v="0"/>
    <m/>
    <m/>
    <m/>
    <m/>
    <m/>
    <m/>
    <x v="0"/>
    <m/>
    <x v="0"/>
    <m/>
    <m/>
    <m/>
    <m/>
    <m/>
    <m/>
    <x v="0"/>
    <m/>
    <m/>
    <m/>
    <m/>
    <m/>
    <m/>
    <m/>
    <x v="0"/>
    <m/>
    <m/>
    <m/>
    <m/>
    <m/>
    <m/>
    <x v="0"/>
    <m/>
    <x v="0"/>
    <m/>
    <m/>
    <m/>
    <m/>
    <m/>
    <m/>
    <x v="1"/>
    <n v="3000"/>
    <x v="2"/>
    <m/>
    <m/>
    <n v="60"/>
    <n v="2"/>
    <n v="0"/>
    <m/>
    <x v="0"/>
    <m/>
    <x v="0"/>
    <m/>
    <m/>
    <m/>
    <m/>
    <m/>
    <m/>
    <x v="0"/>
    <m/>
    <x v="0"/>
    <m/>
    <m/>
    <m/>
    <m/>
    <m/>
    <m/>
    <x v="1"/>
    <n v="1000"/>
    <x v="3"/>
    <m/>
    <m/>
    <n v="60"/>
    <n v="2"/>
    <n v="0"/>
    <m/>
    <x v="0"/>
    <m/>
    <m/>
    <m/>
    <x v="0"/>
    <m/>
    <m/>
    <m/>
    <m/>
    <m/>
    <m/>
    <x v="1"/>
    <n v="200"/>
    <x v="1"/>
    <m/>
    <m/>
    <n v="60"/>
    <n v="2"/>
    <n v="0"/>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Les prix varient chez nos fournisseurs ainsi qu'à notre niveau aussi donc il est difficile de donner les prix des articles exacte en plus les prix sont fonction de la période. Le ravitaillement dépend du pouvoir d'achat. Nous espérons de bonnes nouvelles de votre part."/>
    <m/>
    <m/>
    <n v="374098646"/>
    <d v="2022-12-15T17:26:20"/>
    <m/>
    <m/>
    <s v="submitted_via_web"/>
    <s v="bkf_reach"/>
    <m/>
  </r>
  <r>
    <n v="227"/>
    <s v="79db251e-842a-480d-8011-0d2230782f9b"/>
    <d v="2022-12-15T00:00:00"/>
    <s v="ouahigouya"/>
    <d v="2022-12-15T15:03:17"/>
    <d v="2022-12-15T15:03:17"/>
    <d v="2022-12-15T15:43:19"/>
    <s v="audit.csv"/>
    <m/>
    <m/>
    <x v="0"/>
    <d v="2022-12-15T00:00:00"/>
    <s v="nord"/>
    <s v="yatenga"/>
    <x v="0"/>
    <s v="central"/>
    <m/>
    <m/>
    <s v="ACTED"/>
    <x v="0"/>
    <m/>
    <s v="oui"/>
    <m/>
    <x v="1"/>
    <m/>
    <m/>
    <s v="seau savon400gr"/>
    <n v="1"/>
    <n v="0"/>
    <n v="1"/>
    <n v="0"/>
    <n v="2"/>
    <m/>
    <x v="1"/>
    <n v="750"/>
    <x v="2"/>
    <m/>
    <m/>
    <n v="30"/>
    <n v="3"/>
    <n v="0"/>
    <m/>
    <x v="0"/>
    <m/>
    <m/>
    <m/>
    <m/>
    <m/>
    <x v="0"/>
    <m/>
    <m/>
    <m/>
    <m/>
    <m/>
    <m/>
    <x v="1"/>
    <s v="boule400g boule250g"/>
    <n v="1"/>
    <n v="1"/>
    <n v="450"/>
    <n v="250"/>
    <x v="2"/>
    <m/>
    <m/>
    <n v="60"/>
    <n v="1"/>
    <n v="0"/>
    <m/>
    <x v="2"/>
    <m/>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marmite7 marmite5 assiette gobelet_acier bassine natte"/>
    <n v="0"/>
    <n v="0"/>
    <n v="0"/>
    <n v="1"/>
    <n v="1"/>
    <n v="1"/>
    <n v="0"/>
    <n v="1"/>
    <n v="1"/>
    <n v="1"/>
    <n v="0"/>
    <n v="0"/>
    <n v="0"/>
    <n v="0"/>
    <n v="0"/>
    <n v="0"/>
    <n v="6"/>
    <n v="9"/>
    <m/>
    <x v="2"/>
    <m/>
    <x v="2"/>
    <m/>
    <m/>
    <m/>
    <m/>
    <m/>
    <m/>
    <x v="1"/>
    <m/>
    <m/>
    <m/>
    <m/>
    <m/>
    <x v="2"/>
    <m/>
    <m/>
    <m/>
    <m/>
    <m/>
    <m/>
    <x v="0"/>
    <m/>
    <m/>
    <m/>
    <m/>
    <m/>
    <m/>
    <m/>
    <x v="0"/>
    <m/>
    <m/>
    <m/>
    <m/>
    <m/>
    <m/>
    <x v="1"/>
    <n v="6500"/>
    <x v="3"/>
    <m/>
    <m/>
    <n v="90"/>
    <n v="1"/>
    <n v="0"/>
    <m/>
    <x v="1"/>
    <n v="5500"/>
    <x v="3"/>
    <m/>
    <m/>
    <n v="90"/>
    <n v="1"/>
    <n v="0"/>
    <m/>
    <x v="1"/>
    <n v="1000"/>
    <x v="3"/>
    <m/>
    <m/>
    <n v="60"/>
    <n v="3"/>
    <n v="0"/>
    <m/>
    <x v="0"/>
    <m/>
    <x v="0"/>
    <m/>
    <m/>
    <m/>
    <m/>
    <m/>
    <m/>
    <x v="1"/>
    <s v="0_25l 0_5l 1l"/>
    <n v="1"/>
    <n v="1"/>
    <n v="1"/>
    <n v="500"/>
    <n v="700"/>
    <n v="1000"/>
    <x v="1"/>
    <m/>
    <m/>
    <n v="90"/>
    <n v="3"/>
    <n v="0"/>
    <m/>
    <x v="1"/>
    <n v="800"/>
    <x v="2"/>
    <m/>
    <m/>
    <n v="30"/>
    <n v="3"/>
    <n v="0"/>
    <m/>
    <x v="1"/>
    <n v="3000"/>
    <x v="2"/>
    <m/>
    <m/>
    <n v="60"/>
    <n v="3"/>
    <n v="0"/>
    <m/>
    <x v="0"/>
    <m/>
    <x v="0"/>
    <m/>
    <m/>
    <m/>
    <m/>
    <m/>
    <m/>
    <x v="0"/>
    <m/>
    <x v="0"/>
    <m/>
    <m/>
    <m/>
    <m/>
    <m/>
    <m/>
    <x v="0"/>
    <m/>
    <x v="0"/>
    <m/>
    <m/>
    <m/>
    <m/>
    <m/>
    <m/>
    <x v="0"/>
    <m/>
    <m/>
    <m/>
    <x v="0"/>
    <m/>
    <m/>
    <m/>
    <m/>
    <m/>
    <m/>
    <x v="0"/>
    <m/>
    <x v="0"/>
    <m/>
    <m/>
    <m/>
    <m/>
    <m/>
    <m/>
    <x v="1"/>
    <m/>
    <x v="6"/>
    <m/>
    <m/>
    <m/>
    <m/>
    <m/>
    <m/>
    <m/>
    <m/>
    <m/>
    <m/>
    <m/>
    <m/>
    <m/>
    <m/>
    <m/>
    <m/>
    <m/>
    <m/>
    <m/>
    <m/>
    <m/>
    <m/>
    <m/>
    <m/>
    <m/>
    <m/>
    <m/>
    <m/>
    <m/>
    <m/>
    <m/>
    <m/>
    <s v="prix_hausse"/>
    <n v="0"/>
    <n v="1"/>
    <n v="0"/>
    <n v="0"/>
    <s v="marmite7 marmite5"/>
    <n v="0"/>
    <n v="0"/>
    <n v="0"/>
    <n v="1"/>
    <n v="1"/>
    <n v="0"/>
    <n v="0"/>
    <n v="0"/>
    <n v="0"/>
    <n v="0"/>
    <n v="0"/>
    <n v="0"/>
    <n v="0"/>
    <n v="0"/>
    <n v="0"/>
    <n v="0"/>
    <s v="baisse_offre_securite"/>
    <n v="0"/>
    <n v="0"/>
    <n v="0"/>
    <n v="0"/>
    <n v="0"/>
    <n v="0"/>
    <n v="0"/>
    <n v="0"/>
    <n v="1"/>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s v="Avec les fêtes en cours et les mariages on a plus de clients. On paye des articles sur place mais il ya certains qu'on commande depuis Ouagadougou. Les prix varient"/>
    <m/>
    <m/>
    <n v="374098693"/>
    <d v="2022-12-15T17:26:27"/>
    <m/>
    <m/>
    <s v="submitted_via_web"/>
    <s v="bkf_reach"/>
    <m/>
  </r>
  <r>
    <n v="228"/>
    <s v="7bb4065a-4ddb-4ee9-b90c-ab115969c53b"/>
    <d v="2022-12-15T00:00:00"/>
    <s v="ouahigouya"/>
    <d v="2022-12-15T15:57:02"/>
    <d v="2022-12-15T15:57:02"/>
    <d v="2022-12-15T16:22:28"/>
    <s v="audit.csv"/>
    <m/>
    <m/>
    <x v="0"/>
    <d v="2022-12-15T00:00:00"/>
    <s v="nord"/>
    <s v="yatenga"/>
    <x v="0"/>
    <s v="central"/>
    <m/>
    <m/>
    <s v="ACTED"/>
    <x v="0"/>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charbon pagne assiette"/>
    <n v="0"/>
    <n v="1"/>
    <n v="0"/>
    <n v="0"/>
    <n v="0"/>
    <n v="1"/>
    <n v="0"/>
    <n v="0"/>
    <n v="0"/>
    <n v="0"/>
    <n v="0"/>
    <n v="0"/>
    <n v="0"/>
    <n v="1"/>
    <n v="0"/>
    <n v="0"/>
    <n v="3"/>
    <n v="5"/>
    <m/>
    <x v="2"/>
    <m/>
    <x v="2"/>
    <m/>
    <m/>
    <m/>
    <m/>
    <m/>
    <m/>
    <x v="0"/>
    <s v="sac sachet"/>
    <n v="1"/>
    <n v="1"/>
    <n v="9000"/>
    <n v="200"/>
    <x v="0"/>
    <m/>
    <m/>
    <n v="14"/>
    <n v="20"/>
    <n v="1"/>
    <m/>
    <x v="0"/>
    <m/>
    <m/>
    <m/>
    <m/>
    <m/>
    <m/>
    <m/>
    <x v="0"/>
    <m/>
    <m/>
    <m/>
    <m/>
    <m/>
    <m/>
    <x v="0"/>
    <m/>
    <x v="0"/>
    <m/>
    <m/>
    <m/>
    <m/>
    <m/>
    <m/>
    <x v="0"/>
    <m/>
    <x v="0"/>
    <m/>
    <m/>
    <m/>
    <m/>
    <m/>
    <m/>
    <x v="1"/>
    <n v="975"/>
    <x v="2"/>
    <m/>
    <m/>
    <n v="60"/>
    <n v="1"/>
    <n v="0"/>
    <m/>
    <x v="0"/>
    <m/>
    <x v="0"/>
    <m/>
    <m/>
    <m/>
    <m/>
    <m/>
    <m/>
    <x v="0"/>
    <m/>
    <m/>
    <m/>
    <m/>
    <m/>
    <m/>
    <m/>
    <x v="0"/>
    <m/>
    <m/>
    <m/>
    <m/>
    <m/>
    <m/>
    <x v="0"/>
    <m/>
    <x v="0"/>
    <m/>
    <m/>
    <m/>
    <m/>
    <m/>
    <m/>
    <x v="0"/>
    <m/>
    <x v="0"/>
    <m/>
    <m/>
    <m/>
    <m/>
    <m/>
    <m/>
    <x v="0"/>
    <m/>
    <x v="0"/>
    <m/>
    <m/>
    <m/>
    <m/>
    <m/>
    <m/>
    <x v="0"/>
    <m/>
    <x v="0"/>
    <m/>
    <m/>
    <m/>
    <m/>
    <m/>
    <m/>
    <x v="0"/>
    <m/>
    <x v="0"/>
    <m/>
    <m/>
    <m/>
    <m/>
    <m/>
    <m/>
    <x v="1"/>
    <s v="oui"/>
    <m/>
    <n v="3000"/>
    <x v="2"/>
    <m/>
    <m/>
    <n v="60"/>
    <n v="1"/>
    <n v="0"/>
    <m/>
    <x v="0"/>
    <m/>
    <x v="0"/>
    <m/>
    <m/>
    <m/>
    <m/>
    <m/>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s v="Le manque de gaz et l'insécurité ont fais monter le prix du charbon. On espère avoir de bonnes nouvelles"/>
    <m/>
    <m/>
    <n v="374098770"/>
    <d v="2022-12-15T17:26:38"/>
    <m/>
    <m/>
    <s v="submitted_via_web"/>
    <s v="bkf_reach"/>
    <m/>
  </r>
  <r>
    <n v="229"/>
    <s v="bbf54a2b-55e1-480a-a671-a97bce823ee2"/>
    <d v="2022-12-15T00:00:00"/>
    <s v="ouahigouya"/>
    <d v="2022-12-15T16:44:41"/>
    <d v="2022-12-15T16:44:41"/>
    <d v="2022-12-15T17:06:31"/>
    <s v="audit.csv"/>
    <m/>
    <m/>
    <x v="0"/>
    <d v="2022-12-15T00:00:00"/>
    <s v="nord"/>
    <s v="yatenga"/>
    <x v="0"/>
    <s v="central"/>
    <m/>
    <m/>
    <s v="ACTED"/>
    <x v="0"/>
    <m/>
    <s v="oui"/>
    <m/>
    <x v="0"/>
    <m/>
    <m/>
    <s v="bidon"/>
    <n v="0"/>
    <n v="1"/>
    <n v="0"/>
    <n v="0"/>
    <n v="1"/>
    <m/>
    <x v="0"/>
    <m/>
    <x v="0"/>
    <m/>
    <m/>
    <m/>
    <m/>
    <m/>
    <m/>
    <x v="2"/>
    <s v="20l"/>
    <n v="1"/>
    <n v="0"/>
    <n v="5000"/>
    <m/>
    <x v="5"/>
    <s v="rci"/>
    <m/>
    <n v="90"/>
    <n v="7"/>
    <n v="0"/>
    <m/>
    <x v="0"/>
    <m/>
    <m/>
    <m/>
    <m/>
    <m/>
    <x v="0"/>
    <m/>
    <m/>
    <m/>
    <m/>
    <m/>
    <m/>
    <x v="2"/>
    <m/>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gaz moustiquaire gobelet_acier"/>
    <n v="0"/>
    <n v="0"/>
    <n v="1"/>
    <n v="0"/>
    <n v="0"/>
    <n v="0"/>
    <n v="0"/>
    <n v="1"/>
    <n v="0"/>
    <n v="0"/>
    <n v="0"/>
    <n v="1"/>
    <n v="0"/>
    <n v="0"/>
    <n v="0"/>
    <n v="0"/>
    <n v="3"/>
    <n v="5"/>
    <m/>
    <x v="2"/>
    <m/>
    <x v="2"/>
    <m/>
    <m/>
    <m/>
    <m/>
    <m/>
    <m/>
    <x v="1"/>
    <m/>
    <m/>
    <m/>
    <m/>
    <m/>
    <x v="2"/>
    <m/>
    <m/>
    <m/>
    <m/>
    <m/>
    <m/>
    <x v="2"/>
    <s v="3kg 12kg"/>
    <n v="1"/>
    <n v="0"/>
    <n v="1"/>
    <n v="15000"/>
    <m/>
    <n v="29000"/>
    <x v="2"/>
    <m/>
    <m/>
    <n v="30"/>
    <n v="15"/>
    <n v="0"/>
    <m/>
    <x v="0"/>
    <m/>
    <x v="0"/>
    <m/>
    <m/>
    <m/>
    <m/>
    <m/>
    <m/>
    <x v="0"/>
    <m/>
    <x v="0"/>
    <m/>
    <m/>
    <m/>
    <m/>
    <m/>
    <m/>
    <x v="0"/>
    <m/>
    <x v="0"/>
    <m/>
    <m/>
    <m/>
    <m/>
    <m/>
    <m/>
    <x v="0"/>
    <m/>
    <x v="0"/>
    <m/>
    <m/>
    <m/>
    <m/>
    <m/>
    <m/>
    <x v="1"/>
    <s v="0_25l 0_5l 1l"/>
    <n v="1"/>
    <n v="1"/>
    <n v="1"/>
    <n v="700"/>
    <n v="1000"/>
    <n v="1500"/>
    <x v="1"/>
    <m/>
    <m/>
    <n v="90"/>
    <n v="2"/>
    <n v="0"/>
    <m/>
    <x v="0"/>
    <m/>
    <x v="0"/>
    <m/>
    <m/>
    <m/>
    <m/>
    <m/>
    <m/>
    <x v="0"/>
    <m/>
    <x v="0"/>
    <m/>
    <m/>
    <m/>
    <m/>
    <m/>
    <m/>
    <x v="0"/>
    <m/>
    <x v="0"/>
    <m/>
    <m/>
    <m/>
    <m/>
    <m/>
    <m/>
    <x v="1"/>
    <n v="2000"/>
    <x v="2"/>
    <s v="chine"/>
    <m/>
    <n v="90"/>
    <n v="7"/>
    <n v="0"/>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oupons paiementmob"/>
    <n v="1"/>
    <n v="0"/>
    <n v="1"/>
    <n v="1"/>
    <n v="0"/>
    <n v="0"/>
    <m/>
    <x v="0"/>
    <x v="0"/>
    <m/>
    <m/>
    <m/>
    <m/>
    <m/>
    <m/>
    <m/>
    <m/>
    <m/>
    <m/>
    <s v="personne"/>
    <n v="0"/>
    <n v="0"/>
    <n v="0"/>
    <n v="0"/>
    <n v="0"/>
    <n v="0"/>
    <n v="0"/>
    <n v="1"/>
    <n v="0"/>
    <m/>
    <s v="Nous espérons que y'aura de bonnes nouvelles dans les jours avenir."/>
    <m/>
    <m/>
    <n v="374098809"/>
    <d v="2022-12-15T17:26:46"/>
    <m/>
    <m/>
    <s v="submitted_via_web"/>
    <s v="bkf_reach"/>
    <m/>
  </r>
  <r>
    <n v="230"/>
    <s v="37a4e826-8608-40d7-aa6a-5d49daee0da9"/>
    <d v="2022-12-15T00:00:00"/>
    <s v="ouahigouya"/>
    <d v="2022-12-15T08:57:25"/>
    <d v="2022-12-15T08:57:25"/>
    <d v="2022-12-15T09:32:00"/>
    <s v="audit.csv"/>
    <m/>
    <m/>
    <x v="0"/>
    <d v="2022-12-15T00:00:00"/>
    <s v="nord"/>
    <s v="yatenga"/>
    <x v="0"/>
    <s v="central"/>
    <m/>
    <m/>
    <s v="ACTED"/>
    <x v="0"/>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tenaille pelle"/>
    <n v="0"/>
    <n v="0"/>
    <n v="1"/>
    <n v="1"/>
    <n v="0"/>
    <n v="2"/>
    <m/>
    <x v="0"/>
    <m/>
    <x v="0"/>
    <m/>
    <m/>
    <m/>
    <m/>
    <m/>
    <m/>
    <x v="0"/>
    <m/>
    <x v="0"/>
    <m/>
    <m/>
    <m/>
    <m/>
    <m/>
    <m/>
    <x v="2"/>
    <n v="1000"/>
    <x v="1"/>
    <m/>
    <m/>
    <n v="30"/>
    <n v="3"/>
    <n v="0"/>
    <m/>
    <x v="2"/>
    <n v="5000"/>
    <x v="1"/>
    <m/>
    <m/>
    <n v="30"/>
    <n v="3"/>
    <n v="0"/>
    <m/>
    <x v="1"/>
    <m/>
    <s v="tenaille pelle"/>
    <n v="0"/>
    <n v="0"/>
    <n v="1"/>
    <n v="1"/>
    <n v="0"/>
    <m/>
    <s v="prix_fournisseurs cout_transport"/>
    <n v="0"/>
    <n v="0"/>
    <n v="0"/>
    <n v="0"/>
    <n v="0"/>
    <n v="1"/>
    <n v="0"/>
    <n v="1"/>
    <n v="0"/>
    <n v="0"/>
    <n v="0"/>
    <n v="0"/>
    <m/>
    <m/>
    <s v="prix_constants"/>
    <n v="1"/>
    <n v="0"/>
    <n v="0"/>
    <n v="0"/>
    <m/>
    <m/>
    <m/>
    <m/>
    <m/>
    <m/>
    <m/>
    <m/>
    <m/>
    <m/>
    <m/>
    <m/>
    <m/>
    <m/>
    <m/>
    <m/>
    <m/>
    <m/>
    <m/>
    <m/>
    <m/>
    <m/>
    <m/>
    <m/>
    <m/>
    <m/>
    <m/>
    <m/>
    <m/>
    <m/>
    <m/>
    <m/>
    <m/>
    <m/>
    <m/>
    <m/>
    <m/>
    <m/>
    <m/>
    <m/>
    <m/>
    <s v="marmite5 marmite7"/>
    <n v="0"/>
    <n v="0"/>
    <n v="0"/>
    <n v="1"/>
    <n v="1"/>
    <n v="0"/>
    <n v="0"/>
    <n v="0"/>
    <n v="0"/>
    <n v="0"/>
    <n v="0"/>
    <n v="0"/>
    <n v="0"/>
    <n v="0"/>
    <n v="0"/>
    <n v="0"/>
    <n v="2"/>
    <n v="5"/>
    <m/>
    <x v="2"/>
    <m/>
    <x v="2"/>
    <m/>
    <m/>
    <m/>
    <m/>
    <m/>
    <m/>
    <x v="1"/>
    <m/>
    <m/>
    <m/>
    <m/>
    <m/>
    <x v="2"/>
    <m/>
    <m/>
    <m/>
    <m/>
    <m/>
    <m/>
    <x v="0"/>
    <m/>
    <m/>
    <m/>
    <m/>
    <m/>
    <m/>
    <m/>
    <x v="0"/>
    <m/>
    <m/>
    <m/>
    <m/>
    <m/>
    <m/>
    <x v="1"/>
    <n v="5500"/>
    <x v="1"/>
    <m/>
    <m/>
    <n v="90"/>
    <n v="1"/>
    <n v="0"/>
    <m/>
    <x v="1"/>
    <n v="4500"/>
    <x v="1"/>
    <m/>
    <m/>
    <n v="90"/>
    <n v="1"/>
    <n v="0"/>
    <m/>
    <x v="0"/>
    <m/>
    <x v="0"/>
    <m/>
    <m/>
    <m/>
    <m/>
    <m/>
    <m/>
    <x v="0"/>
    <m/>
    <x v="0"/>
    <m/>
    <m/>
    <m/>
    <m/>
    <m/>
    <m/>
    <x v="0"/>
    <m/>
    <m/>
    <m/>
    <m/>
    <m/>
    <m/>
    <m/>
    <x v="0"/>
    <m/>
    <m/>
    <m/>
    <m/>
    <m/>
    <m/>
    <x v="0"/>
    <m/>
    <x v="0"/>
    <m/>
    <m/>
    <m/>
    <m/>
    <m/>
    <m/>
    <x v="0"/>
    <m/>
    <x v="0"/>
    <m/>
    <m/>
    <m/>
    <m/>
    <m/>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coupons paiementmob"/>
    <n v="1"/>
    <n v="0"/>
    <n v="1"/>
    <n v="1"/>
    <n v="0"/>
    <n v="0"/>
    <m/>
    <x v="1"/>
    <x v="0"/>
    <m/>
    <m/>
    <m/>
    <m/>
    <m/>
    <m/>
    <m/>
    <m/>
    <m/>
    <m/>
    <s v="personne"/>
    <n v="0"/>
    <n v="0"/>
    <n v="0"/>
    <n v="0"/>
    <n v="0"/>
    <n v="0"/>
    <n v="0"/>
    <n v="1"/>
    <n v="0"/>
    <m/>
    <m/>
    <m/>
    <m/>
    <n v="374099363"/>
    <d v="2022-12-15T17:28:20"/>
    <m/>
    <m/>
    <s v="submitted_via_web"/>
    <s v="bkf_reach"/>
    <m/>
  </r>
  <r>
    <n v="231"/>
    <s v="0f410c85-863c-411b-be6c-fb541eefd573"/>
    <d v="2022-12-15T00:00:00"/>
    <s v="ouahigouya"/>
    <d v="2022-12-15T09:37:19"/>
    <d v="2022-12-15T09:37:19"/>
    <d v="2022-12-15T10:25:42"/>
    <s v="audit.csv"/>
    <m/>
    <m/>
    <x v="0"/>
    <d v="2022-12-15T00:00:00"/>
    <s v="nord"/>
    <s v="yatenga"/>
    <x v="0"/>
    <s v="central"/>
    <m/>
    <m/>
    <s v="ACTED"/>
    <x v="0"/>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tenaille pelle bache"/>
    <n v="1"/>
    <n v="0"/>
    <n v="1"/>
    <n v="1"/>
    <n v="0"/>
    <n v="3"/>
    <m/>
    <x v="1"/>
    <n v="4500"/>
    <x v="1"/>
    <m/>
    <m/>
    <n v="30"/>
    <n v="3"/>
    <n v="0"/>
    <m/>
    <x v="0"/>
    <m/>
    <x v="0"/>
    <m/>
    <m/>
    <m/>
    <m/>
    <m/>
    <m/>
    <x v="2"/>
    <n v="1000"/>
    <x v="1"/>
    <m/>
    <m/>
    <n v="30"/>
    <n v="3"/>
    <n v="0"/>
    <m/>
    <x v="2"/>
    <n v="5500"/>
    <x v="1"/>
    <m/>
    <m/>
    <n v="90"/>
    <n v="3"/>
    <n v="0"/>
    <m/>
    <x v="1"/>
    <m/>
    <s v="bache pelle"/>
    <n v="1"/>
    <n v="0"/>
    <n v="0"/>
    <n v="1"/>
    <n v="0"/>
    <m/>
    <s v="prix_fournisseurs"/>
    <n v="0"/>
    <n v="0"/>
    <n v="0"/>
    <n v="0"/>
    <n v="0"/>
    <n v="1"/>
    <n v="0"/>
    <n v="0"/>
    <n v="0"/>
    <n v="0"/>
    <n v="0"/>
    <n v="0"/>
    <m/>
    <m/>
    <s v="prix_constants"/>
    <n v="1"/>
    <n v="0"/>
    <n v="0"/>
    <n v="0"/>
    <m/>
    <m/>
    <m/>
    <m/>
    <m/>
    <m/>
    <m/>
    <m/>
    <m/>
    <m/>
    <m/>
    <m/>
    <m/>
    <m/>
    <m/>
    <m/>
    <m/>
    <m/>
    <m/>
    <m/>
    <m/>
    <m/>
    <m/>
    <m/>
    <m/>
    <m/>
    <m/>
    <m/>
    <m/>
    <m/>
    <m/>
    <m/>
    <m/>
    <m/>
    <m/>
    <m/>
    <m/>
    <m/>
    <m/>
    <m/>
    <m/>
    <s v="lampe"/>
    <n v="0"/>
    <n v="0"/>
    <n v="0"/>
    <n v="0"/>
    <n v="0"/>
    <n v="0"/>
    <n v="0"/>
    <n v="0"/>
    <n v="0"/>
    <n v="0"/>
    <n v="0"/>
    <n v="0"/>
    <n v="1"/>
    <n v="0"/>
    <n v="0"/>
    <n v="0"/>
    <n v="1"/>
    <n v="5"/>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1"/>
    <n v="700"/>
    <x v="3"/>
    <m/>
    <m/>
    <n v="30"/>
    <n v="3"/>
    <n v="0"/>
    <m/>
    <x v="0"/>
    <m/>
    <m/>
    <m/>
    <x v="0"/>
    <m/>
    <m/>
    <m/>
    <m/>
    <m/>
    <m/>
    <x v="0"/>
    <m/>
    <x v="0"/>
    <m/>
    <m/>
    <m/>
    <m/>
    <m/>
    <m/>
    <x v="0"/>
    <m/>
    <x v="3"/>
    <n v="0"/>
    <n v="0"/>
    <n v="0"/>
    <n v="0"/>
    <n v="0"/>
    <n v="0"/>
    <n v="0"/>
    <n v="0"/>
    <n v="0"/>
    <n v="0"/>
    <n v="0"/>
    <n v="0"/>
    <n v="1"/>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s v="Le nombre de clients a augmenté pour les bâches a cause du déplacement récent des populations"/>
    <m/>
    <m/>
    <n v="374099391"/>
    <d v="2022-12-15T17:28:23"/>
    <m/>
    <m/>
    <s v="submitted_via_web"/>
    <s v="bkf_reach"/>
    <m/>
  </r>
  <r>
    <n v="232"/>
    <s v="a6c12747-d34c-4d3e-96ec-ffc98cad80a1"/>
    <d v="2022-12-15T00:00:00"/>
    <s v="ouahigouya"/>
    <d v="2022-12-15T10:31:39"/>
    <d v="2022-12-15T10:31:39"/>
    <d v="2022-12-15T11:06:14"/>
    <s v="audit.csv"/>
    <m/>
    <m/>
    <x v="0"/>
    <d v="2022-12-15T00:00:00"/>
    <s v="nord"/>
    <s v="yatenga"/>
    <x v="0"/>
    <s v="central"/>
    <m/>
    <m/>
    <s v="ACTED"/>
    <x v="0"/>
    <m/>
    <s v="oui"/>
    <m/>
    <x v="0"/>
    <m/>
    <m/>
    <s v="seau"/>
    <n v="1"/>
    <n v="0"/>
    <n v="0"/>
    <n v="0"/>
    <n v="1"/>
    <m/>
    <x v="1"/>
    <n v="1000"/>
    <x v="1"/>
    <m/>
    <m/>
    <n v="30"/>
    <n v="1"/>
    <n v="0"/>
    <m/>
    <x v="0"/>
    <m/>
    <m/>
    <m/>
    <m/>
    <m/>
    <x v="0"/>
    <m/>
    <m/>
    <m/>
    <m/>
    <m/>
    <m/>
    <x v="0"/>
    <m/>
    <m/>
    <m/>
    <m/>
    <m/>
    <x v="0"/>
    <m/>
    <m/>
    <m/>
    <m/>
    <m/>
    <m/>
    <x v="1"/>
    <m/>
    <s v="seau"/>
    <n v="1"/>
    <n v="0"/>
    <n v="0"/>
    <n v="0"/>
    <m/>
    <s v="degradation_perte prix_fournisseurs"/>
    <n v="0"/>
    <n v="0"/>
    <n v="1"/>
    <n v="0"/>
    <n v="0"/>
    <n v="1"/>
    <n v="0"/>
    <n v="0"/>
    <n v="0"/>
    <n v="0"/>
    <n v="0"/>
    <n v="0"/>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marmite7 marmite5 assiette gobelet_plastique gobelet_acier bassine"/>
    <n v="0"/>
    <n v="0"/>
    <n v="0"/>
    <n v="1"/>
    <n v="1"/>
    <n v="1"/>
    <n v="1"/>
    <n v="1"/>
    <n v="1"/>
    <n v="0"/>
    <n v="0"/>
    <n v="0"/>
    <n v="0"/>
    <n v="0"/>
    <n v="0"/>
    <n v="0"/>
    <n v="6"/>
    <n v="8"/>
    <m/>
    <x v="2"/>
    <m/>
    <x v="2"/>
    <m/>
    <m/>
    <m/>
    <m/>
    <m/>
    <m/>
    <x v="1"/>
    <m/>
    <m/>
    <m/>
    <m/>
    <m/>
    <x v="2"/>
    <m/>
    <m/>
    <m/>
    <m/>
    <m/>
    <m/>
    <x v="0"/>
    <m/>
    <m/>
    <m/>
    <m/>
    <m/>
    <m/>
    <m/>
    <x v="0"/>
    <m/>
    <m/>
    <m/>
    <m/>
    <m/>
    <m/>
    <x v="1"/>
    <n v="6000"/>
    <x v="1"/>
    <m/>
    <m/>
    <n v="60"/>
    <n v="1"/>
    <n v="0"/>
    <m/>
    <x v="1"/>
    <n v="5000"/>
    <x v="1"/>
    <m/>
    <m/>
    <n v="60"/>
    <n v="1"/>
    <n v="0"/>
    <m/>
    <x v="1"/>
    <n v="1250"/>
    <x v="1"/>
    <m/>
    <m/>
    <n v="60"/>
    <n v="1"/>
    <n v="0"/>
    <m/>
    <x v="1"/>
    <n v="200"/>
    <x v="1"/>
    <m/>
    <m/>
    <n v="60"/>
    <n v="1"/>
    <n v="0"/>
    <m/>
    <x v="1"/>
    <s v="0_25l 0_5l 1l"/>
    <n v="1"/>
    <n v="1"/>
    <n v="1"/>
    <n v="1000"/>
    <n v="1250"/>
    <n v="1500"/>
    <x v="2"/>
    <m/>
    <m/>
    <n v="90"/>
    <n v="1"/>
    <n v="0"/>
    <m/>
    <x v="1"/>
    <n v="800"/>
    <x v="3"/>
    <m/>
    <m/>
    <n v="90"/>
    <n v="1"/>
    <n v="0"/>
    <m/>
    <x v="0"/>
    <m/>
    <x v="0"/>
    <m/>
    <m/>
    <m/>
    <m/>
    <m/>
    <m/>
    <x v="0"/>
    <m/>
    <x v="0"/>
    <m/>
    <m/>
    <m/>
    <m/>
    <m/>
    <m/>
    <x v="0"/>
    <m/>
    <x v="0"/>
    <m/>
    <m/>
    <m/>
    <m/>
    <m/>
    <m/>
    <x v="0"/>
    <m/>
    <x v="0"/>
    <m/>
    <m/>
    <m/>
    <m/>
    <m/>
    <m/>
    <x v="0"/>
    <m/>
    <m/>
    <m/>
    <x v="0"/>
    <m/>
    <m/>
    <m/>
    <m/>
    <m/>
    <m/>
    <x v="0"/>
    <m/>
    <x v="0"/>
    <m/>
    <m/>
    <m/>
    <m/>
    <m/>
    <m/>
    <x v="0"/>
    <m/>
    <x v="13"/>
    <n v="0"/>
    <n v="0"/>
    <n v="0"/>
    <n v="0"/>
    <n v="0"/>
    <n v="1"/>
    <n v="1"/>
    <n v="1"/>
    <n v="1"/>
    <n v="0"/>
    <n v="0"/>
    <n v="0"/>
    <n v="0"/>
    <n v="0"/>
    <n v="0"/>
    <n v="0"/>
    <m/>
    <s v="vols prix_fournisseurs"/>
    <n v="0"/>
    <n v="1"/>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1"/>
    <x v="0"/>
    <m/>
    <m/>
    <m/>
    <m/>
    <m/>
    <m/>
    <m/>
    <m/>
    <m/>
    <m/>
    <s v="personne"/>
    <n v="0"/>
    <n v="0"/>
    <n v="0"/>
    <n v="0"/>
    <n v="0"/>
    <n v="0"/>
    <n v="0"/>
    <n v="1"/>
    <n v="0"/>
    <m/>
    <s v="Déplacement temporaire de l'enqueté"/>
    <m/>
    <m/>
    <n v="374099405"/>
    <d v="2022-12-15T17:28:25"/>
    <m/>
    <m/>
    <s v="submitted_via_web"/>
    <s v="bkf_reach"/>
    <m/>
  </r>
  <r>
    <n v="233"/>
    <s v="ad36a980-c264-4549-a316-42c171b155e4"/>
    <d v="2022-12-15T00:00:00"/>
    <s v="ouahigouya"/>
    <d v="2022-12-15T12:42:57"/>
    <d v="2022-12-15T12:42:57"/>
    <d v="2022-12-15T13:12:44"/>
    <s v="audit.csv"/>
    <m/>
    <m/>
    <x v="0"/>
    <d v="2022-12-15T00:00:00"/>
    <s v="nord"/>
    <s v="yatenga"/>
    <x v="0"/>
    <s v="central"/>
    <m/>
    <m/>
    <s v="ACTED"/>
    <x v="0"/>
    <m/>
    <s v="oui"/>
    <m/>
    <x v="1"/>
    <m/>
    <m/>
    <s v="seau"/>
    <n v="1"/>
    <n v="0"/>
    <n v="0"/>
    <n v="0"/>
    <n v="1"/>
    <m/>
    <x v="1"/>
    <n v="1000"/>
    <x v="1"/>
    <m/>
    <m/>
    <n v="60"/>
    <n v="1"/>
    <n v="0"/>
    <m/>
    <x v="0"/>
    <m/>
    <m/>
    <m/>
    <m/>
    <m/>
    <x v="0"/>
    <m/>
    <m/>
    <m/>
    <m/>
    <m/>
    <m/>
    <x v="0"/>
    <m/>
    <m/>
    <m/>
    <m/>
    <m/>
    <x v="0"/>
    <m/>
    <m/>
    <m/>
    <m/>
    <m/>
    <m/>
    <x v="1"/>
    <m/>
    <s v="seau"/>
    <n v="1"/>
    <n v="0"/>
    <n v="0"/>
    <n v="0"/>
    <m/>
    <s v="degradation_perte prix_fournisseurs"/>
    <n v="0"/>
    <n v="0"/>
    <n v="1"/>
    <n v="0"/>
    <n v="0"/>
    <n v="1"/>
    <n v="0"/>
    <n v="0"/>
    <n v="0"/>
    <n v="0"/>
    <n v="0"/>
    <n v="0"/>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marmite7 marmite5 assiette gobelet_acier bassine natte"/>
    <n v="0"/>
    <n v="0"/>
    <n v="0"/>
    <n v="1"/>
    <n v="1"/>
    <n v="1"/>
    <n v="0"/>
    <n v="1"/>
    <n v="1"/>
    <n v="1"/>
    <n v="0"/>
    <n v="0"/>
    <n v="0"/>
    <n v="0"/>
    <n v="0"/>
    <n v="0"/>
    <n v="6"/>
    <n v="8"/>
    <m/>
    <x v="2"/>
    <m/>
    <x v="2"/>
    <m/>
    <m/>
    <m/>
    <m/>
    <m/>
    <m/>
    <x v="1"/>
    <m/>
    <m/>
    <m/>
    <m/>
    <m/>
    <x v="2"/>
    <m/>
    <m/>
    <m/>
    <m/>
    <m/>
    <m/>
    <x v="0"/>
    <m/>
    <m/>
    <m/>
    <m/>
    <m/>
    <m/>
    <m/>
    <x v="0"/>
    <m/>
    <m/>
    <m/>
    <m/>
    <m/>
    <m/>
    <x v="1"/>
    <n v="6000"/>
    <x v="1"/>
    <m/>
    <m/>
    <n v="60"/>
    <n v="1"/>
    <n v="0"/>
    <m/>
    <x v="1"/>
    <n v="5500"/>
    <x v="1"/>
    <m/>
    <m/>
    <n v="60"/>
    <n v="1"/>
    <n v="0"/>
    <m/>
    <x v="1"/>
    <n v="1250"/>
    <x v="1"/>
    <m/>
    <m/>
    <n v="60"/>
    <n v="1"/>
    <n v="0"/>
    <m/>
    <x v="0"/>
    <m/>
    <x v="0"/>
    <m/>
    <m/>
    <m/>
    <m/>
    <m/>
    <m/>
    <x v="1"/>
    <s v="0_25l 0_5l 1l"/>
    <n v="1"/>
    <n v="1"/>
    <n v="1"/>
    <n v="1000"/>
    <n v="1250"/>
    <n v="1500"/>
    <x v="2"/>
    <m/>
    <m/>
    <n v="60"/>
    <n v="1"/>
    <n v="0"/>
    <m/>
    <x v="1"/>
    <n v="800"/>
    <x v="3"/>
    <m/>
    <m/>
    <n v="60"/>
    <n v="1"/>
    <n v="0"/>
    <m/>
    <x v="1"/>
    <n v="3000"/>
    <x v="4"/>
    <m/>
    <m/>
    <n v="30"/>
    <n v="1"/>
    <n v="0"/>
    <m/>
    <x v="0"/>
    <m/>
    <x v="0"/>
    <m/>
    <m/>
    <m/>
    <m/>
    <m/>
    <m/>
    <x v="0"/>
    <m/>
    <x v="0"/>
    <m/>
    <m/>
    <m/>
    <m/>
    <m/>
    <m/>
    <x v="0"/>
    <m/>
    <x v="0"/>
    <m/>
    <m/>
    <m/>
    <m/>
    <m/>
    <m/>
    <x v="0"/>
    <m/>
    <m/>
    <m/>
    <x v="0"/>
    <m/>
    <m/>
    <m/>
    <m/>
    <m/>
    <m/>
    <x v="0"/>
    <m/>
    <x v="0"/>
    <m/>
    <m/>
    <m/>
    <m/>
    <m/>
    <m/>
    <x v="0"/>
    <m/>
    <x v="14"/>
    <n v="0"/>
    <n v="0"/>
    <n v="0"/>
    <n v="0"/>
    <n v="0"/>
    <n v="1"/>
    <n v="0"/>
    <n v="1"/>
    <n v="1"/>
    <n v="1"/>
    <n v="0"/>
    <n v="0"/>
    <n v="0"/>
    <n v="0"/>
    <n v="0"/>
    <n v="0"/>
    <m/>
    <s v="degradation_perte prix_fournisseurs"/>
    <n v="0"/>
    <n v="0"/>
    <n v="1"/>
    <n v="0"/>
    <n v="0"/>
    <n v="1"/>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1"/>
    <x v="0"/>
    <m/>
    <m/>
    <m/>
    <m/>
    <m/>
    <m/>
    <m/>
    <m/>
    <m/>
    <m/>
    <s v="personne"/>
    <n v="0"/>
    <n v="0"/>
    <n v="0"/>
    <n v="0"/>
    <n v="0"/>
    <n v="0"/>
    <n v="0"/>
    <n v="1"/>
    <n v="0"/>
    <m/>
    <m/>
    <m/>
    <m/>
    <n v="374099437"/>
    <d v="2022-12-15T17:28:30"/>
    <m/>
    <m/>
    <s v="submitted_via_web"/>
    <s v="bkf_reach"/>
    <m/>
  </r>
  <r>
    <n v="234"/>
    <s v="41048875-6935-4ef0-97f8-3a4441a3b083"/>
    <d v="2022-12-15T00:00:00"/>
    <s v="ouahigouya"/>
    <d v="2022-12-15T13:36:05"/>
    <d v="2022-12-15T13:36:05"/>
    <d v="2022-12-15T13:59:37"/>
    <s v="audit.csv"/>
    <m/>
    <m/>
    <x v="0"/>
    <d v="2022-12-15T00:00:00"/>
    <s v="nord"/>
    <s v="yatenga"/>
    <x v="0"/>
    <s v="central"/>
    <m/>
    <m/>
    <s v="ACTED"/>
    <x v="0"/>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natte couverture moustiquaire pagne sac_boro"/>
    <n v="0"/>
    <n v="0"/>
    <n v="0"/>
    <n v="0"/>
    <n v="0"/>
    <n v="0"/>
    <n v="0"/>
    <n v="0"/>
    <n v="0"/>
    <n v="1"/>
    <n v="1"/>
    <n v="1"/>
    <n v="0"/>
    <n v="1"/>
    <n v="1"/>
    <n v="0"/>
    <n v="5"/>
    <n v="7"/>
    <m/>
    <x v="2"/>
    <m/>
    <x v="2"/>
    <m/>
    <m/>
    <m/>
    <m/>
    <m/>
    <m/>
    <x v="1"/>
    <m/>
    <m/>
    <m/>
    <m/>
    <m/>
    <x v="2"/>
    <m/>
    <m/>
    <m/>
    <m/>
    <m/>
    <m/>
    <x v="0"/>
    <m/>
    <m/>
    <m/>
    <m/>
    <m/>
    <m/>
    <m/>
    <x v="0"/>
    <m/>
    <m/>
    <m/>
    <m/>
    <m/>
    <m/>
    <x v="0"/>
    <m/>
    <x v="0"/>
    <m/>
    <m/>
    <m/>
    <m/>
    <m/>
    <m/>
    <x v="0"/>
    <m/>
    <x v="0"/>
    <m/>
    <m/>
    <m/>
    <m/>
    <m/>
    <m/>
    <x v="0"/>
    <m/>
    <x v="0"/>
    <m/>
    <m/>
    <m/>
    <m/>
    <m/>
    <m/>
    <x v="0"/>
    <m/>
    <x v="0"/>
    <m/>
    <m/>
    <m/>
    <m/>
    <m/>
    <m/>
    <x v="0"/>
    <m/>
    <m/>
    <m/>
    <m/>
    <m/>
    <m/>
    <m/>
    <x v="0"/>
    <m/>
    <m/>
    <m/>
    <m/>
    <m/>
    <m/>
    <x v="0"/>
    <m/>
    <x v="0"/>
    <m/>
    <m/>
    <m/>
    <m/>
    <m/>
    <m/>
    <x v="1"/>
    <n v="3000"/>
    <x v="4"/>
    <m/>
    <m/>
    <n v="60"/>
    <n v="1"/>
    <n v="0"/>
    <m/>
    <x v="1"/>
    <n v="2000"/>
    <x v="4"/>
    <m/>
    <m/>
    <n v="60"/>
    <n v="1"/>
    <n v="0"/>
    <m/>
    <x v="2"/>
    <n v="1500"/>
    <x v="5"/>
    <m/>
    <m/>
    <n v="60"/>
    <n v="1"/>
    <n v="0"/>
    <m/>
    <x v="0"/>
    <m/>
    <x v="0"/>
    <m/>
    <m/>
    <m/>
    <m/>
    <m/>
    <m/>
    <x v="1"/>
    <s v="oui"/>
    <m/>
    <n v="3000"/>
    <x v="3"/>
    <m/>
    <m/>
    <n v="60"/>
    <n v="1"/>
    <n v="0"/>
    <m/>
    <x v="1"/>
    <n v="200"/>
    <x v="3"/>
    <m/>
    <m/>
    <n v="45"/>
    <n v="1"/>
    <n v="0"/>
    <m/>
    <x v="0"/>
    <m/>
    <x v="15"/>
    <n v="0"/>
    <n v="0"/>
    <n v="0"/>
    <n v="0"/>
    <n v="0"/>
    <n v="0"/>
    <n v="0"/>
    <n v="0"/>
    <n v="0"/>
    <n v="0"/>
    <n v="1"/>
    <n v="1"/>
    <n v="0"/>
    <n v="0"/>
    <n v="0"/>
    <n v="0"/>
    <m/>
    <s v="prix_fournisseurs"/>
    <n v="0"/>
    <n v="0"/>
    <n v="0"/>
    <n v="0"/>
    <n v="0"/>
    <n v="1"/>
    <n v="0"/>
    <n v="0"/>
    <n v="0"/>
    <n v="0"/>
    <n v="0"/>
    <n v="0"/>
    <m/>
    <m/>
    <s v="prix_hausse"/>
    <n v="0"/>
    <n v="1"/>
    <n v="0"/>
    <n v="0"/>
    <s v="couverture"/>
    <n v="0"/>
    <n v="0"/>
    <n v="0"/>
    <n v="0"/>
    <n v="0"/>
    <n v="0"/>
    <n v="0"/>
    <n v="0"/>
    <n v="0"/>
    <n v="0"/>
    <n v="1"/>
    <n v="0"/>
    <n v="0"/>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74099451"/>
    <d v="2022-12-15T17:28:32"/>
    <m/>
    <m/>
    <s v="submitted_via_web"/>
    <s v="bkf_reach"/>
    <m/>
  </r>
  <r>
    <n v="235"/>
    <s v="3de9d620-a24f-4a75-a44f-900453b842bd"/>
    <d v="2022-12-15T00:00:00"/>
    <s v="ouahigouya"/>
    <d v="2022-12-15T15:06:35"/>
    <d v="2022-12-15T15:06:35"/>
    <d v="2022-12-15T15:45:42"/>
    <s v="audit.csv"/>
    <m/>
    <m/>
    <x v="0"/>
    <d v="2022-12-15T00:00:00"/>
    <s v="nord"/>
    <s v="yatenga"/>
    <x v="0"/>
    <s v="central"/>
    <m/>
    <m/>
    <s v="ACTED"/>
    <x v="0"/>
    <m/>
    <s v="oui"/>
    <m/>
    <x v="0"/>
    <m/>
    <m/>
    <s v="savon400gr bidon seau"/>
    <n v="1"/>
    <n v="1"/>
    <n v="1"/>
    <n v="0"/>
    <n v="3"/>
    <m/>
    <x v="1"/>
    <n v="1000"/>
    <x v="1"/>
    <m/>
    <m/>
    <n v="30"/>
    <n v="1"/>
    <n v="0"/>
    <m/>
    <x v="3"/>
    <m/>
    <m/>
    <m/>
    <m/>
    <m/>
    <x v="0"/>
    <m/>
    <m/>
    <m/>
    <m/>
    <m/>
    <m/>
    <x v="1"/>
    <s v="boule400g boule250g"/>
    <n v="1"/>
    <n v="1"/>
    <n v="450"/>
    <n v="250"/>
    <x v="1"/>
    <m/>
    <m/>
    <n v="30"/>
    <n v="1"/>
    <n v="0"/>
    <m/>
    <x v="1"/>
    <m/>
    <s v="bidon savon400gr"/>
    <n v="0"/>
    <n v="1"/>
    <n v="1"/>
    <n v="0"/>
    <m/>
    <s v="prix_fournisseurs"/>
    <n v="0"/>
    <n v="0"/>
    <n v="0"/>
    <n v="0"/>
    <n v="0"/>
    <n v="1"/>
    <n v="0"/>
    <n v="0"/>
    <n v="0"/>
    <n v="0"/>
    <n v="0"/>
    <n v="0"/>
    <m/>
    <m/>
    <s v="prix_constants"/>
    <n v="1"/>
    <n v="0"/>
    <n v="0"/>
    <n v="0"/>
    <m/>
    <m/>
    <m/>
    <m/>
    <m/>
    <m/>
    <m/>
    <m/>
    <m/>
    <m/>
    <m/>
    <m/>
    <m/>
    <m/>
    <m/>
    <m/>
    <m/>
    <m/>
    <m/>
    <m/>
    <m/>
    <m/>
    <m/>
    <m/>
    <m/>
    <m/>
    <m/>
    <m/>
    <m/>
    <m/>
    <m/>
    <m/>
    <m/>
    <m/>
    <m/>
    <m/>
    <m/>
    <m/>
    <m/>
    <s v="corde"/>
    <n v="0"/>
    <n v="1"/>
    <n v="0"/>
    <n v="0"/>
    <n v="0"/>
    <n v="1"/>
    <m/>
    <x v="0"/>
    <m/>
    <x v="0"/>
    <m/>
    <m/>
    <m/>
    <m/>
    <m/>
    <m/>
    <x v="2"/>
    <n v="4500"/>
    <x v="3"/>
    <m/>
    <m/>
    <n v="30"/>
    <n v="1"/>
    <n v="0"/>
    <m/>
    <x v="0"/>
    <m/>
    <x v="0"/>
    <m/>
    <m/>
    <m/>
    <m/>
    <m/>
    <m/>
    <x v="0"/>
    <m/>
    <x v="0"/>
    <m/>
    <m/>
    <m/>
    <m/>
    <m/>
    <m/>
    <x v="2"/>
    <m/>
    <m/>
    <m/>
    <m/>
    <m/>
    <m/>
    <m/>
    <m/>
    <m/>
    <m/>
    <m/>
    <m/>
    <m/>
    <m/>
    <m/>
    <m/>
    <m/>
    <m/>
    <m/>
    <m/>
    <m/>
    <m/>
    <m/>
    <s v="prix_constants"/>
    <n v="1"/>
    <n v="0"/>
    <n v="0"/>
    <n v="0"/>
    <m/>
    <m/>
    <m/>
    <m/>
    <m/>
    <m/>
    <m/>
    <m/>
    <m/>
    <m/>
    <m/>
    <m/>
    <m/>
    <m/>
    <m/>
    <m/>
    <m/>
    <m/>
    <m/>
    <m/>
    <m/>
    <m/>
    <m/>
    <m/>
    <m/>
    <m/>
    <m/>
    <m/>
    <m/>
    <m/>
    <m/>
    <m/>
    <m/>
    <m/>
    <m/>
    <m/>
    <m/>
    <m/>
    <m/>
    <m/>
    <m/>
    <s v="combustible_gaz"/>
    <n v="0"/>
    <n v="0"/>
    <n v="1"/>
    <n v="0"/>
    <n v="0"/>
    <n v="0"/>
    <n v="0"/>
    <n v="0"/>
    <n v="0"/>
    <n v="0"/>
    <n v="0"/>
    <n v="0"/>
    <n v="0"/>
    <n v="0"/>
    <n v="0"/>
    <n v="0"/>
    <n v="1"/>
    <n v="5"/>
    <m/>
    <x v="2"/>
    <m/>
    <x v="2"/>
    <m/>
    <m/>
    <m/>
    <m/>
    <m/>
    <m/>
    <x v="1"/>
    <m/>
    <m/>
    <m/>
    <m/>
    <m/>
    <x v="2"/>
    <m/>
    <m/>
    <m/>
    <m/>
    <m/>
    <m/>
    <x v="1"/>
    <s v="6kg 12kg"/>
    <n v="0"/>
    <n v="1"/>
    <n v="1"/>
    <m/>
    <n v="27000"/>
    <n v="29000"/>
    <x v="2"/>
    <m/>
    <m/>
    <n v="20"/>
    <n v="14"/>
    <n v="0"/>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0"/>
    <m/>
    <x v="8"/>
    <n v="0"/>
    <n v="0"/>
    <n v="1"/>
    <n v="0"/>
    <n v="0"/>
    <n v="0"/>
    <n v="0"/>
    <n v="0"/>
    <n v="0"/>
    <n v="0"/>
    <n v="0"/>
    <n v="0"/>
    <n v="0"/>
    <n v="0"/>
    <n v="0"/>
    <n v="0"/>
    <m/>
    <s v="article_indisponible_saison"/>
    <n v="0"/>
    <n v="0"/>
    <n v="0"/>
    <n v="0"/>
    <n v="1"/>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coupons"/>
    <n v="1"/>
    <n v="0"/>
    <n v="1"/>
    <n v="1"/>
    <n v="0"/>
    <n v="0"/>
    <m/>
    <x v="2"/>
    <x v="0"/>
    <m/>
    <m/>
    <m/>
    <m/>
    <m/>
    <m/>
    <m/>
    <m/>
    <m/>
    <m/>
    <s v="personne"/>
    <n v="0"/>
    <n v="0"/>
    <n v="0"/>
    <n v="0"/>
    <n v="0"/>
    <n v="0"/>
    <n v="0"/>
    <n v="1"/>
    <n v="0"/>
    <m/>
    <m/>
    <m/>
    <m/>
    <n v="374099458"/>
    <d v="2022-12-15T17:28:34"/>
    <m/>
    <m/>
    <s v="submitted_via_web"/>
    <s v="bkf_reach"/>
    <m/>
  </r>
  <r>
    <n v="236"/>
    <s v="d9790e21-1034-45b7-af2e-9afd9e31b35a"/>
    <d v="2022-12-15T00:00:00"/>
    <s v="ouahigouya"/>
    <d v="2022-12-15T15:45:57"/>
    <d v="2022-12-15T15:45:57"/>
    <d v="2022-12-15T16:19:24"/>
    <s v="audit.csv"/>
    <m/>
    <m/>
    <x v="0"/>
    <d v="2022-12-15T00:00:00"/>
    <s v="nord"/>
    <s v="yatenga"/>
    <x v="0"/>
    <s v="central"/>
    <m/>
    <m/>
    <s v="ACTED"/>
    <x v="0"/>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corde"/>
    <n v="0"/>
    <n v="1"/>
    <n v="0"/>
    <n v="0"/>
    <n v="0"/>
    <n v="1"/>
    <m/>
    <x v="0"/>
    <m/>
    <x v="0"/>
    <m/>
    <m/>
    <m/>
    <m/>
    <m/>
    <m/>
    <x v="2"/>
    <n v="4000"/>
    <x v="1"/>
    <m/>
    <m/>
    <n v="60"/>
    <n v="3"/>
    <n v="0"/>
    <m/>
    <x v="0"/>
    <m/>
    <x v="0"/>
    <m/>
    <m/>
    <m/>
    <m/>
    <m/>
    <m/>
    <x v="0"/>
    <m/>
    <x v="0"/>
    <m/>
    <m/>
    <m/>
    <m/>
    <m/>
    <m/>
    <x v="1"/>
    <m/>
    <s v="corde"/>
    <n v="0"/>
    <n v="1"/>
    <n v="0"/>
    <n v="0"/>
    <n v="0"/>
    <m/>
    <s v="prix_fournisseurs"/>
    <n v="0"/>
    <n v="0"/>
    <n v="0"/>
    <n v="0"/>
    <n v="0"/>
    <n v="1"/>
    <n v="0"/>
    <n v="0"/>
    <n v="0"/>
    <n v="0"/>
    <n v="0"/>
    <n v="0"/>
    <m/>
    <m/>
    <s v="prix_constants"/>
    <n v="1"/>
    <n v="0"/>
    <n v="0"/>
    <n v="0"/>
    <m/>
    <m/>
    <m/>
    <m/>
    <m/>
    <m/>
    <m/>
    <m/>
    <m/>
    <m/>
    <m/>
    <m/>
    <m/>
    <m/>
    <m/>
    <m/>
    <m/>
    <m/>
    <m/>
    <m/>
    <m/>
    <m/>
    <m/>
    <m/>
    <m/>
    <m/>
    <m/>
    <m/>
    <m/>
    <m/>
    <m/>
    <m/>
    <m/>
    <m/>
    <m/>
    <m/>
    <m/>
    <m/>
    <m/>
    <m/>
    <m/>
    <s v="combustible_gaz"/>
    <n v="0"/>
    <n v="0"/>
    <n v="1"/>
    <n v="0"/>
    <n v="0"/>
    <n v="0"/>
    <n v="0"/>
    <n v="0"/>
    <n v="0"/>
    <n v="0"/>
    <n v="0"/>
    <n v="0"/>
    <n v="0"/>
    <n v="0"/>
    <n v="0"/>
    <n v="0"/>
    <n v="1"/>
    <n v="3"/>
    <m/>
    <x v="2"/>
    <m/>
    <x v="2"/>
    <m/>
    <m/>
    <m/>
    <m/>
    <m/>
    <m/>
    <x v="1"/>
    <m/>
    <m/>
    <m/>
    <m/>
    <m/>
    <x v="2"/>
    <m/>
    <m/>
    <m/>
    <m/>
    <m/>
    <m/>
    <x v="1"/>
    <s v="12kg 6kg"/>
    <n v="0"/>
    <n v="1"/>
    <n v="1"/>
    <m/>
    <n v="26000"/>
    <n v="29000"/>
    <x v="2"/>
    <m/>
    <m/>
    <n v="30"/>
    <n v="14"/>
    <n v="0"/>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0"/>
    <m/>
    <x v="8"/>
    <n v="0"/>
    <n v="0"/>
    <n v="1"/>
    <n v="0"/>
    <n v="0"/>
    <n v="0"/>
    <n v="0"/>
    <n v="0"/>
    <n v="0"/>
    <n v="0"/>
    <n v="0"/>
    <n v="0"/>
    <n v="0"/>
    <n v="0"/>
    <n v="0"/>
    <n v="0"/>
    <m/>
    <s v="article_indisponible_saison"/>
    <n v="0"/>
    <n v="0"/>
    <n v="0"/>
    <n v="0"/>
    <n v="1"/>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74099469"/>
    <d v="2022-12-15T17:28:36"/>
    <m/>
    <m/>
    <s v="submitted_via_web"/>
    <s v="bkf_reach"/>
    <m/>
  </r>
  <r>
    <n v="237"/>
    <s v="277c8436-45cc-4280-bd14-a5ca24c325d6"/>
    <d v="2022-12-15T00:00:00"/>
    <s v="ouahigouya"/>
    <d v="2022-12-15T16:34:20"/>
    <d v="2022-12-15T16:34:20"/>
    <d v="2022-12-15T16:52:30"/>
    <s v="audit.csv"/>
    <m/>
    <m/>
    <x v="0"/>
    <d v="2022-12-15T00:00:00"/>
    <s v="nord"/>
    <s v="yatenga"/>
    <x v="0"/>
    <s v="central"/>
    <m/>
    <m/>
    <s v="ACTED"/>
    <x v="0"/>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gobelet_acier"/>
    <n v="0"/>
    <n v="0"/>
    <n v="0"/>
    <n v="0"/>
    <n v="0"/>
    <n v="0"/>
    <n v="0"/>
    <n v="1"/>
    <n v="0"/>
    <n v="0"/>
    <n v="0"/>
    <n v="0"/>
    <n v="0"/>
    <n v="0"/>
    <n v="0"/>
    <n v="0"/>
    <n v="1"/>
    <n v="3"/>
    <m/>
    <x v="2"/>
    <m/>
    <x v="2"/>
    <m/>
    <m/>
    <m/>
    <m/>
    <m/>
    <m/>
    <x v="1"/>
    <m/>
    <m/>
    <m/>
    <m/>
    <m/>
    <x v="2"/>
    <m/>
    <m/>
    <m/>
    <m/>
    <m/>
    <m/>
    <x v="0"/>
    <m/>
    <m/>
    <m/>
    <m/>
    <m/>
    <m/>
    <m/>
    <x v="0"/>
    <m/>
    <m/>
    <m/>
    <m/>
    <m/>
    <m/>
    <x v="0"/>
    <m/>
    <x v="0"/>
    <m/>
    <m/>
    <m/>
    <m/>
    <m/>
    <m/>
    <x v="0"/>
    <m/>
    <x v="0"/>
    <m/>
    <m/>
    <m/>
    <m/>
    <m/>
    <m/>
    <x v="0"/>
    <m/>
    <x v="0"/>
    <m/>
    <m/>
    <m/>
    <m/>
    <m/>
    <m/>
    <x v="0"/>
    <m/>
    <x v="0"/>
    <m/>
    <m/>
    <m/>
    <m/>
    <m/>
    <m/>
    <x v="1"/>
    <s v="0_25l 0_5l 1l"/>
    <n v="1"/>
    <n v="1"/>
    <n v="1"/>
    <n v="700"/>
    <n v="900"/>
    <n v="1000"/>
    <x v="2"/>
    <m/>
    <m/>
    <n v="30"/>
    <n v="1"/>
    <n v="0"/>
    <m/>
    <x v="0"/>
    <m/>
    <x v="0"/>
    <m/>
    <m/>
    <m/>
    <m/>
    <m/>
    <m/>
    <x v="0"/>
    <m/>
    <x v="0"/>
    <m/>
    <m/>
    <m/>
    <m/>
    <m/>
    <m/>
    <x v="0"/>
    <m/>
    <x v="0"/>
    <m/>
    <m/>
    <m/>
    <m/>
    <m/>
    <m/>
    <x v="0"/>
    <m/>
    <x v="0"/>
    <m/>
    <m/>
    <m/>
    <m/>
    <m/>
    <m/>
    <x v="0"/>
    <m/>
    <x v="0"/>
    <m/>
    <m/>
    <m/>
    <m/>
    <m/>
    <m/>
    <x v="0"/>
    <m/>
    <m/>
    <m/>
    <x v="0"/>
    <m/>
    <m/>
    <m/>
    <m/>
    <m/>
    <m/>
    <x v="0"/>
    <m/>
    <x v="0"/>
    <m/>
    <m/>
    <m/>
    <m/>
    <m/>
    <m/>
    <x v="0"/>
    <m/>
    <x v="16"/>
    <n v="0"/>
    <n v="0"/>
    <n v="0"/>
    <n v="0"/>
    <n v="0"/>
    <n v="0"/>
    <n v="0"/>
    <n v="1"/>
    <n v="0"/>
    <n v="0"/>
    <n v="0"/>
    <n v="0"/>
    <n v="0"/>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1"/>
    <x v="0"/>
    <m/>
    <m/>
    <m/>
    <m/>
    <m/>
    <m/>
    <m/>
    <m/>
    <m/>
    <m/>
    <s v="personne"/>
    <n v="0"/>
    <n v="0"/>
    <n v="0"/>
    <n v="0"/>
    <n v="0"/>
    <n v="0"/>
    <n v="0"/>
    <n v="1"/>
    <n v="0"/>
    <m/>
    <m/>
    <m/>
    <m/>
    <n v="374099476"/>
    <d v="2022-12-15T17:28:37"/>
    <m/>
    <m/>
    <s v="submitted_via_web"/>
    <s v="bkf_reach"/>
    <m/>
  </r>
  <r>
    <n v="238"/>
    <s v="e92dfac4-db88-4863-824a-ad3c11bc670a"/>
    <d v="2022-12-13T00:00:00"/>
    <s v="dedougou"/>
    <d v="2022-12-13T13:39:13"/>
    <d v="2022-12-13T13:39:13"/>
    <d v="2022-12-13T14:39:04"/>
    <s v="audit.csv"/>
    <m/>
    <m/>
    <x v="1"/>
    <d v="2022-12-13T00:00:00"/>
    <s v="boucle_mouhoun"/>
    <s v="mouhoun"/>
    <x v="3"/>
    <s v="central"/>
    <m/>
    <m/>
    <s v="Catholic Relief Services"/>
    <x v="3"/>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gaz"/>
    <n v="0"/>
    <n v="0"/>
    <n v="1"/>
    <n v="0"/>
    <n v="0"/>
    <n v="0"/>
    <n v="0"/>
    <n v="0"/>
    <n v="0"/>
    <n v="0"/>
    <n v="0"/>
    <n v="0"/>
    <n v="0"/>
    <n v="0"/>
    <n v="0"/>
    <n v="0"/>
    <n v="2"/>
    <n v="4"/>
    <m/>
    <x v="2"/>
    <m/>
    <x v="2"/>
    <m/>
    <m/>
    <m/>
    <m/>
    <m/>
    <m/>
    <x v="1"/>
    <m/>
    <m/>
    <m/>
    <m/>
    <m/>
    <x v="2"/>
    <m/>
    <m/>
    <m/>
    <m/>
    <m/>
    <m/>
    <x v="1"/>
    <s v="6kg 12kg"/>
    <n v="0"/>
    <n v="1"/>
    <n v="1"/>
    <m/>
    <n v="26000"/>
    <n v="27500"/>
    <x v="2"/>
    <m/>
    <m/>
    <n v="730"/>
    <n v="30"/>
    <n v="0"/>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0"/>
    <m/>
    <x v="8"/>
    <n v="0"/>
    <n v="0"/>
    <n v="1"/>
    <n v="0"/>
    <n v="0"/>
    <n v="0"/>
    <n v="0"/>
    <n v="0"/>
    <n v="0"/>
    <n v="0"/>
    <n v="0"/>
    <n v="0"/>
    <n v="0"/>
    <n v="0"/>
    <n v="0"/>
    <n v="0"/>
    <m/>
    <s v="rarete_transport"/>
    <n v="0"/>
    <n v="0"/>
    <n v="0"/>
    <n v="0"/>
    <n v="0"/>
    <n v="0"/>
    <n v="1"/>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5224849"/>
    <d v="2022-12-18T19:50:07"/>
    <m/>
    <m/>
    <s v="submitted_via_web"/>
    <s v="bkf_reach"/>
    <m/>
  </r>
  <r>
    <n v="239"/>
    <s v="74f03a78-2713-42e2-8d73-85227fc3dc1e"/>
    <d v="2022-12-14T00:00:00"/>
    <s v="dedougou"/>
    <d v="2022-12-14T18:22:50"/>
    <d v="2022-12-14T18:22:50"/>
    <d v="2022-12-14T18:28:12"/>
    <s v="audit.csv"/>
    <m/>
    <m/>
    <x v="1"/>
    <d v="2022-12-14T00:00:00"/>
    <s v="boucle_mouhoun"/>
    <s v="mouhoun"/>
    <x v="3"/>
    <s v="central"/>
    <m/>
    <m/>
    <s v="Catholic Relief Services"/>
    <x v="3"/>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bois combustible_charbon"/>
    <n v="1"/>
    <n v="1"/>
    <n v="0"/>
    <n v="0"/>
    <n v="0"/>
    <n v="0"/>
    <n v="0"/>
    <n v="0"/>
    <n v="0"/>
    <n v="0"/>
    <n v="0"/>
    <n v="0"/>
    <n v="0"/>
    <n v="0"/>
    <n v="0"/>
    <n v="0"/>
    <n v="2"/>
    <n v="4"/>
    <m/>
    <x v="1"/>
    <n v="200"/>
    <x v="0"/>
    <m/>
    <m/>
    <n v="60"/>
    <n v="14"/>
    <n v="0"/>
    <m/>
    <x v="0"/>
    <s v="sac sachet"/>
    <n v="1"/>
    <n v="1"/>
    <n v="5000"/>
    <n v="100"/>
    <x v="1"/>
    <m/>
    <m/>
    <n v="180"/>
    <n v="14"/>
    <n v="0"/>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0"/>
    <m/>
    <x v="0"/>
    <n v="1"/>
    <n v="1"/>
    <n v="0"/>
    <n v="0"/>
    <n v="0"/>
    <n v="0"/>
    <n v="0"/>
    <n v="0"/>
    <n v="0"/>
    <n v="0"/>
    <n v="0"/>
    <n v="0"/>
    <n v="0"/>
    <n v="0"/>
    <n v="0"/>
    <n v="0"/>
    <m/>
    <s v="route_etat rarete_transport"/>
    <n v="0"/>
    <n v="0"/>
    <n v="0"/>
    <n v="1"/>
    <n v="0"/>
    <n v="0"/>
    <n v="1"/>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224851"/>
    <d v="2022-12-18T19:50:08"/>
    <m/>
    <m/>
    <s v="submitted_via_web"/>
    <s v="bkf_reach"/>
    <m/>
  </r>
  <r>
    <n v="240"/>
    <s v="ee76ad7e-785b-41dd-a15d-69398155d886"/>
    <d v="2022-12-14T00:00:00"/>
    <s v="dedougou"/>
    <d v="2022-12-14T18:38:35"/>
    <d v="2022-12-14T18:38:35"/>
    <d v="2022-12-14T19:00:17"/>
    <s v="audit.csv"/>
    <m/>
    <m/>
    <x v="1"/>
    <d v="2022-12-14T00:00:00"/>
    <s v="boucle_mouhoun"/>
    <s v="mouhoun"/>
    <x v="3"/>
    <s v="central"/>
    <m/>
    <m/>
    <s v="Catholic Relief Services"/>
    <x v="3"/>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bois combustible_charbon"/>
    <n v="1"/>
    <n v="1"/>
    <n v="0"/>
    <n v="0"/>
    <n v="0"/>
    <n v="0"/>
    <n v="0"/>
    <n v="0"/>
    <n v="0"/>
    <n v="0"/>
    <n v="0"/>
    <n v="0"/>
    <n v="0"/>
    <n v="0"/>
    <n v="0"/>
    <n v="0"/>
    <n v="2"/>
    <n v="4"/>
    <m/>
    <x v="0"/>
    <n v="200"/>
    <x v="0"/>
    <m/>
    <m/>
    <n v="60"/>
    <n v="14"/>
    <n v="0"/>
    <m/>
    <x v="2"/>
    <s v="sac sachet"/>
    <n v="1"/>
    <n v="1"/>
    <n v="4500"/>
    <n v="100"/>
    <x v="1"/>
    <m/>
    <m/>
    <n v="30"/>
    <n v="14"/>
    <n v="0"/>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5224852"/>
    <d v="2022-12-18T19:50:09"/>
    <m/>
    <m/>
    <s v="submitted_via_web"/>
    <s v="bkf_reach"/>
    <m/>
  </r>
  <r>
    <n v="241"/>
    <s v="f7ac545d-69e5-42b6-809d-920877e8d30f"/>
    <d v="2022-12-14T00:00:00"/>
    <s v="dedougou"/>
    <d v="2022-12-14T18:41:40"/>
    <d v="2022-12-14T18:41:40"/>
    <d v="2022-12-14T18:57:23"/>
    <s v="audit.csv"/>
    <m/>
    <m/>
    <x v="1"/>
    <d v="2022-12-14T00:00:00"/>
    <s v="boucle_mouhoun"/>
    <s v="mouhoun"/>
    <x v="3"/>
    <s v="central"/>
    <m/>
    <m/>
    <s v="Catholic Relief Services"/>
    <x v="3"/>
    <m/>
    <s v="oui"/>
    <m/>
    <x v="0"/>
    <m/>
    <m/>
    <s v="savon400gr bidon"/>
    <n v="0"/>
    <n v="1"/>
    <n v="1"/>
    <n v="0"/>
    <n v="2"/>
    <m/>
    <x v="0"/>
    <m/>
    <x v="0"/>
    <m/>
    <m/>
    <m/>
    <m/>
    <m/>
    <m/>
    <x v="1"/>
    <s v="20l 25l"/>
    <n v="1"/>
    <n v="1"/>
    <n v="600"/>
    <n v="1500"/>
    <x v="6"/>
    <m/>
    <m/>
    <n v="14"/>
    <n v="7"/>
    <n v="0"/>
    <m/>
    <x v="1"/>
    <s v="boule400g boule250g"/>
    <n v="1"/>
    <n v="1"/>
    <n v="450"/>
    <n v="250"/>
    <x v="2"/>
    <m/>
    <m/>
    <n v="30"/>
    <n v="2"/>
    <n v="0"/>
    <m/>
    <x v="2"/>
    <m/>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sac_boro lampe"/>
    <n v="0"/>
    <n v="0"/>
    <n v="0"/>
    <n v="0"/>
    <n v="0"/>
    <n v="0"/>
    <n v="0"/>
    <n v="0"/>
    <n v="0"/>
    <n v="0"/>
    <n v="0"/>
    <n v="0"/>
    <n v="1"/>
    <n v="0"/>
    <n v="1"/>
    <n v="0"/>
    <n v="2"/>
    <n v="5"/>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2"/>
    <n v="1500"/>
    <x v="2"/>
    <m/>
    <m/>
    <n v="180"/>
    <n v="2"/>
    <n v="0"/>
    <m/>
    <x v="0"/>
    <m/>
    <m/>
    <m/>
    <x v="0"/>
    <m/>
    <m/>
    <m/>
    <m/>
    <m/>
    <m/>
    <x v="1"/>
    <n v="250"/>
    <x v="2"/>
    <m/>
    <m/>
    <n v="180"/>
    <n v="1"/>
    <n v="0"/>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5224854"/>
    <d v="2022-12-18T19:50:10"/>
    <m/>
    <m/>
    <s v="submitted_via_web"/>
    <s v="bkf_reach"/>
    <m/>
  </r>
  <r>
    <n v="242"/>
    <s v="53aabdeb-bc02-487a-a821-62e5bd07049b"/>
    <d v="2022-12-16T00:00:00"/>
    <s v="dedougou"/>
    <d v="2022-12-16T17:37:18"/>
    <d v="2022-12-16T17:37:18"/>
    <d v="2022-12-16T18:36:57"/>
    <s v="audit.csv"/>
    <m/>
    <m/>
    <x v="1"/>
    <d v="2022-12-16T00:00:00"/>
    <s v="boucle_mouhoun"/>
    <s v="mouhoun"/>
    <x v="3"/>
    <s v="central"/>
    <m/>
    <m/>
    <s v="Catholic Relief Services"/>
    <x v="3"/>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marmite7 marmite5 gobelet_plastique gobelet_acier"/>
    <n v="0"/>
    <n v="0"/>
    <n v="0"/>
    <n v="1"/>
    <n v="1"/>
    <n v="0"/>
    <n v="1"/>
    <n v="1"/>
    <n v="0"/>
    <n v="0"/>
    <n v="0"/>
    <n v="0"/>
    <n v="0"/>
    <n v="0"/>
    <n v="0"/>
    <n v="0"/>
    <n v="5"/>
    <n v="7"/>
    <m/>
    <x v="2"/>
    <m/>
    <x v="2"/>
    <m/>
    <m/>
    <m/>
    <m/>
    <m/>
    <m/>
    <x v="1"/>
    <m/>
    <m/>
    <m/>
    <m/>
    <m/>
    <x v="2"/>
    <m/>
    <m/>
    <m/>
    <m/>
    <m/>
    <m/>
    <x v="0"/>
    <m/>
    <m/>
    <m/>
    <m/>
    <m/>
    <m/>
    <m/>
    <x v="0"/>
    <m/>
    <m/>
    <m/>
    <m/>
    <m/>
    <m/>
    <x v="1"/>
    <n v="5000"/>
    <x v="2"/>
    <m/>
    <m/>
    <n v="365"/>
    <n v="14"/>
    <n v="0"/>
    <m/>
    <x v="1"/>
    <n v="3500"/>
    <x v="1"/>
    <m/>
    <m/>
    <n v="365"/>
    <n v="7"/>
    <n v="0"/>
    <m/>
    <x v="3"/>
    <m/>
    <x v="0"/>
    <m/>
    <m/>
    <m/>
    <m/>
    <m/>
    <m/>
    <x v="1"/>
    <n v="100"/>
    <x v="3"/>
    <m/>
    <m/>
    <n v="30"/>
    <n v="14"/>
    <n v="0"/>
    <m/>
    <x v="1"/>
    <s v="0_25l 0_5l 1l"/>
    <n v="1"/>
    <n v="1"/>
    <n v="1"/>
    <n v="600"/>
    <n v="800"/>
    <n v="1200"/>
    <x v="1"/>
    <m/>
    <m/>
    <n v="180"/>
    <n v="14"/>
    <n v="0"/>
    <m/>
    <x v="0"/>
    <m/>
    <x v="0"/>
    <m/>
    <m/>
    <m/>
    <m/>
    <m/>
    <m/>
    <x v="0"/>
    <m/>
    <x v="0"/>
    <m/>
    <m/>
    <m/>
    <m/>
    <m/>
    <m/>
    <x v="0"/>
    <m/>
    <x v="0"/>
    <m/>
    <m/>
    <m/>
    <m/>
    <m/>
    <m/>
    <x v="0"/>
    <m/>
    <x v="0"/>
    <m/>
    <m/>
    <m/>
    <m/>
    <m/>
    <m/>
    <x v="0"/>
    <m/>
    <x v="0"/>
    <m/>
    <m/>
    <m/>
    <m/>
    <m/>
    <m/>
    <x v="0"/>
    <m/>
    <m/>
    <m/>
    <x v="0"/>
    <m/>
    <m/>
    <m/>
    <m/>
    <m/>
    <m/>
    <x v="0"/>
    <m/>
    <x v="0"/>
    <m/>
    <m/>
    <m/>
    <m/>
    <m/>
    <m/>
    <x v="0"/>
    <m/>
    <x v="17"/>
    <n v="0"/>
    <n v="0"/>
    <n v="0"/>
    <n v="0"/>
    <n v="0"/>
    <n v="1"/>
    <n v="1"/>
    <n v="1"/>
    <n v="0"/>
    <n v="0"/>
    <n v="0"/>
    <n v="0"/>
    <n v="0"/>
    <n v="0"/>
    <n v="0"/>
    <n v="0"/>
    <m/>
    <s v="prix_fournisseurs cout_transport"/>
    <n v="0"/>
    <n v="0"/>
    <n v="0"/>
    <n v="0"/>
    <n v="0"/>
    <n v="1"/>
    <n v="0"/>
    <n v="1"/>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5224855"/>
    <d v="2022-12-18T19:50:11"/>
    <m/>
    <m/>
    <s v="submitted_via_web"/>
    <s v="bkf_reach"/>
    <m/>
  </r>
  <r>
    <n v="243"/>
    <s v="0d059964-0401-4805-a40c-f717d5f42f77"/>
    <d v="2022-12-16T00:00:00"/>
    <s v="dedougou"/>
    <d v="2022-12-16T17:57:28"/>
    <d v="2022-12-16T17:57:28"/>
    <d v="2022-12-16T18:29:46"/>
    <s v="audit.csv"/>
    <m/>
    <m/>
    <x v="1"/>
    <d v="2022-12-16T00:00:00"/>
    <s v="boucle_mouhoun"/>
    <s v="mouhoun"/>
    <x v="3"/>
    <s v="central"/>
    <m/>
    <m/>
    <s v="Catholic Relief Services"/>
    <x v="3"/>
    <m/>
    <s v="oui"/>
    <m/>
    <x v="0"/>
    <m/>
    <m/>
    <s v="seau"/>
    <n v="1"/>
    <n v="0"/>
    <n v="0"/>
    <n v="0"/>
    <n v="1"/>
    <m/>
    <x v="1"/>
    <n v="1000"/>
    <x v="2"/>
    <m/>
    <m/>
    <n v="60"/>
    <n v="7"/>
    <n v="0"/>
    <m/>
    <x v="0"/>
    <m/>
    <m/>
    <m/>
    <m/>
    <m/>
    <x v="0"/>
    <m/>
    <m/>
    <m/>
    <m/>
    <m/>
    <m/>
    <x v="0"/>
    <m/>
    <m/>
    <m/>
    <m/>
    <m/>
    <x v="0"/>
    <m/>
    <m/>
    <m/>
    <m/>
    <m/>
    <m/>
    <x v="1"/>
    <m/>
    <s v="seau"/>
    <n v="1"/>
    <n v="0"/>
    <n v="0"/>
    <n v="0"/>
    <m/>
    <s v="cout_transport"/>
    <n v="0"/>
    <n v="0"/>
    <n v="0"/>
    <n v="0"/>
    <n v="0"/>
    <n v="0"/>
    <n v="0"/>
    <n v="1"/>
    <n v="0"/>
    <n v="0"/>
    <n v="0"/>
    <n v="0"/>
    <m/>
    <m/>
    <s v="prix_constants"/>
    <n v="1"/>
    <n v="0"/>
    <n v="0"/>
    <n v="0"/>
    <m/>
    <m/>
    <m/>
    <m/>
    <m/>
    <m/>
    <m/>
    <m/>
    <m/>
    <m/>
    <m/>
    <m/>
    <m/>
    <m/>
    <m/>
    <m/>
    <m/>
    <m/>
    <m/>
    <m/>
    <m/>
    <m/>
    <m/>
    <m/>
    <m/>
    <m/>
    <m/>
    <m/>
    <m/>
    <m/>
    <m/>
    <m/>
    <m/>
    <m/>
    <m/>
    <m/>
    <m/>
    <m/>
    <m/>
    <s v="bache"/>
    <n v="1"/>
    <n v="0"/>
    <n v="0"/>
    <n v="0"/>
    <n v="0"/>
    <n v="1"/>
    <m/>
    <x v="1"/>
    <n v="2500"/>
    <x v="1"/>
    <m/>
    <m/>
    <n v="180"/>
    <n v="14"/>
    <n v="0"/>
    <m/>
    <x v="0"/>
    <m/>
    <x v="0"/>
    <m/>
    <m/>
    <m/>
    <m/>
    <m/>
    <m/>
    <x v="0"/>
    <m/>
    <x v="0"/>
    <m/>
    <m/>
    <m/>
    <m/>
    <m/>
    <m/>
    <x v="0"/>
    <m/>
    <x v="0"/>
    <m/>
    <m/>
    <m/>
    <m/>
    <m/>
    <m/>
    <x v="2"/>
    <m/>
    <m/>
    <m/>
    <m/>
    <m/>
    <m/>
    <m/>
    <m/>
    <m/>
    <m/>
    <m/>
    <m/>
    <m/>
    <m/>
    <m/>
    <m/>
    <m/>
    <m/>
    <m/>
    <m/>
    <m/>
    <m/>
    <m/>
    <s v="prix_constants"/>
    <n v="1"/>
    <n v="0"/>
    <n v="0"/>
    <n v="0"/>
    <m/>
    <m/>
    <m/>
    <m/>
    <m/>
    <m/>
    <m/>
    <m/>
    <m/>
    <m/>
    <m/>
    <m/>
    <m/>
    <m/>
    <m/>
    <m/>
    <m/>
    <m/>
    <m/>
    <m/>
    <m/>
    <m/>
    <m/>
    <m/>
    <m/>
    <m/>
    <m/>
    <m/>
    <m/>
    <m/>
    <m/>
    <m/>
    <m/>
    <m/>
    <m/>
    <m/>
    <m/>
    <m/>
    <m/>
    <m/>
    <m/>
    <s v="assiette gobelet_plastique gobelet_acier bassine natte couverture moustiquaire sac_boro"/>
    <n v="0"/>
    <n v="0"/>
    <n v="0"/>
    <n v="0"/>
    <n v="0"/>
    <n v="1"/>
    <n v="1"/>
    <n v="1"/>
    <n v="1"/>
    <n v="1"/>
    <n v="1"/>
    <n v="1"/>
    <n v="0"/>
    <n v="0"/>
    <n v="1"/>
    <n v="0"/>
    <n v="8"/>
    <n v="10"/>
    <m/>
    <x v="2"/>
    <m/>
    <x v="2"/>
    <m/>
    <m/>
    <m/>
    <m/>
    <m/>
    <m/>
    <x v="1"/>
    <m/>
    <m/>
    <m/>
    <m/>
    <m/>
    <x v="2"/>
    <m/>
    <m/>
    <m/>
    <m/>
    <m/>
    <m/>
    <x v="0"/>
    <m/>
    <m/>
    <m/>
    <m/>
    <m/>
    <m/>
    <m/>
    <x v="0"/>
    <m/>
    <m/>
    <m/>
    <m/>
    <m/>
    <m/>
    <x v="0"/>
    <m/>
    <x v="0"/>
    <m/>
    <m/>
    <m/>
    <m/>
    <m/>
    <m/>
    <x v="0"/>
    <m/>
    <x v="0"/>
    <m/>
    <m/>
    <m/>
    <m/>
    <m/>
    <m/>
    <x v="1"/>
    <n v="1500"/>
    <x v="3"/>
    <m/>
    <m/>
    <n v="90"/>
    <n v="14"/>
    <n v="0"/>
    <m/>
    <x v="1"/>
    <n v="100"/>
    <x v="3"/>
    <m/>
    <m/>
    <n v="60"/>
    <n v="14"/>
    <n v="0"/>
    <m/>
    <x v="2"/>
    <s v="0_25l 0_5l 1l"/>
    <n v="1"/>
    <n v="1"/>
    <n v="1"/>
    <n v="500"/>
    <n v="750"/>
    <n v="1000"/>
    <x v="1"/>
    <m/>
    <m/>
    <n v="60"/>
    <n v="14"/>
    <n v="0"/>
    <m/>
    <x v="1"/>
    <n v="2000"/>
    <x v="4"/>
    <s v="rci"/>
    <m/>
    <n v="60"/>
    <n v="14"/>
    <n v="0"/>
    <m/>
    <x v="1"/>
    <n v="3000"/>
    <x v="5"/>
    <s v="rci"/>
    <m/>
    <n v="90"/>
    <n v="30"/>
    <n v="0"/>
    <m/>
    <x v="1"/>
    <n v="3000"/>
    <x v="1"/>
    <m/>
    <m/>
    <n v="90"/>
    <n v="14"/>
    <n v="0"/>
    <m/>
    <x v="1"/>
    <n v="3000"/>
    <x v="1"/>
    <m/>
    <m/>
    <n v="180"/>
    <n v="14"/>
    <n v="0"/>
    <m/>
    <x v="0"/>
    <m/>
    <x v="0"/>
    <m/>
    <m/>
    <m/>
    <m/>
    <m/>
    <m/>
    <x v="0"/>
    <m/>
    <m/>
    <m/>
    <x v="0"/>
    <m/>
    <m/>
    <m/>
    <m/>
    <m/>
    <m/>
    <x v="1"/>
    <n v="250"/>
    <x v="4"/>
    <s v="rci"/>
    <m/>
    <n v="30"/>
    <n v="14"/>
    <n v="0"/>
    <m/>
    <x v="0"/>
    <m/>
    <x v="18"/>
    <n v="0"/>
    <n v="0"/>
    <n v="0"/>
    <n v="0"/>
    <n v="0"/>
    <n v="0"/>
    <n v="0"/>
    <n v="0"/>
    <n v="1"/>
    <n v="0"/>
    <n v="0"/>
    <n v="0"/>
    <n v="0"/>
    <n v="0"/>
    <n v="0"/>
    <n v="0"/>
    <m/>
    <s v="taxes degradation_perte"/>
    <n v="0"/>
    <n v="0"/>
    <n v="1"/>
    <n v="0"/>
    <n v="0"/>
    <n v="0"/>
    <n v="0"/>
    <n v="0"/>
    <n v="1"/>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75224857"/>
    <d v="2022-12-18T19:50:12"/>
    <m/>
    <m/>
    <s v="submitted_via_web"/>
    <s v="bkf_reach"/>
    <m/>
  </r>
  <r>
    <n v="244"/>
    <s v="6d4ac2b3-f04c-4082-b3ae-33b0ccad453d"/>
    <d v="2022-12-18T00:00:00"/>
    <s v="dedougou"/>
    <d v="2022-12-18T10:50:52"/>
    <d v="2022-12-18T10:50:52"/>
    <d v="2022-12-18T18:22:50"/>
    <s v="audit.csv"/>
    <m/>
    <m/>
    <x v="1"/>
    <d v="2022-12-18T00:00:00"/>
    <s v="boucle_mouhoun"/>
    <s v="mouhoun"/>
    <x v="3"/>
    <s v="central"/>
    <m/>
    <m/>
    <s v="Catholic Relief Services"/>
    <x v="3"/>
    <m/>
    <s v="oui"/>
    <m/>
    <x v="0"/>
    <m/>
    <m/>
    <s v="seau"/>
    <n v="1"/>
    <n v="0"/>
    <n v="0"/>
    <n v="0"/>
    <n v="1"/>
    <m/>
    <x v="1"/>
    <n v="1200"/>
    <x v="2"/>
    <m/>
    <m/>
    <n v="60"/>
    <n v="14"/>
    <n v="0"/>
    <m/>
    <x v="0"/>
    <m/>
    <m/>
    <m/>
    <m/>
    <m/>
    <x v="0"/>
    <m/>
    <m/>
    <m/>
    <m/>
    <m/>
    <m/>
    <x v="0"/>
    <m/>
    <m/>
    <m/>
    <m/>
    <m/>
    <x v="0"/>
    <m/>
    <m/>
    <m/>
    <m/>
    <m/>
    <m/>
    <x v="2"/>
    <m/>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marmite7 marmite5 gobelet_plastique gobelet_acier bassine natte"/>
    <n v="0"/>
    <n v="0"/>
    <n v="0"/>
    <n v="1"/>
    <n v="1"/>
    <n v="0"/>
    <n v="1"/>
    <n v="1"/>
    <n v="1"/>
    <n v="1"/>
    <n v="0"/>
    <n v="0"/>
    <n v="0"/>
    <n v="0"/>
    <n v="0"/>
    <n v="0"/>
    <n v="7"/>
    <n v="9"/>
    <m/>
    <x v="2"/>
    <m/>
    <x v="2"/>
    <m/>
    <m/>
    <m/>
    <m/>
    <m/>
    <m/>
    <x v="1"/>
    <m/>
    <m/>
    <m/>
    <m/>
    <m/>
    <x v="2"/>
    <m/>
    <m/>
    <m/>
    <m/>
    <m/>
    <m/>
    <x v="0"/>
    <m/>
    <m/>
    <m/>
    <m/>
    <m/>
    <m/>
    <m/>
    <x v="0"/>
    <m/>
    <m/>
    <m/>
    <m/>
    <m/>
    <m/>
    <x v="1"/>
    <n v="5000"/>
    <x v="2"/>
    <m/>
    <m/>
    <n v="180"/>
    <n v="14"/>
    <n v="0"/>
    <m/>
    <x v="1"/>
    <n v="3500"/>
    <x v="2"/>
    <m/>
    <m/>
    <n v="60"/>
    <n v="14"/>
    <n v="0"/>
    <m/>
    <x v="3"/>
    <m/>
    <x v="0"/>
    <m/>
    <m/>
    <m/>
    <m/>
    <m/>
    <m/>
    <x v="1"/>
    <n v="150"/>
    <x v="3"/>
    <m/>
    <m/>
    <n v="30"/>
    <n v="7"/>
    <n v="0"/>
    <m/>
    <x v="1"/>
    <s v="0_25l 0_5l 1l"/>
    <n v="1"/>
    <n v="1"/>
    <n v="1"/>
    <n v="600"/>
    <n v="800"/>
    <n v="1200"/>
    <x v="1"/>
    <m/>
    <m/>
    <n v="60"/>
    <n v="7"/>
    <n v="0"/>
    <m/>
    <x v="1"/>
    <n v="5000"/>
    <x v="2"/>
    <m/>
    <m/>
    <n v="60"/>
    <n v="1"/>
    <n v="0"/>
    <m/>
    <x v="1"/>
    <n v="3250"/>
    <x v="1"/>
    <m/>
    <m/>
    <n v="60"/>
    <n v="14"/>
    <n v="0"/>
    <m/>
    <x v="0"/>
    <m/>
    <x v="0"/>
    <m/>
    <m/>
    <m/>
    <m/>
    <m/>
    <m/>
    <x v="0"/>
    <m/>
    <x v="0"/>
    <m/>
    <m/>
    <m/>
    <m/>
    <m/>
    <m/>
    <x v="0"/>
    <m/>
    <x v="0"/>
    <m/>
    <m/>
    <m/>
    <m/>
    <m/>
    <m/>
    <x v="0"/>
    <m/>
    <m/>
    <m/>
    <x v="0"/>
    <m/>
    <m/>
    <m/>
    <m/>
    <m/>
    <m/>
    <x v="0"/>
    <m/>
    <x v="0"/>
    <m/>
    <m/>
    <m/>
    <m/>
    <m/>
    <m/>
    <x v="0"/>
    <m/>
    <x v="19"/>
    <n v="0"/>
    <n v="0"/>
    <n v="0"/>
    <n v="1"/>
    <n v="1"/>
    <n v="1"/>
    <n v="1"/>
    <n v="1"/>
    <n v="0"/>
    <n v="1"/>
    <n v="0"/>
    <n v="0"/>
    <n v="0"/>
    <n v="0"/>
    <n v="0"/>
    <n v="0"/>
    <m/>
    <s v="cout_transport"/>
    <n v="0"/>
    <n v="0"/>
    <n v="0"/>
    <n v="0"/>
    <n v="0"/>
    <n v="0"/>
    <n v="0"/>
    <n v="1"/>
    <n v="0"/>
    <n v="0"/>
    <n v="0"/>
    <n v="0"/>
    <m/>
    <m/>
    <s v="prix_hausse"/>
    <n v="0"/>
    <n v="1"/>
    <n v="0"/>
    <n v="0"/>
    <s v="gobelet_plastique gobelet_acier natte"/>
    <n v="0"/>
    <n v="0"/>
    <n v="0"/>
    <n v="0"/>
    <n v="0"/>
    <n v="0"/>
    <n v="1"/>
    <n v="1"/>
    <n v="0"/>
    <n v="1"/>
    <n v="0"/>
    <n v="0"/>
    <n v="0"/>
    <n v="0"/>
    <n v="0"/>
    <n v="0"/>
    <s v="Hausse_prix_fournisseurs"/>
    <n v="0"/>
    <n v="0"/>
    <n v="0"/>
    <n v="0"/>
    <n v="0"/>
    <n v="1"/>
    <n v="0"/>
    <n v="0"/>
    <n v="0"/>
    <n v="0"/>
    <n v="0"/>
    <n v="0"/>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75224858"/>
    <d v="2022-12-18T19:50:14"/>
    <m/>
    <m/>
    <s v="submitted_via_web"/>
    <s v="bkf_reach"/>
    <m/>
  </r>
  <r>
    <n v="245"/>
    <s v="b4de3a6a-e58d-4b46-9614-910929234940"/>
    <d v="2022-12-18T00:00:00"/>
    <s v="dedougou"/>
    <d v="2022-12-18T11:16:35"/>
    <d v="2022-12-18T11:16:35"/>
    <d v="2022-12-18T18:09:31"/>
    <s v="audit.csv"/>
    <m/>
    <m/>
    <x v="1"/>
    <d v="2022-12-18T00:00:00"/>
    <s v="boucle_mouhoun"/>
    <s v="mouhoun"/>
    <x v="3"/>
    <s v="central"/>
    <m/>
    <m/>
    <s v="Catholic Relief Services"/>
    <x v="3"/>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pagne couverture moustiquaire"/>
    <n v="0"/>
    <n v="0"/>
    <n v="0"/>
    <n v="0"/>
    <n v="0"/>
    <n v="0"/>
    <n v="0"/>
    <n v="0"/>
    <n v="0"/>
    <n v="0"/>
    <n v="1"/>
    <n v="1"/>
    <n v="0"/>
    <n v="1"/>
    <n v="0"/>
    <n v="0"/>
    <n v="3"/>
    <n v="5"/>
    <m/>
    <x v="2"/>
    <m/>
    <x v="2"/>
    <m/>
    <m/>
    <m/>
    <m/>
    <m/>
    <m/>
    <x v="1"/>
    <m/>
    <m/>
    <m/>
    <m/>
    <m/>
    <x v="2"/>
    <m/>
    <m/>
    <m/>
    <m/>
    <m/>
    <m/>
    <x v="0"/>
    <m/>
    <m/>
    <m/>
    <m/>
    <m/>
    <m/>
    <m/>
    <x v="0"/>
    <m/>
    <m/>
    <m/>
    <m/>
    <m/>
    <m/>
    <x v="0"/>
    <m/>
    <x v="0"/>
    <m/>
    <m/>
    <m/>
    <m/>
    <m/>
    <m/>
    <x v="0"/>
    <m/>
    <x v="0"/>
    <m/>
    <m/>
    <m/>
    <m/>
    <m/>
    <m/>
    <x v="0"/>
    <m/>
    <x v="0"/>
    <m/>
    <m/>
    <m/>
    <m/>
    <m/>
    <m/>
    <x v="0"/>
    <m/>
    <x v="0"/>
    <m/>
    <m/>
    <m/>
    <m/>
    <m/>
    <m/>
    <x v="0"/>
    <m/>
    <m/>
    <m/>
    <m/>
    <m/>
    <m/>
    <m/>
    <x v="0"/>
    <m/>
    <m/>
    <m/>
    <m/>
    <m/>
    <m/>
    <x v="0"/>
    <m/>
    <x v="0"/>
    <m/>
    <m/>
    <m/>
    <m/>
    <m/>
    <m/>
    <x v="0"/>
    <m/>
    <x v="0"/>
    <m/>
    <m/>
    <m/>
    <m/>
    <m/>
    <m/>
    <x v="1"/>
    <n v="2000"/>
    <x v="1"/>
    <m/>
    <m/>
    <n v="30"/>
    <n v="7"/>
    <n v="0"/>
    <m/>
    <x v="1"/>
    <n v="3000"/>
    <x v="1"/>
    <m/>
    <m/>
    <n v="60"/>
    <n v="7"/>
    <n v="0"/>
    <m/>
    <x v="0"/>
    <m/>
    <x v="0"/>
    <m/>
    <m/>
    <m/>
    <m/>
    <m/>
    <m/>
    <x v="1"/>
    <s v="oui"/>
    <m/>
    <n v="2250"/>
    <x v="1"/>
    <m/>
    <m/>
    <n v="30"/>
    <n v="7"/>
    <n v="0"/>
    <m/>
    <x v="0"/>
    <m/>
    <x v="0"/>
    <m/>
    <m/>
    <m/>
    <m/>
    <m/>
    <m/>
    <x v="0"/>
    <m/>
    <x v="20"/>
    <n v="0"/>
    <n v="0"/>
    <n v="0"/>
    <n v="0"/>
    <n v="0"/>
    <n v="0"/>
    <n v="0"/>
    <n v="0"/>
    <n v="0"/>
    <n v="0"/>
    <n v="1"/>
    <n v="1"/>
    <n v="0"/>
    <n v="1"/>
    <n v="0"/>
    <n v="0"/>
    <m/>
    <s v="cout_transport"/>
    <n v="0"/>
    <n v="0"/>
    <n v="0"/>
    <n v="0"/>
    <n v="0"/>
    <n v="0"/>
    <n v="0"/>
    <n v="1"/>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75224859"/>
    <d v="2022-12-18T19:50:15"/>
    <m/>
    <m/>
    <s v="submitted_via_web"/>
    <s v="bkf_reach"/>
    <m/>
  </r>
  <r>
    <n v="246"/>
    <s v="1587c830-fbf9-48db-bc75-15cfae14928f"/>
    <d v="2022-12-13T00:00:00"/>
    <s v="dedougou"/>
    <d v="2022-12-13T13:53:14"/>
    <d v="2022-12-13T13:53:14"/>
    <d v="2022-12-13T14:31:46"/>
    <s v="audit.csv"/>
    <m/>
    <m/>
    <x v="1"/>
    <d v="2022-12-13T00:00:00"/>
    <s v="boucle_mouhoun"/>
    <s v="mouhoun"/>
    <x v="3"/>
    <s v="central"/>
    <m/>
    <m/>
    <s v="Catholic Relief Services"/>
    <x v="3"/>
    <m/>
    <s v="oui"/>
    <m/>
    <x v="1"/>
    <m/>
    <m/>
    <s v="seau"/>
    <n v="1"/>
    <n v="0"/>
    <n v="0"/>
    <n v="0"/>
    <n v="1"/>
    <m/>
    <x v="2"/>
    <n v="1000"/>
    <x v="2"/>
    <m/>
    <m/>
    <n v="180"/>
    <n v="14"/>
    <n v="0"/>
    <m/>
    <x v="0"/>
    <m/>
    <m/>
    <m/>
    <m/>
    <m/>
    <x v="0"/>
    <m/>
    <m/>
    <m/>
    <m/>
    <m/>
    <m/>
    <x v="0"/>
    <m/>
    <m/>
    <m/>
    <m/>
    <m/>
    <x v="0"/>
    <m/>
    <m/>
    <m/>
    <m/>
    <m/>
    <m/>
    <x v="1"/>
    <m/>
    <s v="seau"/>
    <n v="1"/>
    <n v="0"/>
    <n v="0"/>
    <n v="0"/>
    <m/>
    <s v="degradation_perte rarete_transport cout_transport"/>
    <n v="0"/>
    <n v="0"/>
    <n v="1"/>
    <n v="0"/>
    <n v="0"/>
    <n v="0"/>
    <n v="1"/>
    <n v="1"/>
    <n v="0"/>
    <n v="0"/>
    <n v="0"/>
    <n v="0"/>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marmite7 marmite5 gobelet_plastique gobelet_acier bassine natte"/>
    <n v="0"/>
    <n v="0"/>
    <n v="0"/>
    <n v="1"/>
    <n v="1"/>
    <n v="0"/>
    <n v="1"/>
    <n v="1"/>
    <n v="1"/>
    <n v="1"/>
    <n v="0"/>
    <n v="0"/>
    <n v="0"/>
    <n v="0"/>
    <n v="0"/>
    <n v="0"/>
    <n v="7"/>
    <n v="9"/>
    <m/>
    <x v="2"/>
    <m/>
    <x v="2"/>
    <m/>
    <m/>
    <m/>
    <m/>
    <m/>
    <m/>
    <x v="1"/>
    <m/>
    <m/>
    <m/>
    <m/>
    <m/>
    <x v="2"/>
    <m/>
    <m/>
    <m/>
    <m/>
    <m/>
    <m/>
    <x v="0"/>
    <m/>
    <m/>
    <m/>
    <m/>
    <m/>
    <m/>
    <m/>
    <x v="0"/>
    <m/>
    <m/>
    <m/>
    <m/>
    <m/>
    <m/>
    <x v="1"/>
    <n v="5000"/>
    <x v="2"/>
    <m/>
    <m/>
    <n v="365"/>
    <n v="14"/>
    <n v="0"/>
    <m/>
    <x v="1"/>
    <n v="3500"/>
    <x v="2"/>
    <m/>
    <m/>
    <n v="365"/>
    <n v="14"/>
    <n v="0"/>
    <m/>
    <x v="3"/>
    <m/>
    <x v="0"/>
    <m/>
    <m/>
    <m/>
    <m/>
    <m/>
    <m/>
    <x v="1"/>
    <n v="100"/>
    <x v="3"/>
    <m/>
    <m/>
    <n v="90"/>
    <n v="14"/>
    <n v="0"/>
    <m/>
    <x v="2"/>
    <s v="0_25l 1l 0_5l"/>
    <n v="1"/>
    <n v="1"/>
    <n v="1"/>
    <n v="600"/>
    <n v="750"/>
    <n v="1000"/>
    <x v="1"/>
    <m/>
    <m/>
    <n v="180"/>
    <n v="14"/>
    <n v="0"/>
    <m/>
    <x v="1"/>
    <n v="2000"/>
    <x v="2"/>
    <m/>
    <m/>
    <n v="90"/>
    <n v="14"/>
    <n v="0"/>
    <m/>
    <x v="1"/>
    <n v="3000"/>
    <x v="2"/>
    <m/>
    <m/>
    <n v="180"/>
    <n v="14"/>
    <n v="0"/>
    <m/>
    <x v="0"/>
    <m/>
    <x v="0"/>
    <m/>
    <m/>
    <m/>
    <m/>
    <m/>
    <m/>
    <x v="0"/>
    <m/>
    <x v="0"/>
    <m/>
    <m/>
    <m/>
    <m/>
    <m/>
    <m/>
    <x v="0"/>
    <m/>
    <x v="0"/>
    <m/>
    <m/>
    <m/>
    <m/>
    <m/>
    <m/>
    <x v="0"/>
    <m/>
    <m/>
    <m/>
    <x v="0"/>
    <m/>
    <m/>
    <m/>
    <m/>
    <m/>
    <m/>
    <x v="0"/>
    <m/>
    <x v="0"/>
    <m/>
    <m/>
    <m/>
    <m/>
    <m/>
    <m/>
    <x v="0"/>
    <m/>
    <x v="18"/>
    <n v="0"/>
    <n v="0"/>
    <n v="0"/>
    <n v="0"/>
    <n v="0"/>
    <n v="0"/>
    <n v="0"/>
    <n v="0"/>
    <n v="1"/>
    <n v="0"/>
    <n v="0"/>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5224880"/>
    <d v="2022-12-18T19:50:26"/>
    <m/>
    <m/>
    <s v="submitted_via_web"/>
    <s v="bkf_reach"/>
    <m/>
  </r>
  <r>
    <n v="247"/>
    <s v="cb51f716-e941-4340-bc41-b2f284ad5a51"/>
    <d v="2022-12-18T00:00:00"/>
    <s v="dedougou"/>
    <d v="2022-12-18T16:48:09"/>
    <d v="2022-12-18T16:48:09"/>
    <d v="2022-12-18T18:04:12"/>
    <s v="audit.csv"/>
    <m/>
    <m/>
    <x v="1"/>
    <d v="2022-12-18T00:00:00"/>
    <s v="boucle_mouhoun"/>
    <s v="mouhoun"/>
    <x v="3"/>
    <s v="central"/>
    <m/>
    <m/>
    <s v="Catholic Relief Services"/>
    <x v="3"/>
    <m/>
    <s v="oui"/>
    <m/>
    <x v="0"/>
    <m/>
    <m/>
    <s v="bidon savon400gr"/>
    <n v="0"/>
    <n v="1"/>
    <n v="1"/>
    <n v="0"/>
    <n v="2"/>
    <m/>
    <x v="0"/>
    <m/>
    <x v="0"/>
    <m/>
    <m/>
    <m/>
    <m/>
    <m/>
    <m/>
    <x v="1"/>
    <s v="25l 20l"/>
    <n v="1"/>
    <n v="1"/>
    <n v="750"/>
    <n v="2000"/>
    <x v="6"/>
    <m/>
    <m/>
    <n v="14"/>
    <n v="7"/>
    <n v="0"/>
    <m/>
    <x v="1"/>
    <s v="boule400g boule250g"/>
    <n v="1"/>
    <n v="1"/>
    <n v="450"/>
    <n v="250"/>
    <x v="2"/>
    <m/>
    <m/>
    <n v="60"/>
    <n v="1"/>
    <n v="0"/>
    <m/>
    <x v="2"/>
    <m/>
    <m/>
    <m/>
    <m/>
    <m/>
    <m/>
    <m/>
    <m/>
    <m/>
    <m/>
    <m/>
    <m/>
    <m/>
    <m/>
    <m/>
    <m/>
    <m/>
    <m/>
    <m/>
    <m/>
    <m/>
    <m/>
    <s v="prix_constants"/>
    <n v="1"/>
    <n v="0"/>
    <n v="0"/>
    <n v="0"/>
    <m/>
    <m/>
    <m/>
    <m/>
    <m/>
    <m/>
    <m/>
    <m/>
    <m/>
    <m/>
    <m/>
    <m/>
    <m/>
    <m/>
    <m/>
    <m/>
    <m/>
    <m/>
    <m/>
    <m/>
    <m/>
    <m/>
    <m/>
    <m/>
    <m/>
    <m/>
    <m/>
    <m/>
    <m/>
    <m/>
    <m/>
    <m/>
    <m/>
    <m/>
    <m/>
    <m/>
    <m/>
    <m/>
    <m/>
    <s v="bache tenaille pelle"/>
    <n v="1"/>
    <n v="0"/>
    <n v="1"/>
    <n v="1"/>
    <n v="0"/>
    <n v="3"/>
    <m/>
    <x v="1"/>
    <n v="5000"/>
    <x v="2"/>
    <m/>
    <m/>
    <n v="180"/>
    <n v="2"/>
    <n v="0"/>
    <m/>
    <x v="0"/>
    <m/>
    <x v="0"/>
    <m/>
    <m/>
    <m/>
    <m/>
    <m/>
    <m/>
    <x v="1"/>
    <n v="1500"/>
    <x v="2"/>
    <m/>
    <m/>
    <n v="360"/>
    <n v="1"/>
    <n v="0"/>
    <m/>
    <x v="2"/>
    <n v="2000"/>
    <x v="2"/>
    <m/>
    <m/>
    <n v="365"/>
    <n v="1"/>
    <n v="0"/>
    <m/>
    <x v="2"/>
    <m/>
    <m/>
    <m/>
    <m/>
    <m/>
    <m/>
    <m/>
    <m/>
    <m/>
    <m/>
    <m/>
    <m/>
    <m/>
    <m/>
    <m/>
    <m/>
    <m/>
    <m/>
    <m/>
    <m/>
    <m/>
    <m/>
    <m/>
    <s v="prix_constants"/>
    <n v="1"/>
    <n v="0"/>
    <n v="0"/>
    <n v="0"/>
    <m/>
    <m/>
    <m/>
    <m/>
    <m/>
    <m/>
    <m/>
    <m/>
    <m/>
    <m/>
    <m/>
    <m/>
    <m/>
    <m/>
    <m/>
    <m/>
    <m/>
    <m/>
    <m/>
    <m/>
    <m/>
    <m/>
    <m/>
    <m/>
    <m/>
    <m/>
    <m/>
    <m/>
    <m/>
    <m/>
    <m/>
    <m/>
    <m/>
    <m/>
    <m/>
    <m/>
    <m/>
    <m/>
    <m/>
    <m/>
    <m/>
    <s v="combustible_charbon natte moustiquaire lampe sac_boro gobelet_acier"/>
    <n v="0"/>
    <n v="1"/>
    <n v="0"/>
    <n v="0"/>
    <n v="0"/>
    <n v="0"/>
    <n v="0"/>
    <n v="1"/>
    <n v="0"/>
    <n v="1"/>
    <n v="0"/>
    <n v="1"/>
    <n v="1"/>
    <n v="0"/>
    <n v="1"/>
    <n v="0"/>
    <n v="6"/>
    <n v="11"/>
    <m/>
    <x v="2"/>
    <m/>
    <x v="2"/>
    <m/>
    <m/>
    <m/>
    <m/>
    <m/>
    <m/>
    <x v="2"/>
    <s v="sac sachet"/>
    <n v="1"/>
    <n v="1"/>
    <n v="4000"/>
    <n v="100"/>
    <x v="0"/>
    <m/>
    <m/>
    <n v="30"/>
    <n v="2"/>
    <n v="0"/>
    <m/>
    <x v="0"/>
    <m/>
    <m/>
    <m/>
    <m/>
    <m/>
    <m/>
    <m/>
    <x v="0"/>
    <m/>
    <m/>
    <m/>
    <m/>
    <m/>
    <m/>
    <x v="0"/>
    <m/>
    <x v="0"/>
    <m/>
    <m/>
    <m/>
    <m/>
    <m/>
    <m/>
    <x v="0"/>
    <m/>
    <x v="0"/>
    <m/>
    <m/>
    <m/>
    <m/>
    <m/>
    <m/>
    <x v="0"/>
    <m/>
    <x v="0"/>
    <m/>
    <m/>
    <m/>
    <m/>
    <m/>
    <m/>
    <x v="0"/>
    <m/>
    <x v="0"/>
    <m/>
    <m/>
    <m/>
    <m/>
    <m/>
    <m/>
    <x v="2"/>
    <s v="0_25l 0_5l 1l"/>
    <n v="1"/>
    <n v="1"/>
    <n v="1"/>
    <n v="500"/>
    <n v="750"/>
    <n v="1000"/>
    <x v="3"/>
    <m/>
    <m/>
    <n v="365"/>
    <n v="1"/>
    <n v="0"/>
    <m/>
    <x v="0"/>
    <m/>
    <x v="0"/>
    <m/>
    <m/>
    <m/>
    <m/>
    <m/>
    <m/>
    <x v="1"/>
    <n v="3000"/>
    <x v="1"/>
    <m/>
    <m/>
    <n v="365"/>
    <n v="1"/>
    <n v="0"/>
    <m/>
    <x v="0"/>
    <m/>
    <x v="0"/>
    <m/>
    <m/>
    <m/>
    <m/>
    <m/>
    <m/>
    <x v="2"/>
    <n v="3000"/>
    <x v="3"/>
    <m/>
    <m/>
    <n v="365"/>
    <n v="1"/>
    <n v="0"/>
    <m/>
    <x v="1"/>
    <n v="1500"/>
    <x v="2"/>
    <m/>
    <m/>
    <n v="60"/>
    <n v="2"/>
    <n v="0"/>
    <m/>
    <x v="0"/>
    <m/>
    <m/>
    <m/>
    <x v="0"/>
    <m/>
    <m/>
    <m/>
    <m/>
    <m/>
    <m/>
    <x v="1"/>
    <n v="250"/>
    <x v="2"/>
    <m/>
    <m/>
    <n v="60"/>
    <n v="1"/>
    <n v="0"/>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5224881"/>
    <d v="2022-12-18T19:50:27"/>
    <m/>
    <m/>
    <s v="submitted_via_web"/>
    <s v="bkf_reach"/>
    <m/>
  </r>
  <r>
    <n v="248"/>
    <s v="a9b88e0b-1c07-4973-9282-4e1cd0155e3b"/>
    <d v="2022-12-17T00:00:00"/>
    <s v="tougan"/>
    <d v="2022-12-17T12:49:20"/>
    <d v="2022-12-17T12:49:20"/>
    <d v="2022-12-18T11:03:44"/>
    <s v="audit.csv"/>
    <m/>
    <m/>
    <x v="1"/>
    <d v="2022-12-17T00:00:00"/>
    <s v="boucle_mouhoun"/>
    <s v="sourou"/>
    <x v="4"/>
    <s v="central"/>
    <m/>
    <m/>
    <s v="Catholic Relief Services"/>
    <x v="4"/>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bache corde tenaille pelle"/>
    <n v="1"/>
    <n v="1"/>
    <n v="1"/>
    <n v="1"/>
    <n v="0"/>
    <n v="4"/>
    <m/>
    <x v="1"/>
    <n v="7500"/>
    <x v="1"/>
    <m/>
    <m/>
    <n v="30"/>
    <n v="5"/>
    <n v="0"/>
    <m/>
    <x v="2"/>
    <n v="4500"/>
    <x v="4"/>
    <m/>
    <m/>
    <n v="30"/>
    <n v="5"/>
    <n v="0"/>
    <m/>
    <x v="2"/>
    <n v="1000"/>
    <x v="1"/>
    <m/>
    <m/>
    <n v="30"/>
    <n v="5"/>
    <n v="0"/>
    <m/>
    <x v="1"/>
    <n v="300"/>
    <x v="1"/>
    <m/>
    <m/>
    <n v="30"/>
    <n v="5"/>
    <n v="0"/>
    <m/>
    <x v="2"/>
    <m/>
    <m/>
    <m/>
    <m/>
    <m/>
    <m/>
    <m/>
    <m/>
    <m/>
    <m/>
    <m/>
    <m/>
    <m/>
    <m/>
    <m/>
    <m/>
    <m/>
    <m/>
    <m/>
    <m/>
    <m/>
    <m/>
    <m/>
    <s v="prix_constants"/>
    <n v="1"/>
    <n v="0"/>
    <n v="0"/>
    <n v="0"/>
    <m/>
    <m/>
    <m/>
    <m/>
    <m/>
    <m/>
    <m/>
    <m/>
    <m/>
    <m/>
    <m/>
    <m/>
    <m/>
    <m/>
    <m/>
    <m/>
    <m/>
    <m/>
    <m/>
    <m/>
    <m/>
    <m/>
    <m/>
    <m/>
    <m/>
    <m/>
    <m/>
    <m/>
    <m/>
    <m/>
    <m/>
    <m/>
    <m/>
    <m/>
    <m/>
    <m/>
    <m/>
    <m/>
    <m/>
    <m/>
    <m/>
    <s v="aucun"/>
    <n v="0"/>
    <n v="0"/>
    <n v="0"/>
    <n v="0"/>
    <n v="0"/>
    <n v="0"/>
    <n v="0"/>
    <n v="0"/>
    <n v="0"/>
    <n v="0"/>
    <n v="0"/>
    <n v="0"/>
    <n v="0"/>
    <n v="0"/>
    <n v="0"/>
    <n v="1"/>
    <n v="1"/>
    <n v="6"/>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nsp"/>
    <n v="0"/>
    <n v="0"/>
    <n v="0"/>
    <n v="0"/>
    <n v="0"/>
    <n v="0"/>
    <n v="0"/>
    <n v="0"/>
    <n v="1"/>
    <m/>
    <s v="Il nya pas de pelles  en fer mais en plastique"/>
    <m/>
    <m/>
    <n v="375327612"/>
    <d v="2022-12-19T07:31:12"/>
    <m/>
    <m/>
    <s v="submitted_via_web"/>
    <s v="bkf_reach"/>
    <m/>
  </r>
  <r>
    <n v="249"/>
    <s v="f8510d4b-2b69-497d-a0c9-15de71f5f95b"/>
    <d v="2022-12-17T00:00:00"/>
    <s v="tougan"/>
    <d v="2022-12-17T13:20:42"/>
    <d v="2022-12-17T13:20:42"/>
    <d v="2022-12-18T11:06:10"/>
    <s v="audit.csv"/>
    <m/>
    <m/>
    <x v="1"/>
    <d v="2022-12-17T00:00:00"/>
    <s v="boucle_mouhoun"/>
    <s v="sourou"/>
    <x v="4"/>
    <s v="central"/>
    <m/>
    <m/>
    <s v="Catholic Relief Services"/>
    <x v="4"/>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bache corde tenaille pelle"/>
    <n v="1"/>
    <n v="1"/>
    <n v="1"/>
    <n v="1"/>
    <n v="0"/>
    <n v="4"/>
    <m/>
    <x v="1"/>
    <n v="5000"/>
    <x v="1"/>
    <m/>
    <m/>
    <n v="14"/>
    <n v="3"/>
    <n v="0"/>
    <m/>
    <x v="2"/>
    <n v="4500"/>
    <x v="4"/>
    <m/>
    <m/>
    <n v="20"/>
    <n v="3"/>
    <n v="0"/>
    <m/>
    <x v="2"/>
    <n v="1000"/>
    <x v="3"/>
    <m/>
    <m/>
    <n v="30"/>
    <n v="3"/>
    <n v="0"/>
    <m/>
    <x v="1"/>
    <n v="300"/>
    <x v="3"/>
    <m/>
    <m/>
    <n v="14"/>
    <n v="3"/>
    <n v="0"/>
    <m/>
    <x v="2"/>
    <m/>
    <m/>
    <m/>
    <m/>
    <m/>
    <m/>
    <m/>
    <m/>
    <m/>
    <m/>
    <m/>
    <m/>
    <m/>
    <m/>
    <m/>
    <m/>
    <m/>
    <m/>
    <m/>
    <m/>
    <m/>
    <m/>
    <m/>
    <s v="prix_constants"/>
    <n v="1"/>
    <n v="0"/>
    <n v="0"/>
    <n v="0"/>
    <m/>
    <m/>
    <m/>
    <m/>
    <m/>
    <m/>
    <m/>
    <m/>
    <m/>
    <m/>
    <m/>
    <m/>
    <m/>
    <m/>
    <m/>
    <m/>
    <m/>
    <m/>
    <m/>
    <m/>
    <m/>
    <m/>
    <m/>
    <m/>
    <m/>
    <m/>
    <m/>
    <m/>
    <m/>
    <m/>
    <m/>
    <m/>
    <m/>
    <m/>
    <m/>
    <m/>
    <m/>
    <m/>
    <m/>
    <m/>
    <m/>
    <s v="aucun"/>
    <n v="0"/>
    <n v="0"/>
    <n v="0"/>
    <n v="0"/>
    <n v="0"/>
    <n v="0"/>
    <n v="0"/>
    <n v="0"/>
    <n v="0"/>
    <n v="0"/>
    <n v="0"/>
    <n v="0"/>
    <n v="0"/>
    <n v="0"/>
    <n v="0"/>
    <n v="1"/>
    <n v="1"/>
    <n v="6"/>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3"/>
    <x v="2"/>
    <m/>
    <m/>
    <m/>
    <m/>
    <m/>
    <m/>
    <m/>
    <m/>
    <m/>
    <m/>
    <s v="nsp"/>
    <n v="0"/>
    <n v="0"/>
    <n v="0"/>
    <n v="0"/>
    <n v="0"/>
    <n v="0"/>
    <n v="0"/>
    <n v="0"/>
    <n v="1"/>
    <m/>
    <s v="Ce sont les pelles en plastique"/>
    <m/>
    <m/>
    <n v="375327881"/>
    <d v="2022-12-19T07:32:01"/>
    <m/>
    <m/>
    <s v="submitted_via_web"/>
    <s v="bkf_reach"/>
    <m/>
  </r>
  <r>
    <n v="250"/>
    <s v="6d6f6c6d-1bf5-4332-a200-7545a26ae23b"/>
    <d v="2022-12-17T00:00:00"/>
    <s v="tougan"/>
    <d v="2022-12-17T13:31:50"/>
    <d v="2022-12-17T13:31:50"/>
    <d v="2022-12-18T11:08:56"/>
    <s v="audit.csv"/>
    <m/>
    <m/>
    <x v="1"/>
    <d v="2022-12-17T00:00:00"/>
    <s v="boucle_mouhoun"/>
    <s v="sourou"/>
    <x v="4"/>
    <s v="central"/>
    <m/>
    <m/>
    <s v="Catholic Relief Services"/>
    <x v="4"/>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bache corde tenaille pelle"/>
    <n v="1"/>
    <n v="1"/>
    <n v="1"/>
    <n v="1"/>
    <n v="0"/>
    <n v="4"/>
    <m/>
    <x v="1"/>
    <n v="5000"/>
    <x v="3"/>
    <m/>
    <m/>
    <n v="30"/>
    <n v="3"/>
    <n v="0"/>
    <m/>
    <x v="2"/>
    <n v="6000"/>
    <x v="4"/>
    <m/>
    <m/>
    <n v="30"/>
    <n v="3"/>
    <n v="0"/>
    <m/>
    <x v="2"/>
    <n v="1000"/>
    <x v="3"/>
    <m/>
    <m/>
    <n v="60"/>
    <n v="3"/>
    <n v="0"/>
    <m/>
    <x v="1"/>
    <n v="300"/>
    <x v="1"/>
    <m/>
    <m/>
    <n v="30"/>
    <n v="3"/>
    <n v="0"/>
    <m/>
    <x v="2"/>
    <m/>
    <m/>
    <m/>
    <m/>
    <m/>
    <m/>
    <m/>
    <m/>
    <m/>
    <m/>
    <m/>
    <m/>
    <m/>
    <m/>
    <m/>
    <m/>
    <m/>
    <m/>
    <m/>
    <m/>
    <m/>
    <m/>
    <m/>
    <s v="prix_constants"/>
    <n v="1"/>
    <n v="0"/>
    <n v="0"/>
    <n v="0"/>
    <m/>
    <m/>
    <m/>
    <m/>
    <m/>
    <m/>
    <m/>
    <m/>
    <m/>
    <m/>
    <m/>
    <m/>
    <m/>
    <m/>
    <m/>
    <m/>
    <m/>
    <m/>
    <m/>
    <m/>
    <m/>
    <m/>
    <m/>
    <m/>
    <m/>
    <m/>
    <m/>
    <m/>
    <m/>
    <m/>
    <m/>
    <m/>
    <m/>
    <m/>
    <m/>
    <m/>
    <m/>
    <m/>
    <m/>
    <m/>
    <m/>
    <s v="aucun"/>
    <n v="0"/>
    <n v="0"/>
    <n v="0"/>
    <n v="0"/>
    <n v="0"/>
    <n v="0"/>
    <n v="0"/>
    <n v="0"/>
    <n v="0"/>
    <n v="0"/>
    <n v="0"/>
    <n v="0"/>
    <n v="0"/>
    <n v="0"/>
    <n v="0"/>
    <n v="1"/>
    <n v="1"/>
    <n v="6"/>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nsp"/>
    <n v="0"/>
    <n v="0"/>
    <n v="0"/>
    <n v="0"/>
    <n v="0"/>
    <n v="0"/>
    <n v="0"/>
    <n v="0"/>
    <n v="1"/>
    <m/>
    <s v="Ce sont les pelles en plastique"/>
    <m/>
    <m/>
    <n v="375328059"/>
    <d v="2022-12-19T07:32:34"/>
    <m/>
    <m/>
    <s v="submitted_via_web"/>
    <s v="bkf_reach"/>
    <m/>
  </r>
  <r>
    <n v="251"/>
    <s v="042ba93c-4d61-46c3-bd0f-cadf9d4b3224"/>
    <d v="2022-12-17T00:00:00"/>
    <s v="tougan"/>
    <d v="2022-12-17T13:40:17"/>
    <d v="2022-12-17T13:40:17"/>
    <d v="2022-12-18T11:15:24"/>
    <s v="audit.csv"/>
    <m/>
    <m/>
    <x v="1"/>
    <d v="2022-12-17T00:00:00"/>
    <s v="boucle_mouhoun"/>
    <s v="sourou"/>
    <x v="4"/>
    <s v="central"/>
    <m/>
    <m/>
    <s v="Catholic Relief Services"/>
    <x v="4"/>
    <m/>
    <s v="oui"/>
    <m/>
    <x v="1"/>
    <m/>
    <m/>
    <s v="seau savon400gr"/>
    <n v="1"/>
    <n v="0"/>
    <n v="1"/>
    <n v="0"/>
    <n v="2"/>
    <m/>
    <x v="1"/>
    <n v="1000"/>
    <x v="2"/>
    <m/>
    <m/>
    <n v="30"/>
    <n v="3"/>
    <n v="0"/>
    <m/>
    <x v="0"/>
    <m/>
    <m/>
    <m/>
    <m/>
    <m/>
    <x v="0"/>
    <m/>
    <m/>
    <m/>
    <m/>
    <m/>
    <m/>
    <x v="1"/>
    <s v="boule400g boule250g"/>
    <n v="1"/>
    <n v="1"/>
    <n v="450"/>
    <n v="300"/>
    <x v="5"/>
    <m/>
    <m/>
    <n v="14"/>
    <n v="2"/>
    <n v="0"/>
    <m/>
    <x v="2"/>
    <m/>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charbon combustible_gaz marmite7 marmite5 assiette gobelet_acier gobelet_plastique bassine natte couverture moustiquaire pagne sac_boro lampe"/>
    <n v="0"/>
    <n v="1"/>
    <n v="1"/>
    <n v="1"/>
    <n v="1"/>
    <n v="1"/>
    <n v="1"/>
    <n v="1"/>
    <n v="1"/>
    <n v="1"/>
    <n v="1"/>
    <n v="1"/>
    <n v="1"/>
    <n v="1"/>
    <n v="1"/>
    <n v="0"/>
    <n v="14"/>
    <n v="17"/>
    <m/>
    <x v="2"/>
    <m/>
    <x v="2"/>
    <m/>
    <m/>
    <m/>
    <m/>
    <m/>
    <m/>
    <x v="2"/>
    <s v="sac sachet"/>
    <n v="1"/>
    <n v="1"/>
    <n v="3000"/>
    <n v="100"/>
    <x v="3"/>
    <m/>
    <m/>
    <n v="30"/>
    <n v="3"/>
    <n v="0"/>
    <m/>
    <x v="2"/>
    <s v="12kg 6kg"/>
    <n v="0"/>
    <n v="1"/>
    <n v="1"/>
    <m/>
    <n v="27500"/>
    <n v="27500"/>
    <x v="2"/>
    <m/>
    <m/>
    <n v="30"/>
    <n v="5"/>
    <n v="0"/>
    <m/>
    <x v="1"/>
    <n v="7500"/>
    <x v="2"/>
    <m/>
    <m/>
    <n v="40"/>
    <n v="3"/>
    <n v="0"/>
    <m/>
    <x v="1"/>
    <n v="6000"/>
    <x v="2"/>
    <m/>
    <m/>
    <n v="40"/>
    <n v="3"/>
    <n v="0"/>
    <m/>
    <x v="1"/>
    <n v="3000"/>
    <x v="3"/>
    <m/>
    <m/>
    <n v="60"/>
    <n v="3"/>
    <n v="0"/>
    <m/>
    <x v="1"/>
    <n v="150"/>
    <x v="3"/>
    <m/>
    <m/>
    <n v="30"/>
    <n v="3"/>
    <n v="0"/>
    <m/>
    <x v="1"/>
    <s v="0_25l 0_5l 1l"/>
    <n v="1"/>
    <n v="1"/>
    <n v="1"/>
    <n v="500"/>
    <n v="750"/>
    <n v="1250"/>
    <x v="1"/>
    <m/>
    <m/>
    <n v="30"/>
    <n v="3"/>
    <n v="0"/>
    <m/>
    <x v="1"/>
    <n v="1250"/>
    <x v="2"/>
    <m/>
    <m/>
    <n v="30"/>
    <n v="3"/>
    <n v="0"/>
    <m/>
    <x v="1"/>
    <n v="3000"/>
    <x v="2"/>
    <m/>
    <m/>
    <n v="30"/>
    <n v="3"/>
    <n v="0"/>
    <m/>
    <x v="1"/>
    <n v="2500"/>
    <x v="1"/>
    <m/>
    <m/>
    <n v="30"/>
    <n v="3"/>
    <n v="0"/>
    <m/>
    <x v="1"/>
    <n v="2500"/>
    <x v="1"/>
    <m/>
    <m/>
    <n v="30"/>
    <n v="3"/>
    <n v="0"/>
    <m/>
    <x v="1"/>
    <n v="1500"/>
    <x v="3"/>
    <m/>
    <m/>
    <n v="60"/>
    <n v="3"/>
    <n v="0"/>
    <m/>
    <x v="1"/>
    <s v="oui"/>
    <m/>
    <n v="2000"/>
    <x v="1"/>
    <m/>
    <m/>
    <n v="40"/>
    <n v="3"/>
    <n v="0"/>
    <m/>
    <x v="1"/>
    <n v="200"/>
    <x v="5"/>
    <m/>
    <m/>
    <n v="14"/>
    <n v="3"/>
    <n v="0"/>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nsp"/>
    <n v="0"/>
    <n v="0"/>
    <n v="0"/>
    <n v="0"/>
    <n v="0"/>
    <n v="0"/>
    <n v="0"/>
    <n v="0"/>
    <n v="1"/>
    <m/>
    <m/>
    <m/>
    <m/>
    <n v="375328157"/>
    <d v="2022-12-19T07:32:53"/>
    <m/>
    <m/>
    <s v="submitted_via_web"/>
    <s v="bkf_reach"/>
    <m/>
  </r>
  <r>
    <n v="252"/>
    <s v="236c6a65-7ddd-479a-a0ec-5951f2436268"/>
    <d v="2022-12-17T00:00:00"/>
    <s v="tougan"/>
    <d v="2022-12-17T14:18:30"/>
    <d v="2022-12-17T14:18:30"/>
    <d v="2022-12-18T11:17:09"/>
    <s v="audit.csv"/>
    <m/>
    <m/>
    <x v="1"/>
    <d v="2022-12-17T00:00:00"/>
    <s v="boucle_mouhoun"/>
    <s v="sourou"/>
    <x v="4"/>
    <s v="central"/>
    <m/>
    <m/>
    <s v="Catholic Relief Services"/>
    <x v="4"/>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bache corde tenaille pelle"/>
    <n v="1"/>
    <n v="1"/>
    <n v="1"/>
    <n v="1"/>
    <n v="0"/>
    <n v="4"/>
    <m/>
    <x v="1"/>
    <n v="5000"/>
    <x v="1"/>
    <m/>
    <m/>
    <n v="30"/>
    <n v="3"/>
    <n v="0"/>
    <m/>
    <x v="2"/>
    <n v="4500"/>
    <x v="1"/>
    <m/>
    <m/>
    <n v="30"/>
    <n v="3"/>
    <n v="0"/>
    <m/>
    <x v="2"/>
    <n v="1000"/>
    <x v="1"/>
    <m/>
    <m/>
    <n v="60"/>
    <n v="3"/>
    <n v="0"/>
    <m/>
    <x v="1"/>
    <n v="300"/>
    <x v="1"/>
    <m/>
    <m/>
    <n v="30"/>
    <n v="3"/>
    <n v="0"/>
    <m/>
    <x v="2"/>
    <m/>
    <m/>
    <m/>
    <m/>
    <m/>
    <m/>
    <m/>
    <m/>
    <m/>
    <m/>
    <m/>
    <m/>
    <m/>
    <m/>
    <m/>
    <m/>
    <m/>
    <m/>
    <m/>
    <m/>
    <m/>
    <m/>
    <m/>
    <s v="prix_constants"/>
    <n v="1"/>
    <n v="0"/>
    <n v="0"/>
    <n v="0"/>
    <m/>
    <m/>
    <m/>
    <m/>
    <m/>
    <m/>
    <m/>
    <m/>
    <m/>
    <m/>
    <m/>
    <m/>
    <m/>
    <m/>
    <m/>
    <m/>
    <m/>
    <m/>
    <m/>
    <m/>
    <m/>
    <m/>
    <m/>
    <m/>
    <m/>
    <m/>
    <m/>
    <m/>
    <m/>
    <m/>
    <m/>
    <m/>
    <m/>
    <m/>
    <m/>
    <m/>
    <m/>
    <m/>
    <m/>
    <m/>
    <m/>
    <s v="aucun"/>
    <n v="0"/>
    <n v="0"/>
    <n v="0"/>
    <n v="0"/>
    <n v="0"/>
    <n v="0"/>
    <n v="0"/>
    <n v="0"/>
    <n v="0"/>
    <n v="0"/>
    <n v="0"/>
    <n v="0"/>
    <n v="0"/>
    <n v="0"/>
    <n v="0"/>
    <n v="1"/>
    <n v="1"/>
    <n v="6"/>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nsp"/>
    <n v="0"/>
    <n v="0"/>
    <n v="0"/>
    <n v="0"/>
    <n v="0"/>
    <n v="0"/>
    <n v="0"/>
    <n v="0"/>
    <n v="1"/>
    <m/>
    <s v="Ce sont des pelles en plastique,pour les cordes c'est 150f le mètre"/>
    <m/>
    <m/>
    <n v="375328239"/>
    <d v="2022-12-19T07:33:09"/>
    <m/>
    <m/>
    <s v="submitted_via_web"/>
    <s v="bkf_reach"/>
    <m/>
  </r>
  <r>
    <n v="253"/>
    <s v="ff4bbc62-374f-4223-9663-c4efcf55afd7"/>
    <d v="2022-12-18T00:00:00"/>
    <s v="tougan"/>
    <d v="2022-12-18T11:18:03"/>
    <d v="2022-12-18T11:18:03"/>
    <d v="2022-12-18T15:57:29"/>
    <s v="audit.csv"/>
    <m/>
    <m/>
    <x v="1"/>
    <d v="2022-12-18T00:00:00"/>
    <s v="boucle_mouhoun"/>
    <s v="sourou"/>
    <x v="4"/>
    <s v="central"/>
    <m/>
    <m/>
    <s v="Catholic Relief Services"/>
    <x v="4"/>
    <m/>
    <s v="oui"/>
    <m/>
    <x v="1"/>
    <m/>
    <m/>
    <s v="savon400gr seau"/>
    <n v="1"/>
    <n v="0"/>
    <n v="1"/>
    <n v="0"/>
    <n v="2"/>
    <m/>
    <x v="1"/>
    <n v="1000"/>
    <x v="2"/>
    <m/>
    <m/>
    <n v="30"/>
    <n v="3"/>
    <n v="0"/>
    <m/>
    <x v="0"/>
    <m/>
    <m/>
    <m/>
    <m/>
    <m/>
    <x v="0"/>
    <m/>
    <m/>
    <m/>
    <m/>
    <m/>
    <m/>
    <x v="1"/>
    <s v="boule400g boule250g"/>
    <n v="1"/>
    <n v="1"/>
    <n v="500"/>
    <n v="300"/>
    <x v="4"/>
    <m/>
    <m/>
    <n v="20"/>
    <n v="3"/>
    <n v="0"/>
    <m/>
    <x v="2"/>
    <m/>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sac_boro pagne lampe moustiquaire couverture natte bassine gobelet_acier gobelet_plastique assiette marmite5 marmite7 combustible_gaz combustible_charbon combustible_bois"/>
    <n v="1"/>
    <n v="1"/>
    <n v="1"/>
    <n v="1"/>
    <n v="1"/>
    <n v="1"/>
    <n v="1"/>
    <n v="1"/>
    <n v="1"/>
    <n v="1"/>
    <n v="1"/>
    <n v="1"/>
    <n v="1"/>
    <n v="1"/>
    <n v="1"/>
    <n v="0"/>
    <n v="15"/>
    <n v="18"/>
    <m/>
    <x v="0"/>
    <n v="200"/>
    <x v="3"/>
    <m/>
    <m/>
    <n v="14"/>
    <n v="2"/>
    <n v="0"/>
    <m/>
    <x v="2"/>
    <s v="sac sachet"/>
    <n v="1"/>
    <n v="1"/>
    <n v="3500"/>
    <n v="100"/>
    <x v="0"/>
    <m/>
    <m/>
    <n v="14"/>
    <n v="3"/>
    <n v="0"/>
    <m/>
    <x v="1"/>
    <s v="6kg 12kg"/>
    <n v="0"/>
    <n v="1"/>
    <n v="1"/>
    <m/>
    <n v="27000"/>
    <n v="28000"/>
    <x v="2"/>
    <m/>
    <m/>
    <n v="30"/>
    <n v="5"/>
    <n v="0"/>
    <m/>
    <x v="1"/>
    <n v="7500"/>
    <x v="2"/>
    <m/>
    <m/>
    <n v="60"/>
    <n v="3"/>
    <n v="0"/>
    <m/>
    <x v="1"/>
    <n v="6000"/>
    <x v="2"/>
    <m/>
    <m/>
    <n v="60"/>
    <n v="3"/>
    <n v="0"/>
    <m/>
    <x v="1"/>
    <n v="3000"/>
    <x v="3"/>
    <m/>
    <m/>
    <n v="30"/>
    <n v="3"/>
    <n v="0"/>
    <m/>
    <x v="1"/>
    <n v="150"/>
    <x v="3"/>
    <m/>
    <m/>
    <n v="30"/>
    <n v="3"/>
    <n v="0"/>
    <m/>
    <x v="1"/>
    <s v="0_5l 1l"/>
    <n v="0"/>
    <n v="1"/>
    <n v="1"/>
    <m/>
    <n v="600"/>
    <n v="1000"/>
    <x v="1"/>
    <m/>
    <m/>
    <n v="30"/>
    <n v="3"/>
    <n v="0"/>
    <m/>
    <x v="1"/>
    <n v="1250"/>
    <x v="2"/>
    <m/>
    <m/>
    <n v="30"/>
    <n v="3"/>
    <n v="0"/>
    <m/>
    <x v="1"/>
    <n v="3000"/>
    <x v="2"/>
    <m/>
    <m/>
    <n v="30"/>
    <n v="3"/>
    <n v="0"/>
    <m/>
    <x v="1"/>
    <n v="2500"/>
    <x v="1"/>
    <m/>
    <m/>
    <n v="30"/>
    <n v="3"/>
    <n v="0"/>
    <m/>
    <x v="1"/>
    <n v="2500"/>
    <x v="1"/>
    <m/>
    <m/>
    <n v="60"/>
    <n v="3"/>
    <n v="0"/>
    <m/>
    <x v="1"/>
    <n v="1500"/>
    <x v="3"/>
    <m/>
    <m/>
    <n v="60"/>
    <n v="3"/>
    <n v="0"/>
    <m/>
    <x v="1"/>
    <s v="oui"/>
    <m/>
    <n v="2250"/>
    <x v="1"/>
    <m/>
    <m/>
    <n v="30"/>
    <n v="3"/>
    <n v="0"/>
    <m/>
    <x v="1"/>
    <n v="200"/>
    <x v="2"/>
    <m/>
    <m/>
    <n v="30"/>
    <n v="3"/>
    <n v="0"/>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nsp"/>
    <n v="0"/>
    <n v="0"/>
    <n v="0"/>
    <n v="0"/>
    <n v="0"/>
    <n v="0"/>
    <n v="0"/>
    <n v="0"/>
    <n v="1"/>
    <m/>
    <m/>
    <m/>
    <m/>
    <n v="375328339"/>
    <d v="2022-12-19T07:33:32"/>
    <m/>
    <m/>
    <s v="submitted_via_web"/>
    <s v="bkf_reach"/>
    <m/>
  </r>
  <r>
    <n v="254"/>
    <s v="5396b063-d009-451a-ad10-5eac18aaf5b8"/>
    <d v="2022-12-17T00:00:00"/>
    <s v="tougan"/>
    <d v="2022-12-17T14:31:39"/>
    <d v="2022-12-17T14:31:39"/>
    <d v="2022-12-17T21:13:30"/>
    <s v="audit.csv"/>
    <m/>
    <m/>
    <x v="1"/>
    <d v="2022-12-17T00:00:00"/>
    <s v="boucle_mouhoun"/>
    <s v="sourou"/>
    <x v="4"/>
    <s v="central"/>
    <m/>
    <m/>
    <s v="Catholic Relief Services"/>
    <x v="4"/>
    <m/>
    <s v="oui"/>
    <m/>
    <x v="1"/>
    <m/>
    <m/>
    <s v="seau savon400gr"/>
    <n v="1"/>
    <n v="0"/>
    <n v="1"/>
    <n v="0"/>
    <n v="2"/>
    <m/>
    <x v="1"/>
    <n v="1000"/>
    <x v="2"/>
    <m/>
    <m/>
    <n v="30"/>
    <n v="3"/>
    <n v="0"/>
    <m/>
    <x v="0"/>
    <m/>
    <m/>
    <m/>
    <m/>
    <m/>
    <x v="0"/>
    <m/>
    <m/>
    <m/>
    <m/>
    <m/>
    <m/>
    <x v="1"/>
    <s v="boule400g boule250g"/>
    <n v="1"/>
    <n v="1"/>
    <n v="450"/>
    <n v="300"/>
    <x v="4"/>
    <m/>
    <m/>
    <n v="14"/>
    <n v="2"/>
    <n v="0"/>
    <m/>
    <x v="2"/>
    <m/>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marmite7 marmite5 assiette gobelet_plastique gobelet_acier bassine natte couverture moustiquaire lampe pagne sac_boro combustible_charbon combustible_gaz combustible_bois"/>
    <n v="1"/>
    <n v="1"/>
    <n v="1"/>
    <n v="1"/>
    <n v="1"/>
    <n v="1"/>
    <n v="1"/>
    <n v="1"/>
    <n v="1"/>
    <n v="1"/>
    <n v="1"/>
    <n v="1"/>
    <n v="1"/>
    <n v="1"/>
    <n v="1"/>
    <n v="0"/>
    <n v="15"/>
    <n v="18"/>
    <m/>
    <x v="1"/>
    <n v="200"/>
    <x v="3"/>
    <m/>
    <m/>
    <n v="14"/>
    <n v="2"/>
    <n v="0"/>
    <m/>
    <x v="2"/>
    <s v="sac sachet"/>
    <n v="1"/>
    <n v="1"/>
    <n v="3000"/>
    <n v="100"/>
    <x v="0"/>
    <m/>
    <m/>
    <n v="30"/>
    <n v="3"/>
    <n v="0"/>
    <m/>
    <x v="1"/>
    <s v="6kg 12kg"/>
    <n v="0"/>
    <n v="1"/>
    <n v="1"/>
    <m/>
    <n v="27000"/>
    <n v="27500"/>
    <x v="2"/>
    <m/>
    <m/>
    <n v="30"/>
    <n v="5"/>
    <n v="0"/>
    <m/>
    <x v="1"/>
    <n v="7500"/>
    <x v="2"/>
    <m/>
    <m/>
    <n v="60"/>
    <n v="3"/>
    <n v="0"/>
    <m/>
    <x v="1"/>
    <n v="6000"/>
    <x v="2"/>
    <m/>
    <m/>
    <n v="60"/>
    <n v="3"/>
    <n v="0"/>
    <m/>
    <x v="1"/>
    <n v="3000"/>
    <x v="3"/>
    <m/>
    <m/>
    <n v="30"/>
    <n v="3"/>
    <n v="0"/>
    <m/>
    <x v="1"/>
    <n v="150"/>
    <x v="3"/>
    <m/>
    <m/>
    <n v="30"/>
    <n v="3"/>
    <n v="0"/>
    <m/>
    <x v="1"/>
    <s v="0_5l 1l"/>
    <n v="0"/>
    <n v="1"/>
    <n v="1"/>
    <m/>
    <n v="650"/>
    <n v="1000"/>
    <x v="1"/>
    <m/>
    <m/>
    <n v="30"/>
    <n v="3"/>
    <n v="0"/>
    <m/>
    <x v="1"/>
    <n v="1250"/>
    <x v="2"/>
    <m/>
    <m/>
    <n v="30"/>
    <n v="3"/>
    <n v="0"/>
    <m/>
    <x v="1"/>
    <n v="3000"/>
    <x v="2"/>
    <m/>
    <m/>
    <n v="40"/>
    <n v="3"/>
    <n v="0"/>
    <m/>
    <x v="1"/>
    <n v="3000"/>
    <x v="1"/>
    <m/>
    <m/>
    <n v="30"/>
    <n v="3"/>
    <n v="0"/>
    <m/>
    <x v="1"/>
    <n v="2250"/>
    <x v="1"/>
    <m/>
    <m/>
    <n v="40"/>
    <n v="3"/>
    <n v="0"/>
    <m/>
    <x v="1"/>
    <n v="1500"/>
    <x v="3"/>
    <m/>
    <m/>
    <n v="40"/>
    <n v="3"/>
    <n v="0"/>
    <m/>
    <x v="1"/>
    <s v="oui"/>
    <m/>
    <n v="2250"/>
    <x v="1"/>
    <m/>
    <m/>
    <n v="30"/>
    <n v="3"/>
    <n v="0"/>
    <m/>
    <x v="1"/>
    <n v="200"/>
    <x v="2"/>
    <m/>
    <m/>
    <n v="14"/>
    <n v="2"/>
    <n v="0"/>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nsp"/>
    <n v="0"/>
    <n v="0"/>
    <n v="0"/>
    <n v="0"/>
    <n v="0"/>
    <n v="0"/>
    <n v="0"/>
    <n v="0"/>
    <n v="1"/>
    <m/>
    <s v="Pas de bouteille de 3kg en vente,gobelet acier inoxydable 0,25l pas disponible"/>
    <m/>
    <m/>
    <n v="375336559"/>
    <d v="2022-12-19T07:48:52"/>
    <m/>
    <m/>
    <s v="submitted_via_web"/>
    <s v="bkf_reach"/>
    <m/>
  </r>
  <r>
    <n v="255"/>
    <s v="432a9854-2578-47f6-a7d4-4a1b709841a6"/>
    <d v="2022-12-18T00:00:00"/>
    <s v="tougan"/>
    <d v="2022-12-18T12:04:48"/>
    <d v="2022-12-18T12:04:48"/>
    <d v="2022-12-18T15:56:52"/>
    <s v="audit.csv"/>
    <m/>
    <m/>
    <x v="1"/>
    <d v="2022-12-18T00:00:00"/>
    <s v="boucle_mouhoun"/>
    <s v="sourou"/>
    <x v="4"/>
    <s v="central"/>
    <m/>
    <m/>
    <s v="Catholic Relief Services"/>
    <x v="4"/>
    <m/>
    <s v="oui"/>
    <m/>
    <x v="1"/>
    <m/>
    <m/>
    <s v="savon400gr seau"/>
    <n v="1"/>
    <n v="0"/>
    <n v="1"/>
    <n v="0"/>
    <n v="2"/>
    <m/>
    <x v="1"/>
    <n v="1000"/>
    <x v="2"/>
    <m/>
    <m/>
    <n v="30"/>
    <n v="3"/>
    <n v="0"/>
    <m/>
    <x v="0"/>
    <m/>
    <m/>
    <m/>
    <m/>
    <m/>
    <x v="0"/>
    <m/>
    <m/>
    <m/>
    <m/>
    <m/>
    <m/>
    <x v="1"/>
    <s v="boule400g boule250g"/>
    <n v="1"/>
    <n v="1"/>
    <n v="450"/>
    <n v="300"/>
    <x v="4"/>
    <m/>
    <m/>
    <n v="14"/>
    <n v="3"/>
    <n v="0"/>
    <m/>
    <x v="2"/>
    <m/>
    <m/>
    <m/>
    <m/>
    <m/>
    <m/>
    <m/>
    <m/>
    <m/>
    <m/>
    <m/>
    <m/>
    <m/>
    <m/>
    <m/>
    <m/>
    <m/>
    <m/>
    <m/>
    <m/>
    <m/>
    <m/>
    <s v="prix_constants"/>
    <n v="1"/>
    <n v="0"/>
    <n v="0"/>
    <n v="0"/>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combustible_charbon combustible_bois combustible_gaz marmite7 sac_boro pagne lampe moustiquaire couverture natte bassine gobelet_acier gobelet_plastique marmite5 assiette"/>
    <n v="1"/>
    <n v="1"/>
    <n v="1"/>
    <n v="1"/>
    <n v="1"/>
    <n v="1"/>
    <n v="1"/>
    <n v="1"/>
    <n v="1"/>
    <n v="1"/>
    <n v="1"/>
    <n v="1"/>
    <n v="1"/>
    <n v="1"/>
    <n v="1"/>
    <n v="0"/>
    <n v="15"/>
    <n v="18"/>
    <m/>
    <x v="0"/>
    <n v="200"/>
    <x v="3"/>
    <m/>
    <m/>
    <n v="14"/>
    <n v="2"/>
    <n v="0"/>
    <m/>
    <x v="2"/>
    <s v="sac sachet"/>
    <n v="1"/>
    <n v="1"/>
    <n v="3500"/>
    <n v="100"/>
    <x v="0"/>
    <m/>
    <m/>
    <n v="30"/>
    <n v="3"/>
    <n v="0"/>
    <m/>
    <x v="1"/>
    <s v="6kg 12kg"/>
    <n v="0"/>
    <n v="1"/>
    <n v="1"/>
    <m/>
    <n v="27000"/>
    <n v="28000"/>
    <x v="2"/>
    <m/>
    <m/>
    <n v="30"/>
    <n v="7"/>
    <n v="0"/>
    <m/>
    <x v="1"/>
    <n v="7500"/>
    <x v="2"/>
    <m/>
    <m/>
    <n v="60"/>
    <n v="3"/>
    <n v="0"/>
    <m/>
    <x v="1"/>
    <n v="6000"/>
    <x v="2"/>
    <m/>
    <m/>
    <n v="60"/>
    <n v="3"/>
    <n v="0"/>
    <m/>
    <x v="1"/>
    <n v="3000"/>
    <x v="3"/>
    <m/>
    <m/>
    <n v="30"/>
    <n v="3"/>
    <n v="0"/>
    <m/>
    <x v="1"/>
    <n v="150"/>
    <x v="3"/>
    <m/>
    <m/>
    <n v="30"/>
    <n v="3"/>
    <n v="0"/>
    <m/>
    <x v="1"/>
    <s v="0_5l 1l"/>
    <n v="0"/>
    <n v="1"/>
    <n v="1"/>
    <m/>
    <n v="750"/>
    <n v="1000"/>
    <x v="1"/>
    <m/>
    <m/>
    <n v="30"/>
    <n v="3"/>
    <n v="0"/>
    <m/>
    <x v="1"/>
    <n v="1250"/>
    <x v="2"/>
    <m/>
    <m/>
    <n v="30"/>
    <n v="3"/>
    <n v="0"/>
    <m/>
    <x v="1"/>
    <n v="3000"/>
    <x v="2"/>
    <m/>
    <m/>
    <n v="60"/>
    <n v="3"/>
    <n v="0"/>
    <m/>
    <x v="1"/>
    <n v="3000"/>
    <x v="1"/>
    <m/>
    <m/>
    <n v="30"/>
    <n v="3"/>
    <n v="0"/>
    <m/>
    <x v="1"/>
    <n v="2500"/>
    <x v="1"/>
    <m/>
    <m/>
    <n v="60"/>
    <n v="3"/>
    <n v="0"/>
    <m/>
    <x v="1"/>
    <n v="1500"/>
    <x v="3"/>
    <m/>
    <m/>
    <n v="30"/>
    <n v="3"/>
    <n v="0"/>
    <m/>
    <x v="1"/>
    <s v="oui"/>
    <m/>
    <n v="2250"/>
    <x v="1"/>
    <m/>
    <m/>
    <n v="30"/>
    <n v="3"/>
    <n v="0"/>
    <m/>
    <x v="1"/>
    <n v="200"/>
    <x v="2"/>
    <m/>
    <m/>
    <n v="14"/>
    <n v="2"/>
    <n v="0"/>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1"/>
    <x v="0"/>
    <m/>
    <m/>
    <m/>
    <m/>
    <m/>
    <m/>
    <m/>
    <m/>
    <m/>
    <m/>
    <s v="nsp"/>
    <n v="0"/>
    <n v="0"/>
    <n v="0"/>
    <n v="0"/>
    <n v="0"/>
    <n v="0"/>
    <n v="0"/>
    <n v="0"/>
    <n v="1"/>
    <m/>
    <m/>
    <m/>
    <m/>
    <n v="375336569"/>
    <d v="2022-12-19T07:48:53"/>
    <m/>
    <m/>
    <s v="submitted_via_web"/>
    <s v="bkf_reach"/>
    <m/>
  </r>
  <r>
    <n v="256"/>
    <s v="508922d8-8b14-422f-a106-83884082ea48"/>
    <d v="2022-12-13T00:00:00"/>
    <s v="dedougou"/>
    <d v="2022-12-13T13:46:32"/>
    <d v="2022-12-13T13:46:32"/>
    <d v="2022-12-19T11:06:50"/>
    <s v="audit.csv"/>
    <m/>
    <m/>
    <x v="1"/>
    <d v="2022-12-13T00:00:00"/>
    <s v="boucle_mouhoun"/>
    <s v="mouhoun"/>
    <x v="3"/>
    <s v="central"/>
    <m/>
    <m/>
    <s v="Catholic Relief Services"/>
    <x v="3"/>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bache corde tenaille pelle"/>
    <n v="1"/>
    <n v="1"/>
    <n v="1"/>
    <n v="1"/>
    <n v="0"/>
    <n v="4"/>
    <m/>
    <x v="2"/>
    <n v="4500"/>
    <x v="1"/>
    <m/>
    <m/>
    <n v="14"/>
    <n v="365"/>
    <n v="1"/>
    <m/>
    <x v="1"/>
    <n v="6000"/>
    <x v="5"/>
    <m/>
    <m/>
    <n v="180"/>
    <n v="1"/>
    <n v="0"/>
    <m/>
    <x v="2"/>
    <n v="1500"/>
    <x v="2"/>
    <m/>
    <m/>
    <n v="365"/>
    <n v="1"/>
    <n v="0"/>
    <m/>
    <x v="1"/>
    <n v="2000"/>
    <x v="1"/>
    <m/>
    <m/>
    <n v="365"/>
    <n v="14"/>
    <n v="0"/>
    <m/>
    <x v="1"/>
    <m/>
    <s v="pelle"/>
    <n v="0"/>
    <n v="0"/>
    <n v="0"/>
    <n v="1"/>
    <n v="0"/>
    <m/>
    <s v="prix_fournisseurs"/>
    <n v="0"/>
    <n v="0"/>
    <n v="0"/>
    <n v="0"/>
    <n v="0"/>
    <n v="1"/>
    <n v="0"/>
    <n v="0"/>
    <n v="0"/>
    <n v="0"/>
    <n v="0"/>
    <n v="0"/>
    <m/>
    <m/>
    <s v="prix_constants"/>
    <n v="1"/>
    <n v="0"/>
    <n v="0"/>
    <n v="0"/>
    <m/>
    <m/>
    <m/>
    <m/>
    <m/>
    <m/>
    <m/>
    <m/>
    <m/>
    <m/>
    <m/>
    <m/>
    <m/>
    <m/>
    <m/>
    <m/>
    <m/>
    <m/>
    <m/>
    <m/>
    <m/>
    <m/>
    <m/>
    <m/>
    <m/>
    <m/>
    <m/>
    <m/>
    <m/>
    <m/>
    <m/>
    <m/>
    <m/>
    <m/>
    <m/>
    <m/>
    <m/>
    <m/>
    <m/>
    <m/>
    <m/>
    <s v="sac_boro"/>
    <n v="0"/>
    <n v="0"/>
    <n v="0"/>
    <n v="0"/>
    <n v="0"/>
    <n v="0"/>
    <n v="0"/>
    <n v="0"/>
    <n v="0"/>
    <n v="0"/>
    <n v="0"/>
    <n v="0"/>
    <n v="0"/>
    <n v="0"/>
    <n v="1"/>
    <n v="0"/>
    <n v="1"/>
    <n v="6"/>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1"/>
    <n v="250"/>
    <x v="2"/>
    <m/>
    <m/>
    <n v="60"/>
    <n v="1"/>
    <n v="0"/>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5502780"/>
    <d v="2022-12-19T12:31:00"/>
    <m/>
    <m/>
    <s v="submitted_via_web"/>
    <s v="bkf_reach"/>
    <m/>
  </r>
  <r>
    <n v="257"/>
    <s v="041a9e0f-6a2f-4e7a-a4c1-830f9ddb6277"/>
    <d v="2022-12-16T00:00:00"/>
    <s v="dedougou"/>
    <d v="2022-12-16T17:07:56"/>
    <d v="2022-12-16T17:07:56"/>
    <d v="2022-12-19T10:45:14"/>
    <s v="audit.csv"/>
    <m/>
    <m/>
    <x v="1"/>
    <d v="2022-12-16T00:00:00"/>
    <s v="boucle_mouhoun"/>
    <s v="mouhoun"/>
    <x v="3"/>
    <s v="central"/>
    <m/>
    <m/>
    <s v="Catholic Relief Services"/>
    <x v="3"/>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bache corde tenaille pelle"/>
    <n v="1"/>
    <n v="1"/>
    <n v="1"/>
    <n v="1"/>
    <n v="0"/>
    <n v="4"/>
    <m/>
    <x v="1"/>
    <n v="4500"/>
    <x v="2"/>
    <m/>
    <m/>
    <n v="90"/>
    <n v="2"/>
    <n v="0"/>
    <m/>
    <x v="2"/>
    <n v="7500"/>
    <x v="5"/>
    <m/>
    <m/>
    <n v="90"/>
    <n v="1"/>
    <n v="0"/>
    <m/>
    <x v="2"/>
    <n v="1500"/>
    <x v="2"/>
    <m/>
    <m/>
    <n v="365"/>
    <n v="1"/>
    <n v="0"/>
    <m/>
    <x v="1"/>
    <n v="2500"/>
    <x v="2"/>
    <m/>
    <m/>
    <n v="180"/>
    <n v="1"/>
    <n v="0"/>
    <m/>
    <x v="2"/>
    <m/>
    <m/>
    <m/>
    <m/>
    <m/>
    <m/>
    <m/>
    <m/>
    <m/>
    <m/>
    <m/>
    <m/>
    <m/>
    <m/>
    <m/>
    <m/>
    <m/>
    <m/>
    <m/>
    <m/>
    <m/>
    <m/>
    <m/>
    <s v="prix_constants"/>
    <n v="1"/>
    <n v="0"/>
    <n v="0"/>
    <n v="0"/>
    <m/>
    <m/>
    <m/>
    <m/>
    <m/>
    <m/>
    <m/>
    <m/>
    <m/>
    <m/>
    <m/>
    <m/>
    <m/>
    <m/>
    <m/>
    <m/>
    <m/>
    <m/>
    <m/>
    <m/>
    <m/>
    <m/>
    <m/>
    <m/>
    <m/>
    <m/>
    <m/>
    <m/>
    <m/>
    <m/>
    <m/>
    <m/>
    <m/>
    <m/>
    <m/>
    <m/>
    <m/>
    <m/>
    <m/>
    <m/>
    <m/>
    <s v="sac_boro lampe"/>
    <n v="0"/>
    <n v="0"/>
    <n v="0"/>
    <n v="0"/>
    <n v="0"/>
    <n v="0"/>
    <n v="0"/>
    <n v="0"/>
    <n v="0"/>
    <n v="0"/>
    <n v="0"/>
    <n v="0"/>
    <n v="1"/>
    <n v="0"/>
    <n v="1"/>
    <n v="0"/>
    <n v="2"/>
    <n v="7"/>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1"/>
    <n v="2000"/>
    <x v="2"/>
    <m/>
    <m/>
    <n v="90"/>
    <n v="1"/>
    <n v="0"/>
    <m/>
    <x v="0"/>
    <m/>
    <m/>
    <m/>
    <x v="0"/>
    <m/>
    <m/>
    <m/>
    <m/>
    <m/>
    <m/>
    <x v="1"/>
    <n v="250"/>
    <x v="2"/>
    <m/>
    <m/>
    <n v="30"/>
    <n v="1"/>
    <n v="0"/>
    <m/>
    <x v="1"/>
    <m/>
    <x v="6"/>
    <m/>
    <m/>
    <m/>
    <m/>
    <m/>
    <m/>
    <m/>
    <m/>
    <m/>
    <m/>
    <m/>
    <m/>
    <m/>
    <m/>
    <m/>
    <m/>
    <m/>
    <m/>
    <m/>
    <m/>
    <m/>
    <m/>
    <m/>
    <m/>
    <m/>
    <m/>
    <m/>
    <m/>
    <m/>
    <m/>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5502815"/>
    <d v="2022-12-19T12:31:05"/>
    <m/>
    <m/>
    <s v="submitted_via_web"/>
    <s v="bkf_reach"/>
    <m/>
  </r>
  <r>
    <n v="258"/>
    <s v="03a55361-eed3-44f9-a0e6-df0eb1715b9e"/>
    <d v="2022-12-18T00:00:00"/>
    <s v="dedougou"/>
    <d v="2022-12-18T10:25:59"/>
    <d v="2022-12-18T10:25:59"/>
    <d v="2022-12-19T10:29:45"/>
    <s v="audit.csv"/>
    <m/>
    <m/>
    <x v="1"/>
    <d v="2022-12-18T00:00:00"/>
    <s v="boucle_mouhoun"/>
    <s v="mouhoun"/>
    <x v="3"/>
    <s v="central"/>
    <m/>
    <m/>
    <s v="Catholic Relief Services"/>
    <x v="3"/>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pagne moustiquaire couverture"/>
    <n v="0"/>
    <n v="0"/>
    <n v="0"/>
    <n v="0"/>
    <n v="0"/>
    <n v="0"/>
    <n v="0"/>
    <n v="0"/>
    <n v="0"/>
    <n v="0"/>
    <n v="1"/>
    <n v="1"/>
    <n v="0"/>
    <n v="1"/>
    <n v="0"/>
    <n v="0"/>
    <n v="3"/>
    <n v="5"/>
    <m/>
    <x v="2"/>
    <m/>
    <x v="2"/>
    <m/>
    <m/>
    <m/>
    <m/>
    <m/>
    <m/>
    <x v="1"/>
    <m/>
    <m/>
    <m/>
    <m/>
    <m/>
    <x v="2"/>
    <m/>
    <m/>
    <m/>
    <m/>
    <m/>
    <m/>
    <x v="0"/>
    <m/>
    <m/>
    <m/>
    <m/>
    <m/>
    <m/>
    <m/>
    <x v="0"/>
    <m/>
    <m/>
    <m/>
    <m/>
    <m/>
    <m/>
    <x v="0"/>
    <m/>
    <x v="0"/>
    <m/>
    <m/>
    <m/>
    <m/>
    <m/>
    <m/>
    <x v="0"/>
    <m/>
    <x v="0"/>
    <m/>
    <m/>
    <m/>
    <m/>
    <m/>
    <m/>
    <x v="0"/>
    <m/>
    <x v="0"/>
    <m/>
    <m/>
    <m/>
    <m/>
    <m/>
    <m/>
    <x v="0"/>
    <m/>
    <x v="0"/>
    <m/>
    <m/>
    <m/>
    <m/>
    <m/>
    <m/>
    <x v="0"/>
    <m/>
    <m/>
    <m/>
    <m/>
    <m/>
    <m/>
    <m/>
    <x v="0"/>
    <m/>
    <m/>
    <m/>
    <m/>
    <m/>
    <m/>
    <x v="0"/>
    <m/>
    <x v="0"/>
    <m/>
    <m/>
    <m/>
    <m/>
    <m/>
    <m/>
    <x v="0"/>
    <m/>
    <x v="0"/>
    <m/>
    <m/>
    <m/>
    <m/>
    <m/>
    <m/>
    <x v="1"/>
    <n v="3000"/>
    <x v="1"/>
    <m/>
    <m/>
    <n v="30"/>
    <n v="7"/>
    <n v="0"/>
    <m/>
    <x v="1"/>
    <n v="3000"/>
    <x v="1"/>
    <m/>
    <m/>
    <n v="60"/>
    <n v="7"/>
    <n v="0"/>
    <m/>
    <x v="0"/>
    <m/>
    <x v="0"/>
    <m/>
    <m/>
    <m/>
    <m/>
    <m/>
    <m/>
    <x v="1"/>
    <s v="oui"/>
    <m/>
    <n v="2250"/>
    <x v="1"/>
    <m/>
    <m/>
    <n v="30"/>
    <n v="7"/>
    <n v="0"/>
    <m/>
    <x v="0"/>
    <m/>
    <x v="0"/>
    <m/>
    <m/>
    <m/>
    <m/>
    <m/>
    <m/>
    <x v="0"/>
    <m/>
    <x v="20"/>
    <n v="0"/>
    <n v="0"/>
    <n v="0"/>
    <n v="0"/>
    <n v="0"/>
    <n v="0"/>
    <n v="0"/>
    <n v="0"/>
    <n v="0"/>
    <n v="0"/>
    <n v="1"/>
    <n v="1"/>
    <n v="0"/>
    <n v="1"/>
    <n v="0"/>
    <n v="0"/>
    <m/>
    <s v="cout_transport"/>
    <n v="0"/>
    <n v="0"/>
    <n v="0"/>
    <n v="0"/>
    <n v="0"/>
    <n v="0"/>
    <n v="0"/>
    <n v="1"/>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75502848"/>
    <d v="2022-12-19T12:31:10"/>
    <m/>
    <m/>
    <s v="submitted_via_web"/>
    <s v="bkf_reach"/>
    <m/>
  </r>
  <r>
    <n v="259"/>
    <s v="bce0e879-9df3-46c6-806d-702c2b095267"/>
    <d v="2022-12-18T00:00:00"/>
    <s v="dedougou"/>
    <d v="2022-12-18T19:10:24"/>
    <d v="2022-12-18T19:10:24"/>
    <d v="2022-12-19T10:16:33"/>
    <s v="audit.csv"/>
    <m/>
    <m/>
    <x v="1"/>
    <d v="2022-12-18T00:00:00"/>
    <s v="boucle_mouhoun"/>
    <s v="mouhoun"/>
    <x v="3"/>
    <s v="central"/>
    <m/>
    <m/>
    <s v="Catholic Relief Services"/>
    <x v="3"/>
    <m/>
    <s v="oui"/>
    <m/>
    <x v="0"/>
    <m/>
    <m/>
    <s v="savon400gr bidon"/>
    <n v="0"/>
    <n v="1"/>
    <n v="1"/>
    <n v="0"/>
    <n v="2"/>
    <m/>
    <x v="0"/>
    <m/>
    <x v="0"/>
    <m/>
    <m/>
    <m/>
    <m/>
    <m/>
    <m/>
    <x v="2"/>
    <s v="20l 25l"/>
    <n v="1"/>
    <n v="1"/>
    <n v="5000"/>
    <n v="1000"/>
    <x v="6"/>
    <m/>
    <m/>
    <n v="7"/>
    <n v="7"/>
    <n v="1"/>
    <m/>
    <x v="1"/>
    <s v="boule400g boule250g"/>
    <n v="1"/>
    <n v="1"/>
    <n v="450"/>
    <n v="250"/>
    <x v="2"/>
    <m/>
    <m/>
    <n v="30"/>
    <n v="1"/>
    <n v="0"/>
    <m/>
    <x v="2"/>
    <m/>
    <m/>
    <m/>
    <m/>
    <m/>
    <m/>
    <m/>
    <m/>
    <m/>
    <m/>
    <m/>
    <m/>
    <m/>
    <m/>
    <m/>
    <m/>
    <m/>
    <m/>
    <m/>
    <m/>
    <m/>
    <m/>
    <s v="prix_constants"/>
    <n v="1"/>
    <n v="0"/>
    <n v="0"/>
    <n v="0"/>
    <m/>
    <m/>
    <m/>
    <m/>
    <m/>
    <m/>
    <m/>
    <m/>
    <m/>
    <m/>
    <m/>
    <m/>
    <m/>
    <m/>
    <m/>
    <m/>
    <m/>
    <m/>
    <m/>
    <m/>
    <m/>
    <m/>
    <m/>
    <m/>
    <m/>
    <m/>
    <m/>
    <m/>
    <m/>
    <m/>
    <m/>
    <m/>
    <m/>
    <m/>
    <m/>
    <m/>
    <m/>
    <m/>
    <m/>
    <s v="bache corde pelle tenaille"/>
    <n v="1"/>
    <n v="1"/>
    <n v="1"/>
    <n v="1"/>
    <n v="0"/>
    <n v="4"/>
    <m/>
    <x v="2"/>
    <n v="5000"/>
    <x v="2"/>
    <m/>
    <m/>
    <n v="180"/>
    <n v="1"/>
    <n v="0"/>
    <m/>
    <x v="2"/>
    <n v="6000"/>
    <x v="5"/>
    <m/>
    <m/>
    <n v="60"/>
    <n v="1"/>
    <n v="0"/>
    <m/>
    <x v="1"/>
    <n v="1500"/>
    <x v="2"/>
    <m/>
    <m/>
    <n v="350"/>
    <n v="1"/>
    <n v="0"/>
    <m/>
    <x v="2"/>
    <n v="2000"/>
    <x v="2"/>
    <m/>
    <m/>
    <n v="365"/>
    <n v="1"/>
    <n v="0"/>
    <m/>
    <x v="2"/>
    <m/>
    <m/>
    <m/>
    <m/>
    <m/>
    <m/>
    <m/>
    <m/>
    <m/>
    <m/>
    <m/>
    <m/>
    <m/>
    <m/>
    <m/>
    <m/>
    <m/>
    <m/>
    <m/>
    <m/>
    <m/>
    <m/>
    <m/>
    <s v="prix_constants"/>
    <n v="1"/>
    <n v="0"/>
    <n v="0"/>
    <n v="0"/>
    <m/>
    <m/>
    <m/>
    <m/>
    <m/>
    <m/>
    <m/>
    <m/>
    <m/>
    <m/>
    <m/>
    <m/>
    <m/>
    <m/>
    <m/>
    <m/>
    <m/>
    <m/>
    <m/>
    <m/>
    <m/>
    <m/>
    <m/>
    <m/>
    <m/>
    <m/>
    <m/>
    <m/>
    <m/>
    <m/>
    <m/>
    <m/>
    <m/>
    <m/>
    <m/>
    <m/>
    <m/>
    <m/>
    <m/>
    <m/>
    <m/>
    <s v="combustible_bois combustible_charbon gobelet_acier natte moustiquaire lampe sac_boro"/>
    <n v="1"/>
    <n v="1"/>
    <n v="0"/>
    <n v="0"/>
    <n v="0"/>
    <n v="0"/>
    <n v="0"/>
    <n v="1"/>
    <n v="0"/>
    <n v="1"/>
    <n v="0"/>
    <n v="1"/>
    <n v="1"/>
    <n v="0"/>
    <n v="1"/>
    <n v="0"/>
    <n v="7"/>
    <n v="13"/>
    <m/>
    <x v="0"/>
    <n v="200"/>
    <x v="0"/>
    <m/>
    <m/>
    <n v="30"/>
    <n v="7"/>
    <n v="0"/>
    <m/>
    <x v="2"/>
    <s v="sac sachet"/>
    <n v="1"/>
    <n v="1"/>
    <n v="5000"/>
    <n v="100"/>
    <x v="0"/>
    <m/>
    <m/>
    <n v="14"/>
    <n v="7"/>
    <n v="0"/>
    <m/>
    <x v="0"/>
    <m/>
    <m/>
    <m/>
    <m/>
    <m/>
    <m/>
    <m/>
    <x v="0"/>
    <m/>
    <m/>
    <m/>
    <m/>
    <m/>
    <m/>
    <x v="0"/>
    <m/>
    <x v="0"/>
    <m/>
    <m/>
    <m/>
    <m/>
    <m/>
    <m/>
    <x v="0"/>
    <m/>
    <x v="0"/>
    <m/>
    <m/>
    <m/>
    <m/>
    <m/>
    <m/>
    <x v="0"/>
    <m/>
    <x v="0"/>
    <m/>
    <m/>
    <m/>
    <m/>
    <m/>
    <m/>
    <x v="0"/>
    <m/>
    <x v="0"/>
    <m/>
    <m/>
    <m/>
    <m/>
    <m/>
    <m/>
    <x v="1"/>
    <s v="0_25l 0_5l 1l"/>
    <n v="1"/>
    <n v="1"/>
    <n v="1"/>
    <n v="600"/>
    <n v="800"/>
    <n v="1200"/>
    <x v="3"/>
    <m/>
    <m/>
    <n v="365"/>
    <n v="1"/>
    <n v="0"/>
    <m/>
    <x v="0"/>
    <m/>
    <x v="0"/>
    <m/>
    <m/>
    <m/>
    <m/>
    <m/>
    <m/>
    <x v="1"/>
    <n v="3000"/>
    <x v="1"/>
    <m/>
    <m/>
    <n v="365"/>
    <n v="1"/>
    <n v="0"/>
    <m/>
    <x v="0"/>
    <m/>
    <x v="0"/>
    <m/>
    <m/>
    <m/>
    <m/>
    <m/>
    <m/>
    <x v="1"/>
    <n v="3000"/>
    <x v="3"/>
    <m/>
    <m/>
    <n v="365"/>
    <n v="1"/>
    <n v="0"/>
    <m/>
    <x v="2"/>
    <n v="1500"/>
    <x v="2"/>
    <m/>
    <m/>
    <n v="60"/>
    <n v="1"/>
    <n v="0"/>
    <m/>
    <x v="0"/>
    <m/>
    <m/>
    <m/>
    <x v="0"/>
    <m/>
    <m/>
    <m/>
    <m/>
    <m/>
    <m/>
    <x v="1"/>
    <n v="250"/>
    <x v="2"/>
    <m/>
    <m/>
    <n v="60"/>
    <n v="1"/>
    <n v="0"/>
    <m/>
    <x v="0"/>
    <m/>
    <x v="21"/>
    <n v="1"/>
    <n v="1"/>
    <n v="0"/>
    <n v="0"/>
    <n v="0"/>
    <n v="0"/>
    <n v="0"/>
    <n v="0"/>
    <n v="0"/>
    <n v="1"/>
    <n v="0"/>
    <n v="0"/>
    <n v="0"/>
    <n v="0"/>
    <n v="0"/>
    <n v="0"/>
    <m/>
    <s v="prix_fournisseurs"/>
    <n v="0"/>
    <n v="0"/>
    <n v="0"/>
    <n v="0"/>
    <n v="0"/>
    <n v="1"/>
    <n v="0"/>
    <n v="0"/>
    <n v="0"/>
    <n v="0"/>
    <n v="0"/>
    <n v="0"/>
    <m/>
    <m/>
    <s v="prix_constants"/>
    <n v="1"/>
    <n v="0"/>
    <n v="0"/>
    <n v="0"/>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5502878"/>
    <d v="2022-12-19T12:31:14"/>
    <m/>
    <m/>
    <s v="submitted_via_web"/>
    <s v="bkf_reach"/>
    <m/>
  </r>
  <r>
    <n v="260"/>
    <s v="e1389096-b2aa-413c-bd8c-95ef7e73b02f"/>
    <d v="2022-12-19T00:00:00"/>
    <s v="boussouma"/>
    <d v="2022-12-19T10:05:39"/>
    <d v="2022-12-19T10:05:39"/>
    <d v="2022-12-19T11:00:58"/>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marmite7 marmite5 assiette gobelet_plastique gobelet_acier bassine"/>
    <n v="0"/>
    <n v="0"/>
    <n v="0"/>
    <n v="1"/>
    <n v="1"/>
    <n v="1"/>
    <n v="1"/>
    <n v="1"/>
    <n v="1"/>
    <n v="0"/>
    <n v="0"/>
    <n v="0"/>
    <n v="0"/>
    <n v="0"/>
    <n v="0"/>
    <n v="0"/>
    <n v="6"/>
    <n v="8"/>
    <m/>
    <x v="2"/>
    <m/>
    <x v="2"/>
    <m/>
    <m/>
    <m/>
    <m/>
    <m/>
    <m/>
    <x v="1"/>
    <m/>
    <m/>
    <m/>
    <m/>
    <m/>
    <x v="2"/>
    <m/>
    <m/>
    <m/>
    <m/>
    <m/>
    <m/>
    <x v="0"/>
    <m/>
    <m/>
    <m/>
    <m/>
    <m/>
    <m/>
    <m/>
    <x v="0"/>
    <m/>
    <m/>
    <m/>
    <m/>
    <m/>
    <m/>
    <x v="1"/>
    <n v="6500"/>
    <x v="2"/>
    <m/>
    <m/>
    <n v="40"/>
    <n v="2"/>
    <n v="0"/>
    <m/>
    <x v="1"/>
    <n v="5300"/>
    <x v="2"/>
    <m/>
    <m/>
    <n v="35"/>
    <n v="2"/>
    <n v="0"/>
    <m/>
    <x v="1"/>
    <n v="375"/>
    <x v="3"/>
    <m/>
    <m/>
    <n v="30"/>
    <n v="2"/>
    <n v="0"/>
    <m/>
    <x v="1"/>
    <n v="150"/>
    <x v="3"/>
    <m/>
    <m/>
    <n v="30"/>
    <n v="1"/>
    <n v="0"/>
    <m/>
    <x v="1"/>
    <s v="0_25l 0_5l 1l"/>
    <n v="1"/>
    <n v="1"/>
    <n v="1"/>
    <n v="425"/>
    <n v="500"/>
    <n v="1100"/>
    <x v="1"/>
    <m/>
    <m/>
    <n v="30"/>
    <n v="1"/>
    <n v="0"/>
    <m/>
    <x v="1"/>
    <n v="1800"/>
    <x v="2"/>
    <m/>
    <m/>
    <n v="30"/>
    <n v="1"/>
    <n v="0"/>
    <m/>
    <x v="0"/>
    <m/>
    <x v="0"/>
    <m/>
    <m/>
    <m/>
    <m/>
    <m/>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75515551"/>
    <d v="2022-12-19T12:52:43"/>
    <m/>
    <m/>
    <s v="submitted_via_web"/>
    <s v="bkf_reach"/>
    <m/>
  </r>
  <r>
    <n v="261"/>
    <s v="3167951d-d131-47e3-8bdc-3b3bec05a9fc"/>
    <d v="2022-12-19T00:00:00"/>
    <s v="boussouma"/>
    <d v="2022-12-19T10:43:08"/>
    <d v="2022-12-19T10:43:08"/>
    <d v="2022-12-19T11:00:21"/>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marmite7 marmite5 assiette gobelet_plastique gobelet_acier bassine"/>
    <n v="0"/>
    <n v="0"/>
    <n v="0"/>
    <n v="1"/>
    <n v="1"/>
    <n v="1"/>
    <n v="1"/>
    <n v="1"/>
    <n v="1"/>
    <n v="0"/>
    <n v="0"/>
    <n v="0"/>
    <n v="0"/>
    <n v="0"/>
    <n v="0"/>
    <n v="0"/>
    <n v="6"/>
    <n v="8"/>
    <m/>
    <x v="2"/>
    <m/>
    <x v="2"/>
    <m/>
    <m/>
    <m/>
    <m/>
    <m/>
    <m/>
    <x v="1"/>
    <m/>
    <m/>
    <m/>
    <m/>
    <m/>
    <x v="2"/>
    <m/>
    <m/>
    <m/>
    <m/>
    <m/>
    <m/>
    <x v="0"/>
    <m/>
    <m/>
    <m/>
    <m/>
    <m/>
    <m/>
    <m/>
    <x v="0"/>
    <m/>
    <m/>
    <m/>
    <m/>
    <m/>
    <m/>
    <x v="1"/>
    <n v="6250"/>
    <x v="1"/>
    <m/>
    <m/>
    <n v="35"/>
    <n v="2"/>
    <n v="0"/>
    <m/>
    <x v="1"/>
    <n v="5000"/>
    <x v="1"/>
    <m/>
    <m/>
    <n v="30"/>
    <n v="1"/>
    <n v="0"/>
    <m/>
    <x v="1"/>
    <n v="300"/>
    <x v="1"/>
    <m/>
    <m/>
    <n v="30"/>
    <n v="1"/>
    <n v="0"/>
    <m/>
    <x v="1"/>
    <n v="125"/>
    <x v="1"/>
    <m/>
    <m/>
    <n v="30"/>
    <n v="1"/>
    <n v="0"/>
    <m/>
    <x v="1"/>
    <s v="0_25l 0_5l 1l"/>
    <n v="1"/>
    <n v="1"/>
    <n v="1"/>
    <n v="450"/>
    <n v="500"/>
    <n v="1100"/>
    <x v="2"/>
    <m/>
    <m/>
    <n v="40"/>
    <n v="1"/>
    <n v="0"/>
    <m/>
    <x v="1"/>
    <n v="1500"/>
    <x v="3"/>
    <m/>
    <m/>
    <n v="30"/>
    <n v="1"/>
    <n v="0"/>
    <m/>
    <x v="0"/>
    <m/>
    <x v="0"/>
    <m/>
    <m/>
    <m/>
    <m/>
    <m/>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5584"/>
    <d v="2022-12-19T12:52:45"/>
    <m/>
    <m/>
    <s v="submitted_via_web"/>
    <s v="bkf_reach"/>
    <m/>
  </r>
  <r>
    <n v="262"/>
    <s v="98a9d0ce-7ee0-4a02-880a-acabd387d791"/>
    <d v="2022-12-19T00:00:00"/>
    <s v="boussouma"/>
    <d v="2022-12-19T11:03:46"/>
    <d v="2022-12-19T11:03:46"/>
    <d v="2022-12-19T11:09:53"/>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gobelet_acier assiette"/>
    <n v="0"/>
    <n v="0"/>
    <n v="0"/>
    <n v="0"/>
    <n v="0"/>
    <n v="1"/>
    <n v="0"/>
    <n v="1"/>
    <n v="0"/>
    <n v="0"/>
    <n v="0"/>
    <n v="0"/>
    <n v="0"/>
    <n v="0"/>
    <n v="0"/>
    <n v="0"/>
    <n v="2"/>
    <n v="4"/>
    <m/>
    <x v="2"/>
    <m/>
    <x v="2"/>
    <m/>
    <m/>
    <m/>
    <m/>
    <m/>
    <m/>
    <x v="1"/>
    <m/>
    <m/>
    <m/>
    <m/>
    <m/>
    <x v="2"/>
    <m/>
    <m/>
    <m/>
    <m/>
    <m/>
    <m/>
    <x v="0"/>
    <m/>
    <m/>
    <m/>
    <m/>
    <m/>
    <m/>
    <m/>
    <x v="0"/>
    <m/>
    <m/>
    <m/>
    <m/>
    <m/>
    <m/>
    <x v="0"/>
    <m/>
    <x v="0"/>
    <m/>
    <m/>
    <m/>
    <m/>
    <m/>
    <m/>
    <x v="0"/>
    <m/>
    <x v="0"/>
    <m/>
    <m/>
    <m/>
    <m/>
    <m/>
    <m/>
    <x v="1"/>
    <n v="300"/>
    <x v="3"/>
    <m/>
    <m/>
    <n v="35"/>
    <n v="1"/>
    <n v="0"/>
    <m/>
    <x v="0"/>
    <m/>
    <x v="0"/>
    <m/>
    <m/>
    <m/>
    <m/>
    <m/>
    <m/>
    <x v="1"/>
    <s v="0_25l 0_5l 1l"/>
    <n v="1"/>
    <n v="1"/>
    <n v="1"/>
    <n v="450"/>
    <n v="550"/>
    <n v="1000"/>
    <x v="1"/>
    <m/>
    <m/>
    <n v="30"/>
    <n v="1"/>
    <n v="0"/>
    <m/>
    <x v="0"/>
    <m/>
    <x v="0"/>
    <m/>
    <m/>
    <m/>
    <m/>
    <m/>
    <m/>
    <x v="0"/>
    <m/>
    <x v="0"/>
    <m/>
    <m/>
    <m/>
    <m/>
    <m/>
    <m/>
    <x v="0"/>
    <m/>
    <x v="0"/>
    <m/>
    <m/>
    <m/>
    <m/>
    <m/>
    <m/>
    <x v="0"/>
    <m/>
    <x v="0"/>
    <m/>
    <m/>
    <m/>
    <m/>
    <m/>
    <m/>
    <x v="0"/>
    <m/>
    <x v="0"/>
    <m/>
    <m/>
    <m/>
    <m/>
    <m/>
    <m/>
    <x v="0"/>
    <m/>
    <m/>
    <m/>
    <x v="0"/>
    <m/>
    <m/>
    <m/>
    <m/>
    <m/>
    <m/>
    <x v="0"/>
    <m/>
    <x v="0"/>
    <m/>
    <m/>
    <m/>
    <m/>
    <m/>
    <m/>
    <x v="0"/>
    <m/>
    <x v="22"/>
    <n v="0"/>
    <n v="0"/>
    <n v="0"/>
    <n v="0"/>
    <n v="0"/>
    <n v="1"/>
    <n v="0"/>
    <n v="1"/>
    <n v="0"/>
    <n v="0"/>
    <n v="0"/>
    <n v="0"/>
    <n v="0"/>
    <n v="0"/>
    <n v="0"/>
    <n v="0"/>
    <m/>
    <s v="degradation_perte"/>
    <n v="0"/>
    <n v="0"/>
    <n v="1"/>
    <n v="0"/>
    <n v="0"/>
    <n v="0"/>
    <n v="0"/>
    <n v="0"/>
    <n v="0"/>
    <n v="0"/>
    <n v="0"/>
    <n v="0"/>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75515601"/>
    <d v="2022-12-19T12:52:46"/>
    <m/>
    <m/>
    <s v="submitted_via_web"/>
    <s v="bkf_reach"/>
    <m/>
  </r>
  <r>
    <n v="263"/>
    <s v="b22ba747-bc2f-4b0a-8018-78a9d077311d"/>
    <d v="2022-12-19T00:00:00"/>
    <s v="boussouma"/>
    <d v="2022-12-19T11:03:31"/>
    <d v="2022-12-19T11:03:31"/>
    <d v="2022-12-19T11:10:38"/>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marmite5 marmite7"/>
    <n v="0"/>
    <n v="0"/>
    <n v="0"/>
    <n v="1"/>
    <n v="1"/>
    <n v="0"/>
    <n v="0"/>
    <n v="0"/>
    <n v="0"/>
    <n v="0"/>
    <n v="0"/>
    <n v="0"/>
    <n v="0"/>
    <n v="0"/>
    <n v="0"/>
    <n v="0"/>
    <n v="2"/>
    <n v="4"/>
    <m/>
    <x v="2"/>
    <m/>
    <x v="2"/>
    <m/>
    <m/>
    <m/>
    <m/>
    <m/>
    <m/>
    <x v="1"/>
    <m/>
    <m/>
    <m/>
    <m/>
    <m/>
    <x v="2"/>
    <m/>
    <m/>
    <m/>
    <m/>
    <m/>
    <m/>
    <x v="0"/>
    <m/>
    <m/>
    <m/>
    <m/>
    <m/>
    <m/>
    <m/>
    <x v="0"/>
    <m/>
    <m/>
    <m/>
    <m/>
    <m/>
    <m/>
    <x v="1"/>
    <n v="6250"/>
    <x v="1"/>
    <m/>
    <m/>
    <n v="30"/>
    <n v="1"/>
    <n v="0"/>
    <m/>
    <x v="1"/>
    <n v="5000"/>
    <x v="1"/>
    <m/>
    <m/>
    <n v="30"/>
    <n v="1"/>
    <n v="0"/>
    <m/>
    <x v="0"/>
    <m/>
    <x v="0"/>
    <m/>
    <m/>
    <m/>
    <m/>
    <m/>
    <m/>
    <x v="0"/>
    <m/>
    <x v="0"/>
    <m/>
    <m/>
    <m/>
    <m/>
    <m/>
    <m/>
    <x v="0"/>
    <m/>
    <m/>
    <m/>
    <m/>
    <m/>
    <m/>
    <m/>
    <x v="0"/>
    <m/>
    <m/>
    <m/>
    <m/>
    <m/>
    <m/>
    <x v="0"/>
    <m/>
    <x v="0"/>
    <m/>
    <m/>
    <m/>
    <m/>
    <m/>
    <m/>
    <x v="0"/>
    <m/>
    <x v="0"/>
    <m/>
    <m/>
    <m/>
    <m/>
    <m/>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5618"/>
    <d v="2022-12-19T12:52:47"/>
    <m/>
    <m/>
    <s v="submitted_via_web"/>
    <s v="bkf_reach"/>
    <m/>
  </r>
  <r>
    <n v="264"/>
    <s v="b3819022-d01c-4cdf-9e68-0ef3d33db24e"/>
    <d v="2022-12-19T00:00:00"/>
    <s v="boussouma"/>
    <d v="2022-12-19T11:12:05"/>
    <d v="2022-12-19T11:12:05"/>
    <d v="2022-12-19T11:42:35"/>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sac_boro"/>
    <n v="0"/>
    <n v="0"/>
    <n v="0"/>
    <n v="0"/>
    <n v="0"/>
    <n v="0"/>
    <n v="0"/>
    <n v="0"/>
    <n v="0"/>
    <n v="0"/>
    <n v="0"/>
    <n v="0"/>
    <n v="0"/>
    <n v="0"/>
    <n v="1"/>
    <n v="0"/>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1"/>
    <n v="350"/>
    <x v="3"/>
    <m/>
    <m/>
    <n v="30"/>
    <n v="1"/>
    <n v="0"/>
    <m/>
    <x v="1"/>
    <m/>
    <x v="6"/>
    <m/>
    <m/>
    <m/>
    <m/>
    <m/>
    <m/>
    <m/>
    <m/>
    <m/>
    <m/>
    <m/>
    <m/>
    <m/>
    <m/>
    <m/>
    <m/>
    <m/>
    <m/>
    <m/>
    <m/>
    <m/>
    <m/>
    <m/>
    <m/>
    <m/>
    <m/>
    <m/>
    <m/>
    <m/>
    <m/>
    <m/>
    <m/>
    <s v="prix_constants"/>
    <n v="1"/>
    <n v="0"/>
    <n v="0"/>
    <n v="0"/>
    <m/>
    <m/>
    <m/>
    <m/>
    <m/>
    <m/>
    <m/>
    <m/>
    <m/>
    <m/>
    <m/>
    <m/>
    <m/>
    <m/>
    <m/>
    <m/>
    <m/>
    <m/>
    <m/>
    <m/>
    <m/>
    <m/>
    <m/>
    <m/>
    <m/>
    <m/>
    <m/>
    <m/>
    <m/>
    <m/>
    <m/>
    <m/>
    <m/>
    <m/>
    <m/>
    <m/>
    <m/>
    <m/>
    <m/>
    <m/>
    <m/>
    <m/>
    <m/>
    <m/>
    <m/>
    <m/>
    <m/>
    <m/>
    <m/>
    <m/>
    <m/>
    <m/>
    <m/>
    <m/>
    <m/>
    <m/>
    <m/>
    <m/>
    <m/>
    <m/>
    <m/>
    <m/>
    <m/>
    <m/>
    <s v="mais sorgho_rouge sorgho_blanc mil riz_local arachide_coque arachide_graine voandzou niebe"/>
    <n v="1"/>
    <n v="1"/>
    <n v="1"/>
    <n v="1"/>
    <n v="1"/>
    <n v="0"/>
    <n v="0"/>
    <n v="0"/>
    <n v="0"/>
    <n v="0"/>
    <n v="0"/>
    <n v="0"/>
    <n v="0"/>
    <n v="0"/>
    <n v="0"/>
    <n v="0"/>
    <n v="1"/>
    <n v="1"/>
    <n v="1"/>
    <n v="1"/>
    <n v="0"/>
    <n v="0"/>
    <n v="0"/>
    <n v="0"/>
    <n v="0"/>
    <n v="0"/>
    <n v="0"/>
    <n v="0"/>
    <n v="9"/>
    <m/>
    <x v="1"/>
    <s v="yorouba tine"/>
    <n v="0"/>
    <n v="1"/>
    <n v="1"/>
    <m/>
    <n v="750"/>
    <n v="5250"/>
    <s v="meme_commune"/>
    <m/>
    <m/>
    <n v="30"/>
    <n v="1"/>
    <n v="0"/>
    <m/>
    <s v="disponible"/>
    <s v="yorouba tine"/>
    <n v="0"/>
    <n v="1"/>
    <n v="1"/>
    <m/>
    <n v="600"/>
    <n v="4200"/>
    <s v="meme_commune"/>
    <m/>
    <m/>
    <n v="30"/>
    <n v="1"/>
    <n v="0"/>
    <m/>
    <s v="disponible"/>
    <s v="yorouba tine"/>
    <n v="0"/>
    <n v="1"/>
    <n v="1"/>
    <m/>
    <n v="900"/>
    <n v="6300"/>
    <s v="meme_commune"/>
    <m/>
    <m/>
    <n v="30"/>
    <n v="1"/>
    <n v="0"/>
    <m/>
    <s v="disponible"/>
    <s v="yorouba tine"/>
    <n v="0"/>
    <n v="1"/>
    <n v="1"/>
    <m/>
    <n v="650"/>
    <n v="4550"/>
    <s v="meme_commune"/>
    <m/>
    <m/>
    <n v="20"/>
    <n v="1"/>
    <n v="0"/>
    <m/>
    <s v="disponible"/>
    <s v="tine yorouba"/>
    <n v="0"/>
    <n v="1"/>
    <n v="1"/>
    <m/>
    <n v="1350"/>
    <n v="3150"/>
    <s v="meme_commune"/>
    <m/>
    <m/>
    <n v="25"/>
    <n v="1"/>
    <n v="0"/>
    <m/>
    <m/>
    <m/>
    <m/>
    <m/>
    <m/>
    <m/>
    <m/>
    <m/>
    <m/>
    <m/>
    <m/>
    <m/>
    <m/>
    <m/>
    <m/>
    <m/>
    <m/>
    <m/>
    <m/>
    <m/>
    <m/>
    <m/>
    <m/>
    <m/>
    <m/>
    <m/>
    <m/>
    <m/>
    <m/>
    <m/>
    <m/>
    <m/>
    <m/>
    <m/>
    <m/>
    <m/>
    <m/>
    <m/>
    <m/>
    <m/>
    <m/>
    <m/>
    <m/>
    <m/>
    <m/>
    <m/>
    <m/>
    <m/>
    <m/>
    <m/>
    <m/>
    <m/>
    <m/>
    <m/>
    <m/>
    <m/>
    <m/>
    <m/>
    <m/>
    <m/>
    <m/>
    <m/>
    <m/>
    <m/>
    <m/>
    <m/>
    <m/>
    <m/>
    <m/>
    <m/>
    <m/>
    <m/>
    <m/>
    <m/>
    <m/>
    <m/>
    <m/>
    <m/>
    <m/>
    <m/>
    <m/>
    <m/>
    <m/>
    <m/>
    <m/>
    <m/>
    <m/>
    <m/>
    <m/>
    <m/>
    <m/>
    <m/>
    <m/>
    <m/>
    <m/>
    <m/>
    <m/>
    <m/>
    <m/>
    <m/>
    <m/>
    <m/>
    <m/>
    <m/>
    <m/>
    <m/>
    <m/>
    <m/>
    <m/>
    <m/>
    <m/>
    <m/>
    <m/>
    <m/>
    <m/>
    <m/>
    <m/>
    <m/>
    <m/>
    <m/>
    <m/>
    <m/>
    <m/>
    <m/>
    <m/>
    <m/>
    <s v="disponible"/>
    <s v="yorouba tine"/>
    <n v="0"/>
    <n v="1"/>
    <n v="1"/>
    <m/>
    <n v="500"/>
    <n v="3500"/>
    <s v="meme_commune"/>
    <m/>
    <m/>
    <n v="30"/>
    <n v="1"/>
    <n v="0"/>
    <m/>
    <s v="disponible"/>
    <s v="yorouba tine"/>
    <n v="0"/>
    <n v="1"/>
    <n v="1"/>
    <m/>
    <n v="1500"/>
    <n v="10500"/>
    <s v="meme_commune"/>
    <m/>
    <m/>
    <n v="15"/>
    <n v="1"/>
    <n v="0"/>
    <m/>
    <s v="disponible"/>
    <s v="yorouba tine"/>
    <n v="0"/>
    <n v="1"/>
    <n v="1"/>
    <m/>
    <n v="1400"/>
    <n v="9800"/>
    <s v="meme_commune"/>
    <m/>
    <m/>
    <n v="30"/>
    <n v="1"/>
    <n v="0"/>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5664"/>
    <d v="2022-12-19T12:52:52"/>
    <m/>
    <m/>
    <s v="submitted_via_web"/>
    <s v="bkf_reach"/>
    <m/>
  </r>
  <r>
    <n v="265"/>
    <s v="f0191a8c-967c-4462-bb99-b07c4739e0c1"/>
    <d v="2022-12-19T00:00:00"/>
    <s v="boussouma"/>
    <d v="2022-12-19T11:11:16"/>
    <d v="2022-12-19T11:11:16"/>
    <d v="2022-12-19T11:43:02"/>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sac_boro"/>
    <n v="0"/>
    <n v="0"/>
    <n v="0"/>
    <n v="0"/>
    <n v="0"/>
    <n v="0"/>
    <n v="0"/>
    <n v="0"/>
    <n v="0"/>
    <n v="0"/>
    <n v="0"/>
    <n v="0"/>
    <n v="0"/>
    <n v="0"/>
    <n v="1"/>
    <n v="0"/>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1"/>
    <n v="450"/>
    <x v="1"/>
    <m/>
    <m/>
    <n v="20"/>
    <n v="1"/>
    <n v="0"/>
    <m/>
    <x v="1"/>
    <m/>
    <x v="6"/>
    <m/>
    <m/>
    <m/>
    <m/>
    <m/>
    <m/>
    <m/>
    <m/>
    <m/>
    <m/>
    <m/>
    <m/>
    <m/>
    <m/>
    <m/>
    <m/>
    <m/>
    <m/>
    <m/>
    <m/>
    <m/>
    <m/>
    <m/>
    <m/>
    <m/>
    <m/>
    <m/>
    <m/>
    <m/>
    <m/>
    <m/>
    <m/>
    <s v="prix_constants"/>
    <n v="1"/>
    <n v="0"/>
    <n v="0"/>
    <n v="0"/>
    <m/>
    <m/>
    <m/>
    <m/>
    <m/>
    <m/>
    <m/>
    <m/>
    <m/>
    <m/>
    <m/>
    <m/>
    <m/>
    <m/>
    <m/>
    <m/>
    <m/>
    <m/>
    <m/>
    <m/>
    <m/>
    <m/>
    <m/>
    <m/>
    <m/>
    <m/>
    <m/>
    <m/>
    <m/>
    <m/>
    <m/>
    <m/>
    <m/>
    <m/>
    <m/>
    <m/>
    <m/>
    <m/>
    <m/>
    <m/>
    <m/>
    <m/>
    <m/>
    <m/>
    <m/>
    <m/>
    <m/>
    <m/>
    <m/>
    <m/>
    <m/>
    <m/>
    <m/>
    <m/>
    <m/>
    <m/>
    <m/>
    <m/>
    <m/>
    <m/>
    <m/>
    <m/>
    <m/>
    <m/>
    <s v="mais sorgho_rouge sorgho_blanc mil riz_local arachide_coque arachide_graine niebe voandzou"/>
    <n v="1"/>
    <n v="1"/>
    <n v="1"/>
    <n v="1"/>
    <n v="1"/>
    <n v="0"/>
    <n v="0"/>
    <n v="0"/>
    <n v="0"/>
    <n v="0"/>
    <n v="0"/>
    <n v="0"/>
    <n v="0"/>
    <n v="0"/>
    <n v="0"/>
    <n v="0"/>
    <n v="1"/>
    <n v="1"/>
    <n v="1"/>
    <n v="1"/>
    <n v="0"/>
    <n v="0"/>
    <n v="0"/>
    <n v="0"/>
    <n v="0"/>
    <n v="0"/>
    <n v="0"/>
    <n v="0"/>
    <n v="9"/>
    <m/>
    <x v="1"/>
    <s v="yorouba tine"/>
    <n v="0"/>
    <n v="1"/>
    <n v="1"/>
    <m/>
    <n v="775"/>
    <n v="5275"/>
    <s v="meme_pays"/>
    <m/>
    <m/>
    <n v="30"/>
    <n v="2"/>
    <n v="0"/>
    <m/>
    <s v="disponible"/>
    <s v="yorouba tine"/>
    <n v="0"/>
    <n v="1"/>
    <n v="1"/>
    <m/>
    <n v="600"/>
    <n v="4200"/>
    <s v="meme_pays"/>
    <m/>
    <m/>
    <n v="45"/>
    <n v="2"/>
    <n v="0"/>
    <m/>
    <s v="disponible"/>
    <s v="yorouba tine"/>
    <n v="0"/>
    <n v="1"/>
    <n v="1"/>
    <m/>
    <n v="900"/>
    <n v="6300"/>
    <s v="meme_pays"/>
    <m/>
    <m/>
    <n v="35"/>
    <n v="2"/>
    <n v="0"/>
    <m/>
    <s v="disponible"/>
    <s v="yorouba tine"/>
    <n v="0"/>
    <n v="1"/>
    <n v="1"/>
    <m/>
    <n v="650"/>
    <n v="4550"/>
    <s v="meme_pays"/>
    <m/>
    <m/>
    <n v="35"/>
    <n v="2"/>
    <n v="0"/>
    <m/>
    <s v="disponible"/>
    <s v="yorouba tine"/>
    <n v="0"/>
    <n v="1"/>
    <n v="1"/>
    <m/>
    <n v="1350"/>
    <n v="3150"/>
    <s v="meme_pays"/>
    <m/>
    <m/>
    <n v="35"/>
    <n v="2"/>
    <n v="0"/>
    <m/>
    <m/>
    <m/>
    <m/>
    <m/>
    <m/>
    <m/>
    <m/>
    <m/>
    <m/>
    <m/>
    <m/>
    <m/>
    <m/>
    <m/>
    <m/>
    <m/>
    <m/>
    <m/>
    <m/>
    <m/>
    <m/>
    <m/>
    <m/>
    <m/>
    <m/>
    <m/>
    <m/>
    <m/>
    <m/>
    <m/>
    <m/>
    <m/>
    <m/>
    <m/>
    <m/>
    <m/>
    <m/>
    <m/>
    <m/>
    <m/>
    <m/>
    <m/>
    <m/>
    <m/>
    <m/>
    <m/>
    <m/>
    <m/>
    <m/>
    <m/>
    <m/>
    <m/>
    <m/>
    <m/>
    <m/>
    <m/>
    <m/>
    <m/>
    <m/>
    <m/>
    <m/>
    <m/>
    <m/>
    <m/>
    <m/>
    <m/>
    <m/>
    <m/>
    <m/>
    <m/>
    <m/>
    <m/>
    <m/>
    <m/>
    <m/>
    <m/>
    <m/>
    <m/>
    <m/>
    <m/>
    <m/>
    <m/>
    <m/>
    <m/>
    <m/>
    <m/>
    <m/>
    <m/>
    <m/>
    <m/>
    <m/>
    <m/>
    <m/>
    <m/>
    <m/>
    <m/>
    <m/>
    <m/>
    <m/>
    <m/>
    <m/>
    <m/>
    <m/>
    <m/>
    <m/>
    <m/>
    <m/>
    <m/>
    <m/>
    <m/>
    <m/>
    <m/>
    <m/>
    <m/>
    <m/>
    <m/>
    <m/>
    <m/>
    <m/>
    <m/>
    <m/>
    <m/>
    <m/>
    <m/>
    <m/>
    <m/>
    <s v="disponible"/>
    <s v="yorouba tine"/>
    <n v="0"/>
    <n v="1"/>
    <n v="1"/>
    <m/>
    <n v="500"/>
    <n v="3500"/>
    <s v="meme_region"/>
    <m/>
    <m/>
    <n v="20"/>
    <n v="2"/>
    <n v="0"/>
    <m/>
    <s v="disponible"/>
    <s v="yorouba tine"/>
    <n v="0"/>
    <n v="1"/>
    <n v="1"/>
    <m/>
    <n v="1500"/>
    <n v="10500"/>
    <s v="meme_region"/>
    <m/>
    <m/>
    <n v="20"/>
    <n v="2"/>
    <n v="0"/>
    <m/>
    <s v="disponible"/>
    <s v="yorouba tine"/>
    <n v="0"/>
    <n v="1"/>
    <n v="1"/>
    <m/>
    <n v="1400"/>
    <n v="9800"/>
    <s v="meme_region"/>
    <m/>
    <m/>
    <n v="25"/>
    <n v="2"/>
    <n v="0"/>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paiementmob"/>
    <n v="1"/>
    <n v="0"/>
    <n v="0"/>
    <n v="1"/>
    <n v="0"/>
    <n v="0"/>
    <m/>
    <x v="0"/>
    <x v="0"/>
    <m/>
    <m/>
    <m/>
    <m/>
    <m/>
    <m/>
    <m/>
    <m/>
    <m/>
    <m/>
    <s v="personne"/>
    <n v="0"/>
    <n v="0"/>
    <n v="0"/>
    <n v="0"/>
    <n v="0"/>
    <n v="0"/>
    <n v="0"/>
    <n v="1"/>
    <n v="0"/>
    <m/>
    <m/>
    <m/>
    <m/>
    <n v="375515711"/>
    <d v="2022-12-19T12:52:56"/>
    <m/>
    <m/>
    <s v="submitted_via_web"/>
    <s v="bkf_reach"/>
    <m/>
  </r>
  <r>
    <n v="266"/>
    <s v="bce96c38-b923-46e9-b314-1e8c555489b3"/>
    <d v="2022-12-19T00:00:00"/>
    <s v="boussouma"/>
    <d v="2022-12-19T09:40:31"/>
    <d v="2022-12-19T09:40:31"/>
    <d v="2022-12-19T11:00:19"/>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marmite5 marmite7 assiette gobelet_plastique gobelet_acier bassine"/>
    <n v="0"/>
    <n v="0"/>
    <n v="0"/>
    <n v="1"/>
    <n v="1"/>
    <n v="1"/>
    <n v="1"/>
    <n v="1"/>
    <n v="1"/>
    <n v="0"/>
    <n v="0"/>
    <n v="0"/>
    <n v="0"/>
    <n v="0"/>
    <n v="0"/>
    <n v="0"/>
    <n v="6"/>
    <n v="8"/>
    <m/>
    <x v="2"/>
    <m/>
    <x v="2"/>
    <m/>
    <m/>
    <m/>
    <m/>
    <m/>
    <m/>
    <x v="1"/>
    <m/>
    <m/>
    <m/>
    <m/>
    <m/>
    <x v="2"/>
    <m/>
    <m/>
    <m/>
    <m/>
    <m/>
    <m/>
    <x v="0"/>
    <m/>
    <m/>
    <m/>
    <m/>
    <m/>
    <m/>
    <m/>
    <x v="0"/>
    <m/>
    <m/>
    <m/>
    <m/>
    <m/>
    <m/>
    <x v="1"/>
    <n v="6000"/>
    <x v="1"/>
    <m/>
    <m/>
    <n v="90"/>
    <n v="3"/>
    <n v="0"/>
    <m/>
    <x v="1"/>
    <n v="5250"/>
    <x v="1"/>
    <m/>
    <m/>
    <n v="90"/>
    <n v="3"/>
    <n v="0"/>
    <m/>
    <x v="1"/>
    <n v="350"/>
    <x v="1"/>
    <m/>
    <m/>
    <n v="90"/>
    <n v="3"/>
    <n v="0"/>
    <m/>
    <x v="1"/>
    <n v="125"/>
    <x v="2"/>
    <m/>
    <m/>
    <n v="90"/>
    <n v="3"/>
    <n v="0"/>
    <m/>
    <x v="1"/>
    <s v="0_25l 0_5l 1l"/>
    <n v="1"/>
    <n v="1"/>
    <n v="1"/>
    <n v="400"/>
    <n v="500"/>
    <n v="1000"/>
    <x v="3"/>
    <m/>
    <m/>
    <n v="90"/>
    <n v="3"/>
    <n v="0"/>
    <m/>
    <x v="1"/>
    <n v="1750"/>
    <x v="3"/>
    <m/>
    <m/>
    <n v="45"/>
    <n v="2"/>
    <n v="0"/>
    <m/>
    <x v="0"/>
    <m/>
    <x v="0"/>
    <m/>
    <m/>
    <m/>
    <m/>
    <m/>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5754"/>
    <d v="2022-12-19T12:52:59"/>
    <m/>
    <m/>
    <s v="submitted_via_web"/>
    <s v="bkf_reach"/>
    <m/>
  </r>
  <r>
    <n v="267"/>
    <s v="bd8990de-ba4e-49b8-a11f-cf310e1c0853"/>
    <d v="2022-12-19T00:00:00"/>
    <s v="boussouma"/>
    <d v="2022-12-19T11:47:14"/>
    <d v="2022-12-19T11:47:14"/>
    <d v="2022-12-19T11:56:32"/>
    <s v="audit.csv"/>
    <m/>
    <m/>
    <x v="0"/>
    <d v="2022-12-19T00:00:00"/>
    <s v="centre_nord"/>
    <s v="sanmatenga"/>
    <x v="2"/>
    <s v="central"/>
    <m/>
    <m/>
    <s v="ACTED"/>
    <x v="2"/>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sac_boro"/>
    <n v="0"/>
    <n v="0"/>
    <n v="0"/>
    <n v="0"/>
    <n v="0"/>
    <n v="0"/>
    <n v="0"/>
    <n v="0"/>
    <n v="0"/>
    <n v="0"/>
    <n v="0"/>
    <n v="0"/>
    <n v="0"/>
    <n v="0"/>
    <n v="1"/>
    <n v="0"/>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1"/>
    <n v="350"/>
    <x v="1"/>
    <m/>
    <m/>
    <n v="20"/>
    <n v="1"/>
    <n v="0"/>
    <m/>
    <x v="1"/>
    <m/>
    <x v="6"/>
    <m/>
    <m/>
    <m/>
    <m/>
    <m/>
    <m/>
    <m/>
    <m/>
    <m/>
    <m/>
    <m/>
    <m/>
    <m/>
    <m/>
    <m/>
    <m/>
    <m/>
    <m/>
    <m/>
    <m/>
    <m/>
    <m/>
    <m/>
    <m/>
    <m/>
    <m/>
    <m/>
    <m/>
    <m/>
    <m/>
    <m/>
    <m/>
    <s v="prix_constants"/>
    <n v="1"/>
    <n v="0"/>
    <n v="0"/>
    <n v="0"/>
    <m/>
    <m/>
    <m/>
    <m/>
    <m/>
    <m/>
    <m/>
    <m/>
    <m/>
    <m/>
    <m/>
    <m/>
    <m/>
    <m/>
    <m/>
    <m/>
    <m/>
    <m/>
    <m/>
    <m/>
    <m/>
    <m/>
    <m/>
    <m/>
    <m/>
    <m/>
    <m/>
    <m/>
    <m/>
    <m/>
    <m/>
    <m/>
    <m/>
    <m/>
    <m/>
    <m/>
    <m/>
    <m/>
    <m/>
    <m/>
    <m/>
    <m/>
    <m/>
    <m/>
    <m/>
    <m/>
    <m/>
    <m/>
    <m/>
    <m/>
    <m/>
    <m/>
    <m/>
    <m/>
    <m/>
    <m/>
    <m/>
    <m/>
    <m/>
    <m/>
    <m/>
    <m/>
    <m/>
    <m/>
    <s v="mais sorgho_rouge sorgho_blanc"/>
    <n v="1"/>
    <n v="1"/>
    <n v="1"/>
    <n v="0"/>
    <n v="0"/>
    <n v="0"/>
    <n v="0"/>
    <n v="0"/>
    <n v="0"/>
    <n v="0"/>
    <n v="0"/>
    <n v="0"/>
    <n v="0"/>
    <n v="0"/>
    <n v="0"/>
    <n v="0"/>
    <n v="0"/>
    <n v="0"/>
    <n v="0"/>
    <n v="0"/>
    <n v="0"/>
    <n v="0"/>
    <n v="0"/>
    <n v="0"/>
    <n v="0"/>
    <n v="0"/>
    <n v="0"/>
    <n v="0"/>
    <n v="3"/>
    <m/>
    <x v="1"/>
    <s v="yorouba tine"/>
    <n v="0"/>
    <n v="1"/>
    <n v="1"/>
    <m/>
    <n v="750"/>
    <n v="5250"/>
    <s v="meme_pays"/>
    <m/>
    <m/>
    <n v="25"/>
    <n v="2"/>
    <n v="0"/>
    <m/>
    <s v="disponible"/>
    <s v="yorouba tine"/>
    <n v="0"/>
    <n v="1"/>
    <n v="1"/>
    <m/>
    <n v="600"/>
    <n v="4200"/>
    <s v="meme_pays"/>
    <m/>
    <m/>
    <n v="30"/>
    <n v="2"/>
    <n v="0"/>
    <m/>
    <s v="disponible"/>
    <s v="yorouba tine"/>
    <n v="0"/>
    <n v="1"/>
    <n v="1"/>
    <m/>
    <n v="900"/>
    <n v="6300"/>
    <s v="meme_pays"/>
    <m/>
    <m/>
    <n v="30"/>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coupons"/>
    <n v="1"/>
    <n v="0"/>
    <n v="1"/>
    <n v="0"/>
    <n v="0"/>
    <n v="0"/>
    <m/>
    <x v="0"/>
    <x v="0"/>
    <m/>
    <m/>
    <m/>
    <m/>
    <m/>
    <m/>
    <m/>
    <m/>
    <m/>
    <m/>
    <s v="personne"/>
    <n v="0"/>
    <n v="0"/>
    <n v="0"/>
    <n v="0"/>
    <n v="0"/>
    <n v="0"/>
    <n v="0"/>
    <n v="1"/>
    <n v="0"/>
    <m/>
    <m/>
    <m/>
    <m/>
    <n v="375515760"/>
    <d v="2022-12-19T12:52:59"/>
    <m/>
    <m/>
    <s v="submitted_via_web"/>
    <s v="bkf_reach"/>
    <m/>
  </r>
  <r>
    <n v="268"/>
    <s v="6d74623e-073f-4622-8c15-67eb473592ca"/>
    <d v="2022-12-19T00:00:00"/>
    <s v="boussouma"/>
    <d v="2022-12-19T11:43:35"/>
    <d v="2022-12-19T11:43:35"/>
    <d v="2022-12-19T11:56:35"/>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mil riz_local"/>
    <n v="0"/>
    <n v="0"/>
    <n v="0"/>
    <n v="1"/>
    <n v="1"/>
    <n v="0"/>
    <n v="0"/>
    <n v="0"/>
    <n v="0"/>
    <n v="0"/>
    <n v="0"/>
    <n v="0"/>
    <n v="0"/>
    <n v="0"/>
    <n v="0"/>
    <n v="0"/>
    <n v="0"/>
    <n v="0"/>
    <n v="0"/>
    <n v="0"/>
    <n v="0"/>
    <n v="0"/>
    <n v="0"/>
    <n v="0"/>
    <n v="0"/>
    <n v="0"/>
    <n v="0"/>
    <n v="0"/>
    <n v="2"/>
    <m/>
    <x v="0"/>
    <m/>
    <m/>
    <m/>
    <m/>
    <m/>
    <m/>
    <m/>
    <m/>
    <m/>
    <m/>
    <m/>
    <m/>
    <m/>
    <m/>
    <m/>
    <m/>
    <m/>
    <m/>
    <m/>
    <m/>
    <m/>
    <m/>
    <m/>
    <m/>
    <m/>
    <m/>
    <m/>
    <m/>
    <m/>
    <m/>
    <m/>
    <m/>
    <m/>
    <m/>
    <m/>
    <m/>
    <m/>
    <m/>
    <m/>
    <m/>
    <m/>
    <m/>
    <m/>
    <m/>
    <s v="disponible"/>
    <s v="yorouba tine"/>
    <n v="0"/>
    <n v="1"/>
    <n v="1"/>
    <m/>
    <n v="650"/>
    <n v="4550"/>
    <s v="meme_commune"/>
    <m/>
    <m/>
    <n v="25"/>
    <n v="1"/>
    <n v="0"/>
    <m/>
    <s v="disponible"/>
    <s v="yorouba tine"/>
    <n v="0"/>
    <n v="1"/>
    <n v="1"/>
    <m/>
    <n v="1350"/>
    <n v="3150"/>
    <s v="meme_commune"/>
    <m/>
    <m/>
    <n v="25"/>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5774"/>
    <d v="2022-12-19T12:53:00"/>
    <m/>
    <m/>
    <s v="submitted_via_web"/>
    <s v="bkf_reach"/>
    <m/>
  </r>
  <r>
    <n v="269"/>
    <s v="bd06a4a0-4202-426f-8c52-6c7da007cf9b"/>
    <d v="2022-12-19T00:00:00"/>
    <s v="boussouma"/>
    <d v="2022-12-19T12:00:33"/>
    <d v="2022-12-19T12:00:33"/>
    <d v="2022-12-19T12:05:53"/>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beurre"/>
    <n v="0"/>
    <n v="0"/>
    <n v="0"/>
    <n v="0"/>
    <n v="0"/>
    <n v="0"/>
    <n v="0"/>
    <n v="0"/>
    <n v="0"/>
    <n v="0"/>
    <n v="0"/>
    <n v="0"/>
    <n v="0"/>
    <n v="0"/>
    <n v="0"/>
    <n v="0"/>
    <n v="0"/>
    <n v="0"/>
    <n v="0"/>
    <n v="0"/>
    <n v="0"/>
    <n v="0"/>
    <n v="0"/>
    <n v="0"/>
    <n v="1"/>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boule kg"/>
    <n v="0"/>
    <n v="1"/>
    <n v="1"/>
    <m/>
    <n v="2700"/>
    <n v="100"/>
    <s v="meme_region"/>
    <m/>
    <m/>
    <n v="10"/>
    <n v="1"/>
    <n v="0"/>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5515799"/>
    <d v="2022-12-19T12:53:02"/>
    <m/>
    <m/>
    <s v="submitted_via_web"/>
    <s v="bkf_reach"/>
    <m/>
  </r>
  <r>
    <n v="270"/>
    <s v="53899759-e83a-4caf-82dc-d5c298fcb593"/>
    <d v="2022-12-19T00:00:00"/>
    <s v="boussouma"/>
    <d v="2022-12-19T11:58:35"/>
    <d v="2022-12-19T11:58:35"/>
    <d v="2022-12-19T12:01:19"/>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beurre"/>
    <n v="0"/>
    <n v="0"/>
    <n v="0"/>
    <n v="0"/>
    <n v="0"/>
    <n v="0"/>
    <n v="0"/>
    <n v="0"/>
    <n v="0"/>
    <n v="0"/>
    <n v="0"/>
    <n v="0"/>
    <n v="0"/>
    <n v="0"/>
    <n v="0"/>
    <n v="0"/>
    <n v="0"/>
    <n v="0"/>
    <n v="0"/>
    <n v="0"/>
    <n v="0"/>
    <n v="0"/>
    <n v="0"/>
    <n v="0"/>
    <n v="1"/>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litre boule"/>
    <n v="1"/>
    <n v="0"/>
    <n v="1"/>
    <n v="2700"/>
    <m/>
    <n v="100"/>
    <s v="meme_commune"/>
    <m/>
    <m/>
    <n v="7"/>
    <n v="1"/>
    <n v="0"/>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5813"/>
    <d v="2022-12-19T12:53:03"/>
    <m/>
    <m/>
    <s v="submitted_via_web"/>
    <s v="bkf_reach"/>
    <m/>
  </r>
  <r>
    <n v="271"/>
    <s v="5d841d37-85e4-4413-89ec-6cfbf393f553"/>
    <d v="2022-12-19T00:00:00"/>
    <s v="boussouma"/>
    <d v="2022-12-19T12:07:18"/>
    <d v="2022-12-19T12:07:18"/>
    <d v="2022-12-19T12:14:56"/>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oignon tomate feuille"/>
    <n v="0"/>
    <n v="0"/>
    <n v="0"/>
    <n v="0"/>
    <n v="0"/>
    <n v="0"/>
    <n v="0"/>
    <n v="0"/>
    <n v="0"/>
    <n v="0"/>
    <n v="0"/>
    <n v="0"/>
    <n v="0"/>
    <n v="0"/>
    <n v="0"/>
    <n v="0"/>
    <n v="0"/>
    <n v="0"/>
    <n v="0"/>
    <n v="0"/>
    <n v="1"/>
    <n v="1"/>
    <n v="1"/>
    <n v="0"/>
    <n v="0"/>
    <n v="0"/>
    <n v="0"/>
    <n v="0"/>
    <n v="3"/>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tas"/>
    <n v="0"/>
    <n v="0"/>
    <n v="1"/>
    <m/>
    <m/>
    <n v="200"/>
    <s v="meme_region"/>
    <m/>
    <m/>
    <n v="7"/>
    <n v="1"/>
    <n v="0"/>
    <m/>
    <s v="disponible"/>
    <s v="tas"/>
    <n v="0"/>
    <n v="1"/>
    <m/>
    <n v="275"/>
    <s v="meme_region"/>
    <m/>
    <m/>
    <n v="3"/>
    <n v="1"/>
    <n v="0"/>
    <m/>
    <s v="disponible"/>
    <s v="tas"/>
    <n v="0"/>
    <n v="1"/>
    <m/>
    <n v="250"/>
    <s v="meme_region"/>
    <m/>
    <m/>
    <n v="4"/>
    <n v="1"/>
    <n v="0"/>
    <m/>
    <m/>
    <m/>
    <m/>
    <m/>
    <m/>
    <m/>
    <m/>
    <m/>
    <m/>
    <m/>
    <m/>
    <m/>
    <m/>
    <m/>
    <m/>
    <m/>
    <m/>
    <m/>
    <m/>
    <m/>
    <m/>
    <m/>
    <m/>
    <m/>
    <m/>
    <m/>
    <m/>
    <m/>
    <m/>
    <m/>
    <m/>
    <m/>
    <m/>
    <m/>
    <m/>
    <m/>
    <m/>
    <m/>
    <m/>
    <m/>
    <m/>
    <m/>
    <m/>
    <m/>
    <m/>
    <m/>
    <x v="2"/>
    <m/>
    <s v="oignon tomate feuille"/>
    <n v="0"/>
    <n v="0"/>
    <n v="0"/>
    <n v="0"/>
    <n v="0"/>
    <n v="0"/>
    <n v="0"/>
    <n v="0"/>
    <n v="0"/>
    <n v="0"/>
    <n v="0"/>
    <n v="0"/>
    <n v="0"/>
    <n v="0"/>
    <n v="0"/>
    <n v="0"/>
    <n v="0"/>
    <n v="0"/>
    <n v="0"/>
    <n v="0"/>
    <n v="1"/>
    <n v="1"/>
    <n v="1"/>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5836"/>
    <d v="2022-12-19T12:53:05"/>
    <m/>
    <m/>
    <s v="submitted_via_web"/>
    <s v="bkf_reach"/>
    <m/>
  </r>
  <r>
    <n v="272"/>
    <s v="51232061-1c51-4072-ad44-ae39af785b27"/>
    <d v="2022-12-19T00:00:00"/>
    <s v="boussouma"/>
    <d v="2022-12-19T12:03:16"/>
    <d v="2022-12-19T12:03:16"/>
    <d v="2022-12-19T12:06:50"/>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beurre"/>
    <n v="0"/>
    <n v="0"/>
    <n v="0"/>
    <n v="0"/>
    <n v="0"/>
    <n v="0"/>
    <n v="0"/>
    <n v="0"/>
    <n v="0"/>
    <n v="0"/>
    <n v="0"/>
    <n v="0"/>
    <n v="0"/>
    <n v="0"/>
    <n v="0"/>
    <n v="0"/>
    <n v="0"/>
    <n v="0"/>
    <n v="0"/>
    <n v="0"/>
    <n v="0"/>
    <n v="0"/>
    <n v="0"/>
    <n v="0"/>
    <n v="1"/>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litre boule"/>
    <n v="1"/>
    <n v="0"/>
    <n v="1"/>
    <n v="2700"/>
    <m/>
    <n v="100"/>
    <s v="meme_commune"/>
    <m/>
    <m/>
    <n v="6"/>
    <n v="1"/>
    <n v="0"/>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5858"/>
    <d v="2022-12-19T12:53:07"/>
    <m/>
    <m/>
    <s v="submitted_via_web"/>
    <s v="bkf_reach"/>
    <m/>
  </r>
  <r>
    <n v="273"/>
    <s v="1f7ca7e3-1b58-4cdc-915c-659787e5995e"/>
    <d v="2022-12-19T00:00:00"/>
    <s v="boussouma"/>
    <d v="2022-12-19T11:04:48"/>
    <d v="2022-12-19T11:04:48"/>
    <d v="2022-12-19T11:10:29"/>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bassine gobelet_plastique"/>
    <n v="0"/>
    <n v="0"/>
    <n v="0"/>
    <n v="0"/>
    <n v="0"/>
    <n v="0"/>
    <n v="1"/>
    <n v="0"/>
    <n v="1"/>
    <n v="0"/>
    <n v="0"/>
    <n v="0"/>
    <n v="0"/>
    <n v="0"/>
    <n v="0"/>
    <n v="0"/>
    <n v="2"/>
    <n v="4"/>
    <m/>
    <x v="2"/>
    <m/>
    <x v="2"/>
    <m/>
    <m/>
    <m/>
    <m/>
    <m/>
    <m/>
    <x v="1"/>
    <m/>
    <m/>
    <m/>
    <m/>
    <m/>
    <x v="2"/>
    <m/>
    <m/>
    <m/>
    <m/>
    <m/>
    <m/>
    <x v="0"/>
    <m/>
    <m/>
    <m/>
    <m/>
    <m/>
    <m/>
    <m/>
    <x v="0"/>
    <m/>
    <m/>
    <m/>
    <m/>
    <m/>
    <m/>
    <x v="0"/>
    <m/>
    <x v="0"/>
    <m/>
    <m/>
    <m/>
    <m/>
    <m/>
    <m/>
    <x v="0"/>
    <m/>
    <x v="0"/>
    <m/>
    <m/>
    <m/>
    <m/>
    <m/>
    <m/>
    <x v="0"/>
    <m/>
    <x v="0"/>
    <m/>
    <m/>
    <m/>
    <m/>
    <m/>
    <m/>
    <x v="1"/>
    <n v="150"/>
    <x v="1"/>
    <m/>
    <m/>
    <n v="40"/>
    <n v="3"/>
    <n v="0"/>
    <m/>
    <x v="0"/>
    <m/>
    <m/>
    <m/>
    <m/>
    <m/>
    <m/>
    <m/>
    <x v="0"/>
    <m/>
    <m/>
    <m/>
    <m/>
    <m/>
    <m/>
    <x v="1"/>
    <n v="1750"/>
    <x v="3"/>
    <m/>
    <m/>
    <n v="40"/>
    <n v="3"/>
    <n v="0"/>
    <m/>
    <x v="0"/>
    <m/>
    <x v="0"/>
    <m/>
    <m/>
    <m/>
    <m/>
    <m/>
    <m/>
    <x v="0"/>
    <m/>
    <x v="0"/>
    <m/>
    <m/>
    <m/>
    <m/>
    <m/>
    <m/>
    <x v="0"/>
    <m/>
    <x v="0"/>
    <m/>
    <m/>
    <m/>
    <m/>
    <m/>
    <m/>
    <x v="0"/>
    <m/>
    <x v="0"/>
    <m/>
    <m/>
    <m/>
    <m/>
    <m/>
    <m/>
    <x v="0"/>
    <m/>
    <m/>
    <m/>
    <x v="0"/>
    <m/>
    <m/>
    <m/>
    <m/>
    <m/>
    <m/>
    <x v="0"/>
    <m/>
    <x v="0"/>
    <m/>
    <m/>
    <m/>
    <m/>
    <m/>
    <m/>
    <x v="1"/>
    <m/>
    <x v="6"/>
    <m/>
    <m/>
    <m/>
    <m/>
    <m/>
    <m/>
    <m/>
    <m/>
    <m/>
    <m/>
    <m/>
    <m/>
    <m/>
    <m/>
    <m/>
    <m/>
    <m/>
    <m/>
    <m/>
    <m/>
    <m/>
    <m/>
    <m/>
    <m/>
    <m/>
    <m/>
    <m/>
    <m/>
    <m/>
    <m/>
    <m/>
    <m/>
    <s v="prix_constants"/>
    <n v="1"/>
    <n v="0"/>
    <n v="0"/>
    <n v="0"/>
    <m/>
    <m/>
    <m/>
    <m/>
    <m/>
    <m/>
    <m/>
    <m/>
    <m/>
    <m/>
    <m/>
    <m/>
    <m/>
    <m/>
    <m/>
    <m/>
    <m/>
    <m/>
    <m/>
    <m/>
    <m/>
    <m/>
    <m/>
    <m/>
    <m/>
    <m/>
    <m/>
    <m/>
    <m/>
    <m/>
    <m/>
    <m/>
    <m/>
    <m/>
    <m/>
    <m/>
    <m/>
    <m/>
    <m/>
    <m/>
    <m/>
    <m/>
    <m/>
    <m/>
    <m/>
    <m/>
    <m/>
    <m/>
    <m/>
    <m/>
    <m/>
    <m/>
    <m/>
    <m/>
    <m/>
    <m/>
    <m/>
    <m/>
    <m/>
    <m/>
    <m/>
    <m/>
    <m/>
    <m/>
    <s v="aucun"/>
    <n v="0"/>
    <n v="0"/>
    <n v="0"/>
    <n v="0"/>
    <n v="0"/>
    <n v="0"/>
    <n v="0"/>
    <n v="0"/>
    <n v="0"/>
    <n v="0"/>
    <n v="0"/>
    <n v="0"/>
    <n v="0"/>
    <n v="0"/>
    <n v="0"/>
    <n v="0"/>
    <n v="0"/>
    <n v="0"/>
    <n v="0"/>
    <n v="0"/>
    <n v="0"/>
    <n v="0"/>
    <n v="0"/>
    <n v="0"/>
    <n v="0"/>
    <n v="0"/>
    <n v="0"/>
    <n v="1"/>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espece paiementmob"/>
    <n v="1"/>
    <n v="0"/>
    <n v="0"/>
    <n v="1"/>
    <n v="0"/>
    <n v="0"/>
    <m/>
    <x v="2"/>
    <x v="0"/>
    <m/>
    <m/>
    <m/>
    <m/>
    <m/>
    <m/>
    <m/>
    <m/>
    <m/>
    <m/>
    <s v="personne"/>
    <n v="0"/>
    <n v="0"/>
    <n v="0"/>
    <n v="0"/>
    <n v="0"/>
    <n v="0"/>
    <n v="0"/>
    <n v="1"/>
    <n v="0"/>
    <m/>
    <m/>
    <m/>
    <m/>
    <n v="375515864"/>
    <d v="2022-12-19T12:53:08"/>
    <m/>
    <m/>
    <s v="submitted_via_web"/>
    <s v="bkf_reach"/>
    <m/>
  </r>
  <r>
    <n v="274"/>
    <s v="d4b91cff-d591-40fd-b828-062bba2f2a01"/>
    <d v="2022-12-19T00:00:00"/>
    <s v="boussouma"/>
    <d v="2022-12-19T12:07:28"/>
    <d v="2022-12-19T12:07:28"/>
    <d v="2022-12-19T12:13:33"/>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oignon tomate feuille"/>
    <n v="0"/>
    <n v="0"/>
    <n v="0"/>
    <n v="0"/>
    <n v="0"/>
    <n v="0"/>
    <n v="0"/>
    <n v="0"/>
    <n v="0"/>
    <n v="0"/>
    <n v="0"/>
    <n v="0"/>
    <n v="0"/>
    <n v="0"/>
    <n v="0"/>
    <n v="0"/>
    <n v="0"/>
    <n v="0"/>
    <n v="0"/>
    <n v="0"/>
    <n v="1"/>
    <n v="1"/>
    <n v="1"/>
    <n v="0"/>
    <n v="0"/>
    <n v="0"/>
    <n v="0"/>
    <n v="0"/>
    <n v="3"/>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tas"/>
    <n v="0"/>
    <n v="0"/>
    <n v="1"/>
    <m/>
    <m/>
    <n v="200"/>
    <s v="meme_commune"/>
    <m/>
    <m/>
    <n v="7"/>
    <n v="1"/>
    <n v="0"/>
    <m/>
    <s v="disponible"/>
    <s v="tas"/>
    <n v="0"/>
    <n v="1"/>
    <m/>
    <n v="250"/>
    <s v="meme_commune"/>
    <m/>
    <m/>
    <n v="5"/>
    <n v="1"/>
    <n v="0"/>
    <m/>
    <s v="disponible"/>
    <s v="tas"/>
    <n v="0"/>
    <n v="1"/>
    <m/>
    <n v="200"/>
    <s v="meme_commune"/>
    <m/>
    <m/>
    <n v="7"/>
    <n v="1"/>
    <n v="0"/>
    <m/>
    <m/>
    <m/>
    <m/>
    <m/>
    <m/>
    <m/>
    <m/>
    <m/>
    <m/>
    <m/>
    <m/>
    <m/>
    <m/>
    <m/>
    <m/>
    <m/>
    <m/>
    <m/>
    <m/>
    <m/>
    <m/>
    <m/>
    <m/>
    <m/>
    <m/>
    <m/>
    <m/>
    <m/>
    <m/>
    <m/>
    <m/>
    <m/>
    <m/>
    <m/>
    <m/>
    <m/>
    <m/>
    <m/>
    <m/>
    <m/>
    <m/>
    <m/>
    <m/>
    <m/>
    <m/>
    <m/>
    <x v="2"/>
    <m/>
    <s v="oignon tomate feuille"/>
    <n v="0"/>
    <n v="0"/>
    <n v="0"/>
    <n v="0"/>
    <n v="0"/>
    <n v="0"/>
    <n v="0"/>
    <n v="0"/>
    <n v="0"/>
    <n v="0"/>
    <n v="0"/>
    <n v="0"/>
    <n v="0"/>
    <n v="0"/>
    <n v="0"/>
    <n v="0"/>
    <n v="0"/>
    <n v="0"/>
    <n v="0"/>
    <n v="0"/>
    <n v="1"/>
    <n v="1"/>
    <n v="1"/>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5899"/>
    <d v="2022-12-19T12:53:10"/>
    <m/>
    <m/>
    <s v="submitted_via_web"/>
    <s v="bkf_reach"/>
    <m/>
  </r>
  <r>
    <n v="275"/>
    <s v="26777d5b-2714-47bb-9a58-0e2f240e5e49"/>
    <d v="2022-12-19T00:00:00"/>
    <s v="boussouma"/>
    <d v="2022-12-19T12:19:38"/>
    <d v="2022-12-19T12:19:38"/>
    <d v="2022-12-19T12:27:07"/>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manioc igname patate"/>
    <n v="0"/>
    <n v="0"/>
    <n v="0"/>
    <n v="0"/>
    <n v="0"/>
    <n v="0"/>
    <n v="0"/>
    <n v="1"/>
    <n v="1"/>
    <n v="1"/>
    <n v="0"/>
    <n v="0"/>
    <n v="0"/>
    <n v="0"/>
    <n v="0"/>
    <n v="0"/>
    <n v="0"/>
    <n v="0"/>
    <n v="0"/>
    <n v="0"/>
    <n v="0"/>
    <n v="0"/>
    <n v="0"/>
    <n v="0"/>
    <n v="0"/>
    <n v="0"/>
    <n v="0"/>
    <n v="0"/>
    <n v="3"/>
    <m/>
    <x v="0"/>
    <m/>
    <m/>
    <m/>
    <m/>
    <m/>
    <m/>
    <m/>
    <m/>
    <m/>
    <m/>
    <m/>
    <m/>
    <m/>
    <m/>
    <m/>
    <m/>
    <m/>
    <m/>
    <m/>
    <m/>
    <m/>
    <m/>
    <m/>
    <m/>
    <m/>
    <m/>
    <m/>
    <m/>
    <m/>
    <m/>
    <m/>
    <m/>
    <m/>
    <m/>
    <m/>
    <m/>
    <m/>
    <m/>
    <m/>
    <m/>
    <m/>
    <m/>
    <m/>
    <m/>
    <m/>
    <m/>
    <m/>
    <m/>
    <m/>
    <m/>
    <m/>
    <m/>
    <m/>
    <m/>
    <m/>
    <m/>
    <m/>
    <m/>
    <m/>
    <m/>
    <m/>
    <m/>
    <m/>
    <m/>
    <m/>
    <m/>
    <m/>
    <m/>
    <m/>
    <m/>
    <m/>
    <m/>
    <m/>
    <m/>
    <m/>
    <m/>
    <m/>
    <m/>
    <m/>
    <m/>
    <m/>
    <m/>
    <m/>
    <m/>
    <m/>
    <m/>
    <m/>
    <m/>
    <m/>
    <m/>
    <m/>
    <m/>
    <m/>
    <m/>
    <m/>
    <m/>
    <m/>
    <m/>
    <m/>
    <m/>
    <m/>
    <m/>
    <m/>
    <m/>
    <s v="disponible"/>
    <n v="600"/>
    <s v="meme_pays"/>
    <m/>
    <m/>
    <n v="10"/>
    <n v="1"/>
    <n v="0"/>
    <m/>
    <s v="disponible"/>
    <n v="750"/>
    <s v="meme_pays"/>
    <m/>
    <m/>
    <n v="10"/>
    <n v="1"/>
    <n v="0"/>
    <m/>
    <s v="disponible"/>
    <n v="350"/>
    <s v="meme_region"/>
    <m/>
    <m/>
    <n v="1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s v="manioc igname patate"/>
    <n v="0"/>
    <n v="0"/>
    <n v="0"/>
    <n v="0"/>
    <n v="0"/>
    <n v="0"/>
    <n v="0"/>
    <n v="1"/>
    <n v="1"/>
    <n v="1"/>
    <n v="0"/>
    <n v="0"/>
    <n v="0"/>
    <n v="0"/>
    <n v="0"/>
    <n v="0"/>
    <n v="0"/>
    <n v="0"/>
    <n v="0"/>
    <n v="0"/>
    <n v="0"/>
    <n v="0"/>
    <n v="0"/>
    <n v="0"/>
    <n v="0"/>
    <n v="0"/>
    <n v="0"/>
    <n v="0"/>
    <m/>
    <s v="vols degradation_perte prix_fournisseurs"/>
    <n v="0"/>
    <n v="1"/>
    <n v="1"/>
    <n v="0"/>
    <n v="0"/>
    <n v="1"/>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5515901"/>
    <d v="2022-12-19T12:53:10"/>
    <m/>
    <m/>
    <s v="submitted_via_web"/>
    <s v="bkf_reach"/>
    <m/>
  </r>
  <r>
    <n v="276"/>
    <s v="31a9c486-e7a9-4165-a8e8-9a7b576c36f3"/>
    <d v="2022-12-19T00:00:00"/>
    <s v="boussouma"/>
    <d v="2022-12-19T12:27:22"/>
    <d v="2022-12-19T12:27:22"/>
    <d v="2022-12-19T12:31:10"/>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manioc"/>
    <n v="0"/>
    <n v="0"/>
    <n v="0"/>
    <n v="0"/>
    <n v="0"/>
    <n v="0"/>
    <n v="0"/>
    <n v="1"/>
    <n v="0"/>
    <n v="0"/>
    <n v="0"/>
    <n v="0"/>
    <n v="0"/>
    <n v="0"/>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s v="disponible"/>
    <n v="500"/>
    <s v="meme_pays"/>
    <m/>
    <m/>
    <n v="1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s v="manioc"/>
    <n v="0"/>
    <n v="0"/>
    <n v="0"/>
    <n v="0"/>
    <n v="0"/>
    <n v="0"/>
    <n v="0"/>
    <n v="1"/>
    <n v="0"/>
    <n v="0"/>
    <n v="0"/>
    <n v="0"/>
    <n v="0"/>
    <n v="0"/>
    <n v="0"/>
    <n v="0"/>
    <n v="0"/>
    <n v="0"/>
    <n v="0"/>
    <n v="0"/>
    <n v="0"/>
    <n v="0"/>
    <n v="0"/>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5515946"/>
    <d v="2022-12-19T12:53:13"/>
    <m/>
    <m/>
    <s v="submitted_via_web"/>
    <s v="bkf_reach"/>
    <m/>
  </r>
  <r>
    <n v="277"/>
    <s v="5b69ee28-e323-4b14-855f-bf1bc0511e68"/>
    <d v="2022-12-19T00:00:00"/>
    <s v="boussouma"/>
    <d v="2022-12-19T12:14:58"/>
    <d v="2022-12-19T12:14:58"/>
    <d v="2022-12-19T12:18:48"/>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oignon"/>
    <n v="0"/>
    <n v="0"/>
    <n v="0"/>
    <n v="0"/>
    <n v="0"/>
    <n v="0"/>
    <n v="0"/>
    <n v="0"/>
    <n v="0"/>
    <n v="0"/>
    <n v="0"/>
    <n v="0"/>
    <n v="0"/>
    <n v="0"/>
    <n v="0"/>
    <n v="0"/>
    <n v="0"/>
    <n v="0"/>
    <n v="0"/>
    <n v="0"/>
    <n v="1"/>
    <n v="0"/>
    <n v="0"/>
    <n v="0"/>
    <n v="0"/>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tas"/>
    <n v="0"/>
    <n v="0"/>
    <n v="1"/>
    <m/>
    <m/>
    <n v="200"/>
    <s v="meme_commune"/>
    <m/>
    <m/>
    <n v="15"/>
    <n v="1"/>
    <n v="0"/>
    <m/>
    <m/>
    <m/>
    <m/>
    <m/>
    <m/>
    <m/>
    <m/>
    <m/>
    <m/>
    <m/>
    <m/>
    <m/>
    <m/>
    <m/>
    <m/>
    <m/>
    <m/>
    <m/>
    <m/>
    <m/>
    <m/>
    <m/>
    <m/>
    <m/>
    <m/>
    <m/>
    <m/>
    <m/>
    <m/>
    <m/>
    <m/>
    <m/>
    <m/>
    <m/>
    <m/>
    <m/>
    <m/>
    <m/>
    <m/>
    <m/>
    <m/>
    <m/>
    <m/>
    <m/>
    <m/>
    <m/>
    <m/>
    <m/>
    <m/>
    <m/>
    <m/>
    <m/>
    <m/>
    <m/>
    <m/>
    <m/>
    <m/>
    <m/>
    <m/>
    <m/>
    <m/>
    <m/>
    <m/>
    <m/>
    <m/>
    <m/>
    <m/>
    <m/>
    <m/>
    <m/>
    <m/>
    <m/>
    <x v="2"/>
    <m/>
    <s v="oignon"/>
    <n v="0"/>
    <n v="0"/>
    <n v="0"/>
    <n v="0"/>
    <n v="0"/>
    <n v="0"/>
    <n v="0"/>
    <n v="0"/>
    <n v="0"/>
    <n v="0"/>
    <n v="0"/>
    <n v="0"/>
    <n v="0"/>
    <n v="0"/>
    <n v="0"/>
    <n v="0"/>
    <n v="0"/>
    <n v="0"/>
    <n v="0"/>
    <n v="0"/>
    <n v="1"/>
    <n v="0"/>
    <n v="0"/>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5950"/>
    <d v="2022-12-19T12:53:14"/>
    <m/>
    <m/>
    <s v="submitted_via_web"/>
    <s v="bkf_reach"/>
    <m/>
  </r>
  <r>
    <n v="278"/>
    <s v="e524fcee-485b-42e3-914e-e4349fd69d0c"/>
    <d v="2022-12-19T00:00:00"/>
    <s v="boussouma"/>
    <d v="2022-12-19T11:11:18"/>
    <d v="2022-12-19T11:11:18"/>
    <d v="2022-12-19T11:42:30"/>
    <s v="audit.csv"/>
    <m/>
    <m/>
    <x v="0"/>
    <d v="2022-12-19T00:00:00"/>
    <s v="centre_nord"/>
    <s v="sanmatenga"/>
    <x v="2"/>
    <s v="central"/>
    <m/>
    <m/>
    <s v="ACTED"/>
    <x v="2"/>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sac_boro"/>
    <n v="0"/>
    <n v="0"/>
    <n v="0"/>
    <n v="0"/>
    <n v="0"/>
    <n v="0"/>
    <n v="0"/>
    <n v="0"/>
    <n v="0"/>
    <n v="0"/>
    <n v="0"/>
    <n v="0"/>
    <n v="0"/>
    <n v="0"/>
    <n v="1"/>
    <n v="0"/>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1"/>
    <n v="300"/>
    <x v="2"/>
    <m/>
    <m/>
    <n v="50"/>
    <n v="2"/>
    <n v="0"/>
    <m/>
    <x v="1"/>
    <m/>
    <x v="6"/>
    <m/>
    <m/>
    <m/>
    <m/>
    <m/>
    <m/>
    <m/>
    <m/>
    <m/>
    <m/>
    <m/>
    <m/>
    <m/>
    <m/>
    <m/>
    <m/>
    <m/>
    <m/>
    <m/>
    <m/>
    <m/>
    <m/>
    <m/>
    <m/>
    <m/>
    <m/>
    <m/>
    <m/>
    <m/>
    <m/>
    <m/>
    <m/>
    <s v="prix_constants"/>
    <n v="1"/>
    <n v="0"/>
    <n v="0"/>
    <n v="0"/>
    <m/>
    <m/>
    <m/>
    <m/>
    <m/>
    <m/>
    <m/>
    <m/>
    <m/>
    <m/>
    <m/>
    <m/>
    <m/>
    <m/>
    <m/>
    <m/>
    <m/>
    <m/>
    <m/>
    <m/>
    <m/>
    <m/>
    <m/>
    <m/>
    <m/>
    <m/>
    <m/>
    <m/>
    <m/>
    <m/>
    <m/>
    <m/>
    <m/>
    <m/>
    <m/>
    <m/>
    <m/>
    <m/>
    <m/>
    <m/>
    <m/>
    <m/>
    <m/>
    <m/>
    <m/>
    <m/>
    <m/>
    <m/>
    <m/>
    <m/>
    <m/>
    <m/>
    <m/>
    <m/>
    <m/>
    <m/>
    <m/>
    <m/>
    <m/>
    <m/>
    <m/>
    <m/>
    <m/>
    <m/>
    <s v="mais sorgho_rouge sorgho_blanc mil niebe arachide_coque arachide_graine voandzou riz_local"/>
    <n v="1"/>
    <n v="1"/>
    <n v="1"/>
    <n v="1"/>
    <n v="1"/>
    <n v="0"/>
    <n v="0"/>
    <n v="0"/>
    <n v="0"/>
    <n v="0"/>
    <n v="0"/>
    <n v="0"/>
    <n v="0"/>
    <n v="0"/>
    <n v="0"/>
    <n v="0"/>
    <n v="1"/>
    <n v="1"/>
    <n v="1"/>
    <n v="1"/>
    <n v="0"/>
    <n v="0"/>
    <n v="0"/>
    <n v="0"/>
    <n v="0"/>
    <n v="0"/>
    <n v="0"/>
    <n v="0"/>
    <n v="9"/>
    <m/>
    <x v="1"/>
    <s v="yorouba tine"/>
    <n v="0"/>
    <n v="1"/>
    <n v="1"/>
    <m/>
    <n v="750"/>
    <n v="5250"/>
    <s v="meme_commune"/>
    <m/>
    <m/>
    <n v="30"/>
    <n v="3"/>
    <n v="0"/>
    <m/>
    <s v="disponible"/>
    <s v="yorouba tine"/>
    <n v="0"/>
    <n v="1"/>
    <n v="1"/>
    <m/>
    <n v="600"/>
    <n v="4200"/>
    <s v="meme_commune"/>
    <m/>
    <m/>
    <n v="15"/>
    <n v="2"/>
    <n v="0"/>
    <m/>
    <s v="disponible"/>
    <s v="yorouba tine"/>
    <n v="0"/>
    <n v="1"/>
    <n v="1"/>
    <m/>
    <n v="900"/>
    <n v="6300"/>
    <s v="meme_commune"/>
    <m/>
    <m/>
    <n v="15"/>
    <n v="3"/>
    <n v="0"/>
    <m/>
    <s v="disponible"/>
    <s v="yorouba tine"/>
    <n v="0"/>
    <n v="1"/>
    <n v="1"/>
    <m/>
    <n v="650"/>
    <n v="4550"/>
    <s v="meme_commune"/>
    <m/>
    <m/>
    <n v="15"/>
    <n v="3"/>
    <n v="0"/>
    <m/>
    <s v="disponible"/>
    <s v="yorouba tine"/>
    <n v="0"/>
    <n v="1"/>
    <n v="1"/>
    <m/>
    <n v="1350"/>
    <n v="3150"/>
    <s v="meme_commune"/>
    <m/>
    <m/>
    <n v="20"/>
    <n v="2"/>
    <n v="0"/>
    <m/>
    <m/>
    <m/>
    <m/>
    <m/>
    <m/>
    <m/>
    <m/>
    <m/>
    <m/>
    <m/>
    <m/>
    <m/>
    <m/>
    <m/>
    <m/>
    <m/>
    <m/>
    <m/>
    <m/>
    <m/>
    <m/>
    <m/>
    <m/>
    <m/>
    <m/>
    <m/>
    <m/>
    <m/>
    <m/>
    <m/>
    <m/>
    <m/>
    <m/>
    <m/>
    <m/>
    <m/>
    <m/>
    <m/>
    <m/>
    <m/>
    <m/>
    <m/>
    <m/>
    <m/>
    <m/>
    <m/>
    <m/>
    <m/>
    <m/>
    <m/>
    <m/>
    <m/>
    <m/>
    <m/>
    <m/>
    <m/>
    <m/>
    <m/>
    <m/>
    <m/>
    <m/>
    <m/>
    <m/>
    <m/>
    <m/>
    <m/>
    <m/>
    <m/>
    <m/>
    <m/>
    <m/>
    <m/>
    <m/>
    <m/>
    <m/>
    <m/>
    <m/>
    <m/>
    <m/>
    <m/>
    <m/>
    <m/>
    <m/>
    <m/>
    <m/>
    <m/>
    <m/>
    <m/>
    <m/>
    <m/>
    <m/>
    <m/>
    <m/>
    <m/>
    <m/>
    <m/>
    <m/>
    <m/>
    <m/>
    <m/>
    <m/>
    <m/>
    <m/>
    <m/>
    <m/>
    <m/>
    <m/>
    <m/>
    <m/>
    <m/>
    <m/>
    <m/>
    <m/>
    <m/>
    <m/>
    <m/>
    <m/>
    <m/>
    <m/>
    <m/>
    <m/>
    <m/>
    <m/>
    <m/>
    <m/>
    <m/>
    <s v="disponible"/>
    <s v="yorouba tine"/>
    <n v="0"/>
    <n v="1"/>
    <n v="1"/>
    <m/>
    <n v="500"/>
    <n v="3500"/>
    <s v="meme_commune"/>
    <m/>
    <m/>
    <n v="30"/>
    <n v="2"/>
    <n v="0"/>
    <m/>
    <s v="disponible"/>
    <s v="yorouba tine"/>
    <n v="0"/>
    <n v="1"/>
    <n v="1"/>
    <m/>
    <n v="1500"/>
    <n v="10500"/>
    <s v="meme_commune"/>
    <m/>
    <m/>
    <n v="20"/>
    <n v="3"/>
    <n v="0"/>
    <m/>
    <s v="disponible"/>
    <s v="yorouba tine"/>
    <n v="0"/>
    <n v="1"/>
    <n v="1"/>
    <m/>
    <n v="1400"/>
    <n v="9800"/>
    <s v="meme_commune"/>
    <m/>
    <m/>
    <n v="20"/>
    <n v="3"/>
    <n v="0"/>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5974"/>
    <d v="2022-12-19T12:53:16"/>
    <m/>
    <m/>
    <s v="submitted_via_web"/>
    <s v="bkf_reach"/>
    <m/>
  </r>
  <r>
    <n v="279"/>
    <s v="a057fcb5-c070-4c79-b1c1-fd9876ab45fe"/>
    <d v="2022-12-19T00:00:00"/>
    <s v="boussouma"/>
    <d v="2022-12-19T12:19:31"/>
    <d v="2022-12-19T12:19:31"/>
    <d v="2022-12-19T12:24:59"/>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igname patate manioc"/>
    <n v="0"/>
    <n v="0"/>
    <n v="0"/>
    <n v="0"/>
    <n v="0"/>
    <n v="0"/>
    <n v="0"/>
    <n v="1"/>
    <n v="1"/>
    <n v="1"/>
    <n v="0"/>
    <n v="0"/>
    <n v="0"/>
    <n v="0"/>
    <n v="0"/>
    <n v="0"/>
    <n v="0"/>
    <n v="0"/>
    <n v="0"/>
    <n v="0"/>
    <n v="0"/>
    <n v="0"/>
    <n v="0"/>
    <n v="0"/>
    <n v="0"/>
    <n v="0"/>
    <n v="0"/>
    <n v="0"/>
    <n v="3"/>
    <m/>
    <x v="0"/>
    <m/>
    <m/>
    <m/>
    <m/>
    <m/>
    <m/>
    <m/>
    <m/>
    <m/>
    <m/>
    <m/>
    <m/>
    <m/>
    <m/>
    <m/>
    <m/>
    <m/>
    <m/>
    <m/>
    <m/>
    <m/>
    <m/>
    <m/>
    <m/>
    <m/>
    <m/>
    <m/>
    <m/>
    <m/>
    <m/>
    <m/>
    <m/>
    <m/>
    <m/>
    <m/>
    <m/>
    <m/>
    <m/>
    <m/>
    <m/>
    <m/>
    <m/>
    <m/>
    <m/>
    <m/>
    <m/>
    <m/>
    <m/>
    <m/>
    <m/>
    <m/>
    <m/>
    <m/>
    <m/>
    <m/>
    <m/>
    <m/>
    <m/>
    <m/>
    <m/>
    <m/>
    <m/>
    <m/>
    <m/>
    <m/>
    <m/>
    <m/>
    <m/>
    <m/>
    <m/>
    <m/>
    <m/>
    <m/>
    <m/>
    <m/>
    <m/>
    <m/>
    <m/>
    <m/>
    <m/>
    <m/>
    <m/>
    <m/>
    <m/>
    <m/>
    <m/>
    <m/>
    <m/>
    <m/>
    <m/>
    <m/>
    <m/>
    <m/>
    <m/>
    <m/>
    <m/>
    <m/>
    <m/>
    <m/>
    <m/>
    <m/>
    <m/>
    <m/>
    <m/>
    <s v="disponible"/>
    <n v="500"/>
    <s v="meme_commune"/>
    <m/>
    <m/>
    <n v="30"/>
    <n v="1"/>
    <n v="0"/>
    <m/>
    <s v="disponible"/>
    <n v="750"/>
    <s v="meme_commune"/>
    <m/>
    <m/>
    <n v="30"/>
    <n v="1"/>
    <n v="0"/>
    <m/>
    <s v="disponible"/>
    <n v="300"/>
    <s v="meme_commune"/>
    <m/>
    <m/>
    <n v="3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s v="manioc"/>
    <n v="0"/>
    <n v="0"/>
    <n v="0"/>
    <n v="0"/>
    <n v="0"/>
    <n v="0"/>
    <n v="0"/>
    <n v="1"/>
    <n v="0"/>
    <n v="0"/>
    <n v="0"/>
    <n v="0"/>
    <n v="0"/>
    <n v="0"/>
    <n v="0"/>
    <n v="0"/>
    <n v="0"/>
    <n v="0"/>
    <n v="0"/>
    <n v="0"/>
    <n v="0"/>
    <n v="0"/>
    <n v="0"/>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6000"/>
    <d v="2022-12-19T12:53:18"/>
    <m/>
    <m/>
    <s v="submitted_via_web"/>
    <s v="bkf_reach"/>
    <m/>
  </r>
  <r>
    <n v="280"/>
    <s v="de7a40cc-2951-4397-b348-cb7d8f6518d5"/>
    <d v="2022-12-19T00:00:00"/>
    <s v="boussouma"/>
    <d v="2022-12-19T11:47:25"/>
    <d v="2022-12-19T11:47:25"/>
    <d v="2022-12-19T12:01:27"/>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arachide_graine arachide_coque voandzou"/>
    <n v="0"/>
    <n v="0"/>
    <n v="0"/>
    <n v="0"/>
    <n v="0"/>
    <n v="0"/>
    <n v="0"/>
    <n v="0"/>
    <n v="0"/>
    <n v="0"/>
    <n v="0"/>
    <n v="0"/>
    <n v="0"/>
    <n v="0"/>
    <n v="0"/>
    <n v="0"/>
    <n v="0"/>
    <n v="1"/>
    <n v="1"/>
    <n v="1"/>
    <n v="0"/>
    <n v="0"/>
    <n v="0"/>
    <n v="0"/>
    <n v="0"/>
    <n v="0"/>
    <n v="0"/>
    <n v="0"/>
    <n v="3"/>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yorouba tine"/>
    <n v="0"/>
    <n v="1"/>
    <n v="1"/>
    <m/>
    <n v="500"/>
    <n v="3500"/>
    <s v="meme_localite"/>
    <m/>
    <m/>
    <n v="30"/>
    <n v="3"/>
    <n v="0"/>
    <m/>
    <s v="disponible"/>
    <s v="yorouba tine"/>
    <n v="0"/>
    <n v="1"/>
    <n v="1"/>
    <m/>
    <n v="1500"/>
    <n v="10500"/>
    <s v="meme_localite"/>
    <m/>
    <m/>
    <n v="30"/>
    <n v="3"/>
    <n v="0"/>
    <m/>
    <s v="disponible"/>
    <s v="yorouba tine"/>
    <n v="0"/>
    <n v="1"/>
    <n v="1"/>
    <m/>
    <n v="1400"/>
    <n v="9800"/>
    <s v="meme_localite"/>
    <m/>
    <m/>
    <n v="30"/>
    <n v="3"/>
    <n v="0"/>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6003"/>
    <d v="2022-12-19T12:53:19"/>
    <m/>
    <m/>
    <s v="submitted_via_web"/>
    <s v="bkf_reach"/>
    <m/>
  </r>
  <r>
    <n v="281"/>
    <s v="512fc811-814c-44c2-a61f-ce5b6eeec07c"/>
    <d v="2022-12-19T00:00:00"/>
    <s v="boussouma"/>
    <d v="2022-12-19T12:26:41"/>
    <d v="2022-12-19T12:26:41"/>
    <d v="2022-12-19T12:31:27"/>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igname"/>
    <n v="0"/>
    <n v="0"/>
    <n v="0"/>
    <n v="0"/>
    <n v="0"/>
    <n v="0"/>
    <n v="0"/>
    <n v="0"/>
    <n v="1"/>
    <n v="0"/>
    <n v="0"/>
    <n v="0"/>
    <n v="0"/>
    <n v="0"/>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s v="disponible"/>
    <n v="750"/>
    <s v="meme_commune"/>
    <m/>
    <m/>
    <n v="30"/>
    <n v="1"/>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s v="igname"/>
    <n v="0"/>
    <n v="0"/>
    <n v="0"/>
    <n v="0"/>
    <n v="0"/>
    <n v="0"/>
    <n v="0"/>
    <n v="0"/>
    <n v="1"/>
    <n v="0"/>
    <n v="0"/>
    <n v="0"/>
    <n v="0"/>
    <n v="0"/>
    <n v="0"/>
    <n v="0"/>
    <n v="0"/>
    <n v="0"/>
    <n v="0"/>
    <n v="0"/>
    <n v="0"/>
    <n v="0"/>
    <n v="0"/>
    <n v="0"/>
    <n v="0"/>
    <n v="0"/>
    <n v="0"/>
    <n v="0"/>
    <m/>
    <s v="degradation_perte"/>
    <n v="0"/>
    <n v="0"/>
    <n v="1"/>
    <n v="0"/>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6021"/>
    <d v="2022-12-19T12:53:22"/>
    <m/>
    <m/>
    <s v="submitted_via_web"/>
    <s v="bkf_reach"/>
    <m/>
  </r>
  <r>
    <n v="282"/>
    <s v="6fe579a8-9d64-408b-b714-407c5e8dcb35"/>
    <d v="2022-12-19T00:00:00"/>
    <s v="boussouma"/>
    <d v="2022-12-19T12:03:02"/>
    <d v="2022-12-19T12:03:02"/>
    <d v="2022-12-19T12:06:33"/>
    <s v="audit.csv"/>
    <m/>
    <m/>
    <x v="0"/>
    <d v="2022-12-19T00:00:00"/>
    <s v="centre_nord"/>
    <s v="sanmatenga"/>
    <x v="2"/>
    <s v="central"/>
    <m/>
    <m/>
    <s v="ACTED"/>
    <x v="2"/>
    <m/>
    <s v="oui"/>
    <m/>
    <x v="1"/>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beurre"/>
    <n v="0"/>
    <n v="0"/>
    <n v="0"/>
    <n v="0"/>
    <n v="0"/>
    <n v="0"/>
    <n v="0"/>
    <n v="0"/>
    <n v="0"/>
    <n v="0"/>
    <n v="0"/>
    <n v="0"/>
    <n v="0"/>
    <n v="0"/>
    <n v="0"/>
    <n v="0"/>
    <n v="0"/>
    <n v="0"/>
    <n v="0"/>
    <n v="0"/>
    <n v="0"/>
    <n v="0"/>
    <n v="0"/>
    <n v="0"/>
    <n v="1"/>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litre boule"/>
    <n v="1"/>
    <n v="0"/>
    <n v="1"/>
    <n v="2750"/>
    <m/>
    <n v="100"/>
    <s v="meme_commune"/>
    <m/>
    <m/>
    <n v="10"/>
    <n v="3"/>
    <n v="0"/>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6025"/>
    <d v="2022-12-19T12:53:22"/>
    <m/>
    <m/>
    <s v="submitted_via_web"/>
    <s v="bkf_reach"/>
    <m/>
  </r>
  <r>
    <n v="283"/>
    <s v="7f1b1f2b-b058-45c5-af3b-ccaef0144dac"/>
    <d v="2022-12-19T00:00:00"/>
    <s v="boussouma"/>
    <d v="2022-12-19T12:15:07"/>
    <d v="2022-12-19T12:15:07"/>
    <d v="2022-12-19T12:18:17"/>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feuille"/>
    <n v="0"/>
    <n v="0"/>
    <n v="0"/>
    <n v="0"/>
    <n v="0"/>
    <n v="0"/>
    <n v="0"/>
    <n v="0"/>
    <n v="0"/>
    <n v="0"/>
    <n v="0"/>
    <n v="0"/>
    <n v="0"/>
    <n v="0"/>
    <n v="0"/>
    <n v="0"/>
    <n v="0"/>
    <n v="0"/>
    <n v="0"/>
    <n v="0"/>
    <n v="0"/>
    <n v="0"/>
    <n v="1"/>
    <n v="0"/>
    <n v="0"/>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tas"/>
    <n v="0"/>
    <n v="1"/>
    <m/>
    <n v="250"/>
    <s v="meme_region"/>
    <m/>
    <m/>
    <n v="4"/>
    <n v="1"/>
    <n v="0"/>
    <m/>
    <m/>
    <m/>
    <m/>
    <m/>
    <m/>
    <m/>
    <m/>
    <m/>
    <m/>
    <m/>
    <m/>
    <m/>
    <m/>
    <m/>
    <m/>
    <m/>
    <m/>
    <m/>
    <m/>
    <m/>
    <m/>
    <m/>
    <m/>
    <m/>
    <m/>
    <m/>
    <m/>
    <m/>
    <m/>
    <m/>
    <m/>
    <m/>
    <m/>
    <m/>
    <m/>
    <m/>
    <m/>
    <m/>
    <m/>
    <m/>
    <m/>
    <m/>
    <m/>
    <m/>
    <m/>
    <m/>
    <x v="2"/>
    <m/>
    <s v="feuille"/>
    <n v="0"/>
    <n v="0"/>
    <n v="0"/>
    <n v="0"/>
    <n v="0"/>
    <n v="0"/>
    <n v="0"/>
    <n v="0"/>
    <n v="0"/>
    <n v="0"/>
    <n v="0"/>
    <n v="0"/>
    <n v="0"/>
    <n v="0"/>
    <n v="0"/>
    <n v="0"/>
    <n v="0"/>
    <n v="0"/>
    <n v="0"/>
    <n v="0"/>
    <n v="0"/>
    <n v="0"/>
    <n v="1"/>
    <n v="0"/>
    <n v="0"/>
    <n v="0"/>
    <n v="0"/>
    <n v="0"/>
    <m/>
    <s v="degradation_perte prix_fournisseurs"/>
    <n v="0"/>
    <n v="0"/>
    <n v="1"/>
    <n v="0"/>
    <n v="0"/>
    <n v="1"/>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x v="0"/>
    <x v="0"/>
    <m/>
    <m/>
    <m/>
    <m/>
    <m/>
    <m/>
    <m/>
    <m/>
    <m/>
    <m/>
    <s v="personne"/>
    <n v="0"/>
    <n v="0"/>
    <n v="0"/>
    <n v="0"/>
    <n v="0"/>
    <n v="0"/>
    <n v="0"/>
    <n v="1"/>
    <n v="0"/>
    <m/>
    <m/>
    <m/>
    <m/>
    <n v="375516130"/>
    <d v="2022-12-19T12:53:31"/>
    <m/>
    <m/>
    <s v="submitted_via_web"/>
    <s v="bkf_reach"/>
    <m/>
  </r>
  <r>
    <n v="284"/>
    <s v="e8a690fc-6fd5-4ca0-9153-30e630aae7d8"/>
    <d v="2022-12-19T00:00:00"/>
    <s v="boussouma"/>
    <d v="2022-12-19T12:07:31"/>
    <d v="2022-12-19T12:07:31"/>
    <d v="2022-12-19T12:14:43"/>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feuille tomate oignon"/>
    <n v="0"/>
    <n v="0"/>
    <n v="0"/>
    <n v="0"/>
    <n v="0"/>
    <n v="0"/>
    <n v="0"/>
    <n v="0"/>
    <n v="0"/>
    <n v="0"/>
    <n v="0"/>
    <n v="0"/>
    <n v="0"/>
    <n v="0"/>
    <n v="0"/>
    <n v="0"/>
    <n v="0"/>
    <n v="0"/>
    <n v="0"/>
    <n v="0"/>
    <n v="1"/>
    <n v="1"/>
    <n v="1"/>
    <n v="0"/>
    <n v="0"/>
    <n v="0"/>
    <n v="0"/>
    <n v="0"/>
    <n v="3"/>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yorouba tas"/>
    <n v="0"/>
    <n v="1"/>
    <n v="1"/>
    <m/>
    <n v="700"/>
    <n v="200"/>
    <s v="meme_commune"/>
    <m/>
    <m/>
    <n v="7"/>
    <n v="2"/>
    <n v="0"/>
    <m/>
    <s v="disponible"/>
    <s v="tas"/>
    <n v="0"/>
    <n v="1"/>
    <m/>
    <n v="200"/>
    <s v="meme_localite"/>
    <m/>
    <m/>
    <n v="7"/>
    <n v="7"/>
    <n v="1"/>
    <m/>
    <s v="disponible"/>
    <s v="tas"/>
    <n v="0"/>
    <n v="1"/>
    <m/>
    <n v="200"/>
    <s v="meme_commune"/>
    <m/>
    <m/>
    <n v="5"/>
    <n v="2"/>
    <n v="0"/>
    <m/>
    <m/>
    <m/>
    <m/>
    <m/>
    <m/>
    <m/>
    <m/>
    <m/>
    <m/>
    <m/>
    <m/>
    <m/>
    <m/>
    <m/>
    <m/>
    <m/>
    <m/>
    <m/>
    <m/>
    <m/>
    <m/>
    <m/>
    <m/>
    <m/>
    <m/>
    <m/>
    <m/>
    <m/>
    <m/>
    <m/>
    <m/>
    <m/>
    <m/>
    <m/>
    <m/>
    <m/>
    <m/>
    <m/>
    <m/>
    <m/>
    <m/>
    <m/>
    <m/>
    <m/>
    <m/>
    <m/>
    <x v="2"/>
    <m/>
    <s v="tomate oignon feuille"/>
    <n v="0"/>
    <n v="0"/>
    <n v="0"/>
    <n v="0"/>
    <n v="0"/>
    <n v="0"/>
    <n v="0"/>
    <n v="0"/>
    <n v="0"/>
    <n v="0"/>
    <n v="0"/>
    <n v="0"/>
    <n v="0"/>
    <n v="0"/>
    <n v="0"/>
    <n v="0"/>
    <n v="0"/>
    <n v="0"/>
    <n v="0"/>
    <n v="0"/>
    <n v="1"/>
    <n v="1"/>
    <n v="1"/>
    <n v="0"/>
    <n v="0"/>
    <n v="0"/>
    <n v="0"/>
    <n v="0"/>
    <m/>
    <s v="route_etat degradation_perte"/>
    <n v="0"/>
    <n v="0"/>
    <n v="1"/>
    <n v="1"/>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6150"/>
    <d v="2022-12-19T12:53:32"/>
    <m/>
    <m/>
    <s v="submitted_via_web"/>
    <s v="bkf_reach"/>
    <m/>
  </r>
  <r>
    <n v="285"/>
    <s v="6fca0e04-8506-4fdb-a63b-b44bb60e2754"/>
    <d v="2022-12-19T00:00:00"/>
    <s v="boussouma"/>
    <d v="2022-12-19T12:15:04"/>
    <d v="2022-12-19T12:15:04"/>
    <d v="2022-12-19T12:19:33"/>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tomate"/>
    <n v="0"/>
    <n v="0"/>
    <n v="0"/>
    <n v="0"/>
    <n v="0"/>
    <n v="0"/>
    <n v="0"/>
    <n v="0"/>
    <n v="0"/>
    <n v="0"/>
    <n v="0"/>
    <n v="0"/>
    <n v="0"/>
    <n v="0"/>
    <n v="0"/>
    <n v="0"/>
    <n v="0"/>
    <n v="0"/>
    <n v="0"/>
    <n v="0"/>
    <n v="0"/>
    <n v="1"/>
    <n v="0"/>
    <n v="0"/>
    <n v="0"/>
    <n v="0"/>
    <n v="0"/>
    <n v="0"/>
    <n v="1"/>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s v="disponible"/>
    <s v="tas"/>
    <n v="0"/>
    <n v="1"/>
    <m/>
    <n v="200"/>
    <s v="meme_localite"/>
    <m/>
    <m/>
    <n v="5"/>
    <n v="3"/>
    <n v="0"/>
    <m/>
    <m/>
    <m/>
    <m/>
    <m/>
    <m/>
    <m/>
    <m/>
    <m/>
    <m/>
    <m/>
    <m/>
    <m/>
    <m/>
    <m/>
    <m/>
    <m/>
    <m/>
    <m/>
    <m/>
    <m/>
    <m/>
    <m/>
    <m/>
    <m/>
    <m/>
    <m/>
    <m/>
    <m/>
    <m/>
    <m/>
    <m/>
    <m/>
    <m/>
    <m/>
    <m/>
    <m/>
    <m/>
    <m/>
    <m/>
    <m/>
    <m/>
    <m/>
    <m/>
    <m/>
    <m/>
    <m/>
    <m/>
    <m/>
    <m/>
    <m/>
    <m/>
    <m/>
    <m/>
    <m/>
    <m/>
    <m/>
    <m/>
    <m/>
    <m/>
    <x v="2"/>
    <m/>
    <s v="tomate"/>
    <n v="0"/>
    <n v="0"/>
    <n v="0"/>
    <n v="0"/>
    <n v="0"/>
    <n v="0"/>
    <n v="0"/>
    <n v="0"/>
    <n v="0"/>
    <n v="0"/>
    <n v="0"/>
    <n v="0"/>
    <n v="0"/>
    <n v="0"/>
    <n v="0"/>
    <n v="0"/>
    <n v="0"/>
    <n v="0"/>
    <n v="0"/>
    <n v="0"/>
    <n v="0"/>
    <n v="1"/>
    <n v="0"/>
    <n v="0"/>
    <n v="0"/>
    <n v="0"/>
    <n v="0"/>
    <n v="0"/>
    <m/>
    <s v="degradation_perte route_etat"/>
    <n v="0"/>
    <n v="0"/>
    <n v="1"/>
    <n v="1"/>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6188"/>
    <d v="2022-12-19T12:53:35"/>
    <m/>
    <m/>
    <s v="submitted_via_web"/>
    <s v="bkf_reach"/>
    <m/>
  </r>
  <r>
    <n v="286"/>
    <s v="d38ae0e2-052e-45c6-9a75-9fe95bbc6d06"/>
    <d v="2022-12-19T00:00:00"/>
    <s v="boussouma"/>
    <d v="2022-12-19T12:19:47"/>
    <d v="2022-12-19T12:19:47"/>
    <d v="2022-12-19T12:26:13"/>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igname manioc patate"/>
    <n v="0"/>
    <n v="0"/>
    <n v="0"/>
    <n v="0"/>
    <n v="0"/>
    <n v="0"/>
    <n v="0"/>
    <n v="1"/>
    <n v="1"/>
    <n v="1"/>
    <n v="0"/>
    <n v="0"/>
    <n v="0"/>
    <n v="0"/>
    <n v="0"/>
    <n v="0"/>
    <n v="0"/>
    <n v="0"/>
    <n v="0"/>
    <n v="0"/>
    <n v="0"/>
    <n v="0"/>
    <n v="0"/>
    <n v="0"/>
    <n v="0"/>
    <n v="0"/>
    <n v="0"/>
    <n v="0"/>
    <n v="3"/>
    <m/>
    <x v="0"/>
    <m/>
    <m/>
    <m/>
    <m/>
    <m/>
    <m/>
    <m/>
    <m/>
    <m/>
    <m/>
    <m/>
    <m/>
    <m/>
    <m/>
    <m/>
    <m/>
    <m/>
    <m/>
    <m/>
    <m/>
    <m/>
    <m/>
    <m/>
    <m/>
    <m/>
    <m/>
    <m/>
    <m/>
    <m/>
    <m/>
    <m/>
    <m/>
    <m/>
    <m/>
    <m/>
    <m/>
    <m/>
    <m/>
    <m/>
    <m/>
    <m/>
    <m/>
    <m/>
    <m/>
    <m/>
    <m/>
    <m/>
    <m/>
    <m/>
    <m/>
    <m/>
    <m/>
    <m/>
    <m/>
    <m/>
    <m/>
    <m/>
    <m/>
    <m/>
    <m/>
    <m/>
    <m/>
    <m/>
    <m/>
    <m/>
    <m/>
    <m/>
    <m/>
    <m/>
    <m/>
    <m/>
    <m/>
    <m/>
    <m/>
    <m/>
    <m/>
    <m/>
    <m/>
    <m/>
    <m/>
    <m/>
    <m/>
    <m/>
    <m/>
    <m/>
    <m/>
    <m/>
    <m/>
    <m/>
    <m/>
    <m/>
    <m/>
    <m/>
    <m/>
    <m/>
    <m/>
    <m/>
    <m/>
    <m/>
    <m/>
    <m/>
    <m/>
    <m/>
    <m/>
    <s v="disponible"/>
    <n v="500"/>
    <s v="meme_localite"/>
    <m/>
    <m/>
    <n v="5"/>
    <n v="2"/>
    <n v="0"/>
    <m/>
    <s v="disponible"/>
    <n v="750"/>
    <s v="meme_localite"/>
    <m/>
    <m/>
    <n v="6"/>
    <n v="3"/>
    <n v="0"/>
    <m/>
    <s v="disponible"/>
    <n v="300"/>
    <s v="meme_localite"/>
    <m/>
    <m/>
    <n v="6"/>
    <n v="2"/>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2"/>
    <m/>
    <s v="manioc"/>
    <n v="0"/>
    <n v="0"/>
    <n v="0"/>
    <n v="0"/>
    <n v="0"/>
    <n v="0"/>
    <n v="0"/>
    <n v="1"/>
    <n v="0"/>
    <n v="0"/>
    <n v="0"/>
    <n v="0"/>
    <n v="0"/>
    <n v="0"/>
    <n v="0"/>
    <n v="0"/>
    <n v="0"/>
    <n v="0"/>
    <n v="0"/>
    <n v="0"/>
    <n v="0"/>
    <n v="0"/>
    <n v="0"/>
    <n v="0"/>
    <n v="0"/>
    <n v="0"/>
    <n v="0"/>
    <n v="0"/>
    <m/>
    <s v="route_etat"/>
    <n v="0"/>
    <n v="0"/>
    <n v="0"/>
    <n v="1"/>
    <n v="0"/>
    <n v="0"/>
    <n v="0"/>
    <n v="0"/>
    <n v="0"/>
    <n v="0"/>
    <n v="0"/>
    <n v="0"/>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6234"/>
    <d v="2022-12-19T12:53:39"/>
    <m/>
    <m/>
    <s v="submitted_via_web"/>
    <s v="bkf_reach"/>
    <m/>
  </r>
  <r>
    <n v="287"/>
    <s v="4bcd0ac7-4061-4186-a814-a39e05b9d4d2"/>
    <d v="2022-12-19T00:00:00"/>
    <s v="boussouma"/>
    <d v="2022-12-19T12:27:05"/>
    <d v="2022-12-19T12:27:05"/>
    <d v="2022-12-19T12:30:15"/>
    <s v="audit.csv"/>
    <m/>
    <m/>
    <x v="0"/>
    <d v="2022-12-19T00:00:00"/>
    <s v="centre_nord"/>
    <s v="sanmatenga"/>
    <x v="2"/>
    <s v="central"/>
    <m/>
    <m/>
    <s v="ACTED"/>
    <x v="2"/>
    <m/>
    <s v="oui"/>
    <m/>
    <x v="0"/>
    <m/>
    <m/>
    <s v="aucun"/>
    <n v="0"/>
    <n v="0"/>
    <n v="0"/>
    <n v="1"/>
    <n v="1"/>
    <m/>
    <x v="0"/>
    <m/>
    <x v="0"/>
    <m/>
    <m/>
    <m/>
    <m/>
    <m/>
    <m/>
    <x v="0"/>
    <m/>
    <m/>
    <m/>
    <m/>
    <m/>
    <x v="0"/>
    <m/>
    <m/>
    <m/>
    <m/>
    <m/>
    <m/>
    <x v="0"/>
    <m/>
    <m/>
    <m/>
    <m/>
    <m/>
    <x v="0"/>
    <m/>
    <m/>
    <m/>
    <m/>
    <m/>
    <m/>
    <x v="0"/>
    <m/>
    <m/>
    <m/>
    <m/>
    <m/>
    <m/>
    <m/>
    <m/>
    <m/>
    <m/>
    <m/>
    <m/>
    <m/>
    <m/>
    <m/>
    <m/>
    <m/>
    <m/>
    <m/>
    <m/>
    <m/>
    <m/>
    <m/>
    <m/>
    <m/>
    <m/>
    <m/>
    <m/>
    <m/>
    <m/>
    <m/>
    <m/>
    <m/>
    <m/>
    <m/>
    <m/>
    <m/>
    <m/>
    <m/>
    <m/>
    <m/>
    <m/>
    <m/>
    <m/>
    <m/>
    <m/>
    <m/>
    <m/>
    <m/>
    <m/>
    <m/>
    <m/>
    <m/>
    <m/>
    <m/>
    <m/>
    <m/>
    <m/>
    <m/>
    <m/>
    <m/>
    <m/>
    <m/>
    <m/>
    <m/>
    <m/>
    <s v="aucun"/>
    <n v="0"/>
    <n v="0"/>
    <n v="0"/>
    <n v="0"/>
    <n v="1"/>
    <n v="1"/>
    <m/>
    <x v="0"/>
    <m/>
    <x v="0"/>
    <m/>
    <m/>
    <m/>
    <m/>
    <m/>
    <m/>
    <x v="0"/>
    <m/>
    <x v="0"/>
    <m/>
    <m/>
    <m/>
    <m/>
    <m/>
    <m/>
    <x v="0"/>
    <m/>
    <x v="0"/>
    <m/>
    <m/>
    <m/>
    <m/>
    <m/>
    <m/>
    <x v="0"/>
    <m/>
    <x v="0"/>
    <m/>
    <m/>
    <m/>
    <m/>
    <m/>
    <m/>
    <x v="0"/>
    <m/>
    <m/>
    <m/>
    <m/>
    <m/>
    <m/>
    <m/>
    <m/>
    <m/>
    <m/>
    <m/>
    <m/>
    <m/>
    <m/>
    <m/>
    <m/>
    <m/>
    <m/>
    <m/>
    <m/>
    <m/>
    <m/>
    <m/>
    <m/>
    <m/>
    <m/>
    <m/>
    <m/>
    <m/>
    <m/>
    <m/>
    <m/>
    <m/>
    <m/>
    <m/>
    <m/>
    <m/>
    <m/>
    <m/>
    <m/>
    <m/>
    <m/>
    <m/>
    <m/>
    <m/>
    <m/>
    <m/>
    <m/>
    <m/>
    <m/>
    <m/>
    <m/>
    <m/>
    <m/>
    <m/>
    <m/>
    <m/>
    <m/>
    <m/>
    <m/>
    <m/>
    <m/>
    <m/>
    <m/>
    <m/>
    <m/>
    <m/>
    <m/>
    <m/>
    <s v="aucun"/>
    <n v="0"/>
    <n v="0"/>
    <n v="0"/>
    <n v="0"/>
    <n v="0"/>
    <n v="0"/>
    <n v="0"/>
    <n v="0"/>
    <n v="0"/>
    <n v="0"/>
    <n v="0"/>
    <n v="0"/>
    <n v="0"/>
    <n v="0"/>
    <n v="0"/>
    <n v="1"/>
    <n v="1"/>
    <n v="3"/>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s v="patate"/>
    <n v="0"/>
    <n v="0"/>
    <n v="0"/>
    <n v="0"/>
    <n v="0"/>
    <n v="0"/>
    <n v="0"/>
    <n v="0"/>
    <n v="0"/>
    <n v="1"/>
    <n v="0"/>
    <n v="0"/>
    <n v="0"/>
    <n v="0"/>
    <n v="0"/>
    <n v="0"/>
    <n v="0"/>
    <n v="0"/>
    <n v="0"/>
    <n v="0"/>
    <n v="0"/>
    <n v="0"/>
    <n v="0"/>
    <n v="0"/>
    <n v="0"/>
    <n v="0"/>
    <n v="0"/>
    <n v="0"/>
    <n v="1"/>
    <m/>
    <x v="0"/>
    <m/>
    <m/>
    <m/>
    <m/>
    <m/>
    <m/>
    <m/>
    <m/>
    <m/>
    <m/>
    <m/>
    <m/>
    <m/>
    <m/>
    <m/>
    <m/>
    <m/>
    <m/>
    <m/>
    <m/>
    <m/>
    <m/>
    <m/>
    <m/>
    <m/>
    <m/>
    <m/>
    <m/>
    <m/>
    <m/>
    <m/>
    <m/>
    <m/>
    <m/>
    <m/>
    <m/>
    <m/>
    <m/>
    <m/>
    <m/>
    <m/>
    <m/>
    <m/>
    <m/>
    <m/>
    <m/>
    <m/>
    <m/>
    <m/>
    <m/>
    <m/>
    <m/>
    <m/>
    <m/>
    <m/>
    <m/>
    <m/>
    <m/>
    <m/>
    <m/>
    <m/>
    <m/>
    <m/>
    <m/>
    <m/>
    <m/>
    <m/>
    <m/>
    <m/>
    <m/>
    <m/>
    <m/>
    <m/>
    <m/>
    <m/>
    <m/>
    <m/>
    <m/>
    <m/>
    <m/>
    <m/>
    <m/>
    <m/>
    <m/>
    <m/>
    <m/>
    <m/>
    <m/>
    <m/>
    <m/>
    <m/>
    <m/>
    <m/>
    <m/>
    <m/>
    <m/>
    <m/>
    <m/>
    <m/>
    <m/>
    <m/>
    <m/>
    <m/>
    <m/>
    <m/>
    <m/>
    <m/>
    <m/>
    <m/>
    <m/>
    <m/>
    <m/>
    <m/>
    <m/>
    <m/>
    <m/>
    <m/>
    <m/>
    <m/>
    <m/>
    <m/>
    <m/>
    <s v="disponible"/>
    <n v="300"/>
    <s v="meme_commune"/>
    <m/>
    <m/>
    <n v="5"/>
    <n v="3"/>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m/>
    <m/>
    <m/>
    <m/>
    <m/>
    <m/>
    <m/>
    <m/>
    <m/>
    <m/>
    <m/>
    <m/>
    <m/>
    <m/>
    <m/>
    <m/>
    <m/>
    <m/>
    <m/>
    <m/>
    <m/>
    <m/>
    <m/>
    <m/>
    <m/>
    <m/>
    <m/>
    <m/>
    <m/>
    <m/>
    <m/>
    <m/>
    <m/>
    <m/>
    <m/>
    <m/>
    <m/>
    <s v="prix_constants"/>
    <n v="1"/>
    <n v="0"/>
    <n v="0"/>
    <n v="0"/>
    <m/>
    <m/>
    <m/>
    <m/>
    <m/>
    <m/>
    <m/>
    <m/>
    <m/>
    <m/>
    <m/>
    <m/>
    <m/>
    <m/>
    <m/>
    <m/>
    <m/>
    <m/>
    <m/>
    <m/>
    <m/>
    <m/>
    <m/>
    <m/>
    <m/>
    <m/>
    <m/>
    <m/>
    <m/>
    <m/>
    <m/>
    <m/>
    <m/>
    <m/>
    <m/>
    <m/>
    <m/>
    <m/>
    <m/>
    <m/>
    <m/>
    <m/>
    <m/>
    <m/>
    <m/>
    <m/>
    <m/>
    <m/>
    <m/>
    <m/>
    <m/>
    <m/>
    <m/>
    <m/>
    <m/>
    <m/>
    <m/>
    <m/>
    <m/>
    <m/>
    <m/>
    <m/>
    <m/>
    <m/>
    <m/>
    <m/>
    <m/>
    <m/>
    <m/>
    <m/>
    <m/>
    <m/>
    <m/>
    <m/>
    <m/>
    <m/>
    <m/>
    <m/>
    <m/>
    <m/>
    <m/>
    <m/>
    <m/>
    <m/>
    <m/>
    <m/>
    <m/>
    <s v="espece"/>
    <n v="1"/>
    <n v="0"/>
    <n v="0"/>
    <n v="0"/>
    <n v="0"/>
    <n v="0"/>
    <m/>
    <x v="2"/>
    <x v="0"/>
    <m/>
    <m/>
    <m/>
    <m/>
    <m/>
    <m/>
    <m/>
    <m/>
    <m/>
    <m/>
    <s v="personne"/>
    <n v="0"/>
    <n v="0"/>
    <n v="0"/>
    <n v="0"/>
    <n v="0"/>
    <n v="0"/>
    <n v="0"/>
    <n v="1"/>
    <n v="0"/>
    <m/>
    <m/>
    <m/>
    <m/>
    <n v="375516274"/>
    <d v="2022-12-19T12:53:43"/>
    <m/>
    <m/>
    <s v="submitted_via_web"/>
    <s v="bkf_reach"/>
    <m/>
  </r>
  <r>
    <m/>
    <m/>
    <m/>
    <m/>
    <m/>
    <m/>
    <m/>
    <m/>
    <m/>
    <m/>
    <x v="2"/>
    <m/>
    <m/>
    <m/>
    <x v="5"/>
    <m/>
    <m/>
    <m/>
    <m/>
    <x v="5"/>
    <m/>
    <m/>
    <m/>
    <x v="3"/>
    <m/>
    <m/>
    <m/>
    <m/>
    <m/>
    <m/>
    <m/>
    <m/>
    <m/>
    <x v="0"/>
    <m/>
    <x v="0"/>
    <m/>
    <m/>
    <m/>
    <m/>
    <m/>
    <m/>
    <x v="0"/>
    <m/>
    <m/>
    <m/>
    <m/>
    <m/>
    <x v="0"/>
    <m/>
    <m/>
    <m/>
    <m/>
    <m/>
    <m/>
    <x v="0"/>
    <m/>
    <m/>
    <m/>
    <m/>
    <m/>
    <x v="0"/>
    <m/>
    <m/>
    <m/>
    <m/>
    <m/>
    <m/>
    <x v="0"/>
    <m/>
    <m/>
    <m/>
    <m/>
    <m/>
    <m/>
    <m/>
    <m/>
    <m/>
    <m/>
    <m/>
    <m/>
    <m/>
    <m/>
    <m/>
    <m/>
    <m/>
    <m/>
    <m/>
    <m/>
    <m/>
    <m/>
    <m/>
    <m/>
    <m/>
    <m/>
    <m/>
    <m/>
    <m/>
    <m/>
    <m/>
    <m/>
    <m/>
    <m/>
    <m/>
    <m/>
    <m/>
    <m/>
    <m/>
    <m/>
    <m/>
    <m/>
    <m/>
    <m/>
    <m/>
    <m/>
    <m/>
    <m/>
    <m/>
    <m/>
    <m/>
    <m/>
    <m/>
    <m/>
    <m/>
    <m/>
    <m/>
    <m/>
    <m/>
    <m/>
    <m/>
    <m/>
    <m/>
    <m/>
    <m/>
    <m/>
    <m/>
    <m/>
    <m/>
    <m/>
    <m/>
    <m/>
    <m/>
    <m/>
    <x v="0"/>
    <m/>
    <x v="0"/>
    <m/>
    <m/>
    <m/>
    <m/>
    <m/>
    <m/>
    <x v="0"/>
    <m/>
    <x v="0"/>
    <m/>
    <m/>
    <m/>
    <m/>
    <m/>
    <m/>
    <x v="0"/>
    <m/>
    <x v="0"/>
    <m/>
    <m/>
    <m/>
    <m/>
    <m/>
    <m/>
    <x v="0"/>
    <m/>
    <x v="0"/>
    <m/>
    <m/>
    <m/>
    <m/>
    <m/>
    <m/>
    <x v="0"/>
    <m/>
    <m/>
    <m/>
    <m/>
    <m/>
    <m/>
    <m/>
    <m/>
    <m/>
    <m/>
    <m/>
    <m/>
    <m/>
    <m/>
    <m/>
    <m/>
    <m/>
    <m/>
    <m/>
    <m/>
    <m/>
    <m/>
    <m/>
    <m/>
    <m/>
    <m/>
    <m/>
    <m/>
    <m/>
    <m/>
    <m/>
    <m/>
    <m/>
    <m/>
    <m/>
    <m/>
    <m/>
    <m/>
    <m/>
    <m/>
    <m/>
    <m/>
    <m/>
    <m/>
    <m/>
    <m/>
    <m/>
    <m/>
    <m/>
    <m/>
    <m/>
    <m/>
    <m/>
    <m/>
    <m/>
    <m/>
    <m/>
    <m/>
    <m/>
    <m/>
    <m/>
    <m/>
    <m/>
    <m/>
    <m/>
    <m/>
    <m/>
    <m/>
    <m/>
    <m/>
    <m/>
    <m/>
    <m/>
    <m/>
    <m/>
    <m/>
    <m/>
    <m/>
    <m/>
    <m/>
    <m/>
    <m/>
    <m/>
    <m/>
    <m/>
    <m/>
    <m/>
    <m/>
    <m/>
    <x v="2"/>
    <m/>
    <x v="2"/>
    <m/>
    <m/>
    <m/>
    <m/>
    <m/>
    <m/>
    <x v="1"/>
    <m/>
    <m/>
    <m/>
    <m/>
    <m/>
    <x v="2"/>
    <m/>
    <m/>
    <m/>
    <m/>
    <m/>
    <m/>
    <x v="0"/>
    <m/>
    <m/>
    <m/>
    <m/>
    <m/>
    <m/>
    <m/>
    <x v="0"/>
    <m/>
    <m/>
    <m/>
    <m/>
    <m/>
    <m/>
    <x v="0"/>
    <m/>
    <x v="0"/>
    <m/>
    <m/>
    <m/>
    <m/>
    <m/>
    <m/>
    <x v="0"/>
    <m/>
    <x v="0"/>
    <m/>
    <m/>
    <m/>
    <m/>
    <m/>
    <m/>
    <x v="0"/>
    <m/>
    <x v="0"/>
    <m/>
    <m/>
    <m/>
    <m/>
    <m/>
    <m/>
    <x v="0"/>
    <m/>
    <x v="0"/>
    <m/>
    <m/>
    <m/>
    <m/>
    <m/>
    <m/>
    <x v="0"/>
    <m/>
    <m/>
    <m/>
    <m/>
    <m/>
    <m/>
    <m/>
    <x v="0"/>
    <m/>
    <m/>
    <m/>
    <m/>
    <m/>
    <m/>
    <x v="0"/>
    <m/>
    <x v="0"/>
    <m/>
    <m/>
    <m/>
    <m/>
    <m/>
    <m/>
    <x v="0"/>
    <m/>
    <x v="0"/>
    <m/>
    <m/>
    <m/>
    <m/>
    <m/>
    <m/>
    <x v="0"/>
    <m/>
    <x v="0"/>
    <m/>
    <m/>
    <m/>
    <m/>
    <m/>
    <m/>
    <x v="0"/>
    <m/>
    <x v="0"/>
    <m/>
    <m/>
    <m/>
    <m/>
    <m/>
    <m/>
    <x v="0"/>
    <m/>
    <x v="0"/>
    <m/>
    <m/>
    <m/>
    <m/>
    <m/>
    <m/>
    <x v="0"/>
    <m/>
    <m/>
    <m/>
    <x v="0"/>
    <m/>
    <m/>
    <m/>
    <m/>
    <m/>
    <m/>
    <x v="0"/>
    <m/>
    <x v="0"/>
    <m/>
    <m/>
    <m/>
    <m/>
    <m/>
    <m/>
    <x v="2"/>
    <m/>
    <x v="6"/>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4"/>
    <x v="3"/>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5447C61-148A-4FB4-80B6-050ED030E525}" name="Tableau croisé dynamique6"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7:AC49" firstHeaderRow="0" firstDataRow="1" firstDataCol="1"/>
  <pivotFields count="1071">
    <pivotField showAll="0"/>
    <pivotField showAll="0"/>
    <pivotField numFmtId="165" showAll="0"/>
    <pivotField showAll="0"/>
    <pivotField showAll="0"/>
    <pivotField numFmtId="165"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umFmtId="165" showAll="0"/>
    <pivotField showAll="0"/>
    <pivotField showAll="0"/>
    <pivotField showAll="0"/>
    <pivotField showAll="0"/>
    <pivotField numFmtId="165" showAll="0"/>
    <pivotField showAll="0"/>
    <pivotField showAll="0"/>
    <pivotField axis="axisRow" showAll="0">
      <items count="6">
        <item x="3"/>
        <item h="1" x="4"/>
        <item h="1" x="1"/>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s>
  <rowFields count="1">
    <field x="14"/>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alimentaire_vendus_mais" fld="527" baseField="0" baseItem="0"/>
    <dataField name="Somme de alimentaire_vendus_sorgho_rouge" fld="528" baseField="0" baseItem="0"/>
    <dataField name="Somme de alimentaire_vendus_sorgho_blanc" fld="529" baseField="0" baseItem="0"/>
    <dataField name="Somme de alimentaire_vendus_mil" fld="530" baseField="0" baseItem="0"/>
    <dataField name="Somme de alimentaire_vendus_riz_local" fld="531" baseField="0" baseItem="0"/>
    <dataField name="Somme de alimentaire_vendus_riz_importe" fld="532" baseField="0" baseItem="0"/>
    <dataField name="Somme de alimentaire_vendus_fonio" fld="533" baseField="0" baseItem="0"/>
    <dataField name="Somme de alimentaire_vendus_manioc" fld="534" baseField="0" baseItem="0"/>
    <dataField name="Somme de alimentaire_vendus_igname" fld="535" baseField="0" baseItem="0"/>
    <dataField name="Somme de alimentaire_vendus_patate" fld="536" baseField="0" baseItem="0"/>
    <dataField name="Somme de alimentaire_vendus_pomme_de_terre" fld="537" baseField="0" baseItem="0"/>
    <dataField name="Somme de alimentaire_vendus_viande_beuf" fld="538" baseField="0" baseItem="0"/>
    <dataField name="Somme de alimentaire_vendus_viande_mouton" fld="539" baseField="0" baseItem="0"/>
    <dataField name="Somme de alimentaire_vendus_poisson" fld="540" baseField="0" baseItem="0"/>
    <dataField name="Somme de alimentaire_vendus_lait_en_poudre" fld="541" baseField="0" baseItem="0"/>
    <dataField name="Somme de alimentaire_vendus_lait_frais" fld="542" baseField="0" baseItem="0"/>
    <dataField name="Somme de alimentaire_vendus_niebe" fld="543" baseField="0" baseItem="0"/>
    <dataField name="Somme de alimentaire_vendus_arachide_coque" fld="544" baseField="0" baseItem="0"/>
    <dataField name="Somme de alimentaire_vendus_arachide_graine" fld="545" baseField="0" baseItem="0"/>
    <dataField name="Somme de alimentaire_vendus_voandzou" fld="546" baseField="0" baseItem="0"/>
    <dataField name="Somme de alimentaire_vendus_oignon" fld="547" baseField="0" baseItem="0"/>
    <dataField name="Somme de alimentaire_vendus_tomate" fld="548" baseField="0" baseItem="0"/>
    <dataField name="Somme de alimentaire_vendus_feuille" fld="549" baseField="0" baseItem="0"/>
    <dataField name="Somme de alimentaire_vendus_huile" fld="550" baseField="0" baseItem="0"/>
    <dataField name="Somme de alimentaire_vendus_beurre" fld="551" baseField="0" baseItem="0"/>
    <dataField name="Somme de alimentaire_vendus_sucre" fld="552" baseField="0" baseItem="0"/>
    <dataField name="Somme de alimentaire_vendus_sel" fld="553" baseField="0" baseItem="0"/>
    <dataField name="Somme de alimentaire_vendus_aucun" fld="554" baseField="0" baseItem="0"/>
  </dataFields>
  <formats count="6">
    <format dxfId="471">
      <pivotArea type="all" dataOnly="0" outline="0" fieldPosition="0"/>
    </format>
    <format dxfId="470">
      <pivotArea outline="0" collapsedLevelsAreSubtotals="1" fieldPosition="0"/>
    </format>
    <format dxfId="469">
      <pivotArea field="14" type="button" dataOnly="0" labelOnly="1" outline="0" axis="axisRow" fieldPosition="0"/>
    </format>
    <format dxfId="468">
      <pivotArea dataOnly="0" labelOnly="1" fieldPosition="0">
        <references count="1">
          <reference field="14" count="0"/>
        </references>
      </pivotArea>
    </format>
    <format dxfId="467">
      <pivotArea dataOnly="0" labelOnly="1" grandRow="1" outline="0" fieldPosition="0"/>
    </format>
    <format dxfId="466">
      <pivotArea dataOnly="0" labelOnly="1" outline="0" fieldPosition="0">
        <references count="1">
          <reference field="4294967294" count="28">
            <x v="0"/>
            <x v="1"/>
            <x v="2"/>
            <x v="3"/>
            <x v="4"/>
            <x v="5"/>
            <x v="6"/>
            <x v="7"/>
            <x v="8"/>
            <x v="9"/>
            <x v="10"/>
            <x v="11"/>
            <x v="12"/>
            <x v="13"/>
            <x v="14"/>
            <x v="15"/>
            <x v="16"/>
            <x v="17"/>
            <x v="18"/>
            <x v="19"/>
            <x v="20"/>
            <x v="21"/>
            <x v="22"/>
            <x v="23"/>
            <x v="24"/>
            <x v="25"/>
            <x v="26"/>
            <x v="2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32E40AE-AD36-4C6F-922D-4890B2B01D37}" name="Tableau croisé dynamique2"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9:E26"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h="1" x="5"/>
        <item h="1" m="1" x="6"/>
        <item h="1" m="1" x="7"/>
        <item t="default"/>
      </items>
    </pivotField>
    <pivotField showAll="0"/>
    <pivotField showAll="0"/>
    <pivotField showAll="0"/>
    <pivotField showAll="0"/>
    <pivotField showAll="0"/>
    <pivotField showAll="0"/>
    <pivotField showAll="0"/>
    <pivotField showAll="0"/>
    <pivotField axis="axisCol" dataField="1" showAll="0">
      <items count="6">
        <item x="0"/>
        <item x="1"/>
        <item m="1" x="4"/>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3"/>
  </colFields>
  <colItems count="4">
    <i>
      <x/>
    </i>
    <i>
      <x v="1"/>
    </i>
    <i>
      <x v="3"/>
    </i>
    <i t="grand">
      <x/>
    </i>
  </colItems>
  <dataFields count="1">
    <dataField name="Nombre de i_taille_magasin" fld="23" subtotal="count" baseField="0" baseItem="0"/>
  </dataFields>
  <formats count="10">
    <format dxfId="481">
      <pivotArea type="all" dataOnly="0" outline="0" fieldPosition="0"/>
    </format>
    <format dxfId="480">
      <pivotArea outline="0" collapsedLevelsAreSubtotals="1" fieldPosition="0"/>
    </format>
    <format dxfId="479">
      <pivotArea type="origin" dataOnly="0" labelOnly="1" outline="0" fieldPosition="0"/>
    </format>
    <format dxfId="478">
      <pivotArea field="23" type="button" dataOnly="0" labelOnly="1" outline="0" axis="axisCol" fieldPosition="0"/>
    </format>
    <format dxfId="477">
      <pivotArea type="topRight" dataOnly="0" labelOnly="1" outline="0" fieldPosition="0"/>
    </format>
    <format dxfId="476">
      <pivotArea field="14" type="button" dataOnly="0" labelOnly="1" outline="0" axis="axisRow" fieldPosition="0"/>
    </format>
    <format dxfId="475">
      <pivotArea dataOnly="0" labelOnly="1" fieldPosition="0">
        <references count="1">
          <reference field="14" count="0"/>
        </references>
      </pivotArea>
    </format>
    <format dxfId="474">
      <pivotArea dataOnly="0" labelOnly="1" grandRow="1" outline="0" fieldPosition="0"/>
    </format>
    <format dxfId="473">
      <pivotArea dataOnly="0" labelOnly="1" fieldPosition="0">
        <references count="1">
          <reference field="23" count="0"/>
        </references>
      </pivotArea>
    </format>
    <format dxfId="47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550C588-A72B-4721-A102-E43C4ECB87B0}" name="Tableau croisé dynamique1"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D12"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axis="axisCol" showAll="0">
      <items count="11">
        <item x="0"/>
        <item x="1"/>
        <item x="2"/>
        <item m="1" x="4"/>
        <item m="1" x="6"/>
        <item m="1" x="8"/>
        <item m="1" x="9"/>
        <item m="1" x="5"/>
        <item m="1" x="3"/>
        <item m="1" x="7"/>
        <item t="default"/>
      </items>
    </pivotField>
    <pivotField numFmtId="165" showAll="0"/>
    <pivotField showAll="0"/>
    <pivotField showAll="0"/>
    <pivotField axis="axisRow" dataField="1" showAll="0">
      <items count="9">
        <item x="2"/>
        <item x="3"/>
        <item x="1"/>
        <item x="0"/>
        <item x="4"/>
        <item h="1" x="5"/>
        <item h="1" m="1" x="6"/>
        <item h="1"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10"/>
  </colFields>
  <colItems count="3">
    <i>
      <x/>
    </i>
    <i>
      <x v="1"/>
    </i>
    <i t="grand">
      <x/>
    </i>
  </colItems>
  <dataFields count="1">
    <dataField name="Nombre de i_marche" fld="14" subtotal="count" baseField="0" baseItem="0"/>
  </dataFields>
  <formats count="10">
    <format dxfId="491">
      <pivotArea type="all" dataOnly="0" outline="0" fieldPosition="0"/>
    </format>
    <format dxfId="490">
      <pivotArea outline="0" collapsedLevelsAreSubtotals="1" fieldPosition="0"/>
    </format>
    <format dxfId="489">
      <pivotArea type="origin" dataOnly="0" labelOnly="1" outline="0" fieldPosition="0"/>
    </format>
    <format dxfId="488">
      <pivotArea field="10" type="button" dataOnly="0" labelOnly="1" outline="0" axis="axisCol" fieldPosition="0"/>
    </format>
    <format dxfId="487">
      <pivotArea type="topRight" dataOnly="0" labelOnly="1" outline="0" fieldPosition="0"/>
    </format>
    <format dxfId="486">
      <pivotArea field="14" type="button" dataOnly="0" labelOnly="1" outline="0" axis="axisRow" fieldPosition="0"/>
    </format>
    <format dxfId="485">
      <pivotArea dataOnly="0" labelOnly="1" fieldPosition="0">
        <references count="1">
          <reference field="14" count="0"/>
        </references>
      </pivotArea>
    </format>
    <format dxfId="484">
      <pivotArea dataOnly="0" labelOnly="1" grandRow="1" outline="0" fieldPosition="0"/>
    </format>
    <format dxfId="483">
      <pivotArea dataOnly="0" labelOnly="1" fieldPosition="0">
        <references count="1">
          <reference field="10" count="0"/>
        </references>
      </pivotArea>
    </format>
    <format dxfId="48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FD6CEF9-6B58-404A-866C-B26B3B895B1C}" name="Tableau croisé dynamique4"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4:AB40" firstHeaderRow="0" firstDataRow="1" firstDataCol="1"/>
  <pivotFields count="1071">
    <pivotField showAll="0"/>
    <pivotField showAll="0"/>
    <pivotField numFmtId="165" showAll="0"/>
    <pivotField showAll="0"/>
    <pivotField showAll="0"/>
    <pivotField numFmtId="165"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umFmtId="165" showAll="0"/>
    <pivotField showAll="0"/>
    <pivotField showAll="0"/>
    <pivotField showAll="0"/>
    <pivotField showAll="0"/>
    <pivotField numFmtId="165"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s>
  <rowFields count="1">
    <field x="14"/>
  </rowFields>
  <rowItems count="6">
    <i>
      <x/>
    </i>
    <i>
      <x v="1"/>
    </i>
    <i>
      <x v="2"/>
    </i>
    <i>
      <x v="3"/>
    </i>
    <i>
      <x v="4"/>
    </i>
    <i t="grand">
      <x/>
    </i>
  </rowItems>
  <colFields count="1">
    <field x="-2"/>
  </colFields>
  <colItems count="27">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colItems>
  <dataFields count="27">
    <dataField name="Somme de h_vendus_seau" fld="27" baseField="0" baseItem="0"/>
    <dataField name="Somme de bidon_unite_20l" fld="44" baseField="0" baseItem="0"/>
    <dataField name="Somme de bidon_unite_25l" fld="45" baseField="0" baseItem="0"/>
    <dataField name="Somme de savon400gr_unite_boule400g" fld="57" baseField="0" baseItem="0"/>
    <dataField name="Somme de savon400gr_unite_boule250g" fld="58" baseField="0" baseItem="0"/>
    <dataField name="Somme de a_1_vendus_bache" fld="136" baseField="0" baseItem="0"/>
    <dataField name="Somme de a_1_vendus_corde" fld="137" baseField="0" baseItem="0"/>
    <dataField name="Somme de a_1_vendus_tenaille" fld="138" baseField="0" baseItem="0"/>
    <dataField name="Somme de a_1_vendus_pelle" fld="139" baseField="0" baseItem="0"/>
    <dataField name="Somme de a_2_vendus_combustible_bois" fld="250" baseField="0" baseItem="0"/>
    <dataField name="Somme de a_2_vendus_combustible_charbon" fld="251" baseField="0" baseItem="0"/>
    <dataField name="Somme de a_2_vendus_combustible_gaz" fld="252" baseField="0" baseItem="0"/>
    <dataField name="Somme de a_2_vendus_marmite7" fld="253" baseField="0" baseItem="0"/>
    <dataField name="Somme de a_2_vendus_marmite5" fld="254" baseField="0" baseItem="0"/>
    <dataField name="Somme de a_2_vendus_assiette" fld="255" baseField="0" baseItem="0"/>
    <dataField name="Somme de a_2_vendus_gobelet_plastique" fld="256" baseField="0" baseItem="0"/>
    <dataField name="Somme de a_2_vendus_gobelet_acier" fld="257" baseField="0" baseItem="0"/>
    <dataField name="Somme de a_2_vendus_bassine" fld="258" baseField="0" baseItem="0"/>
    <dataField name="Somme de a_2_vendus_natte" fld="259" baseField="0" baseItem="0"/>
    <dataField name="Somme de a_2_vendus_couverture" fld="260" baseField="0" baseItem="0"/>
    <dataField name="Somme de a_2_vendus_moustiquaire" fld="261" baseField="0" baseItem="0"/>
    <dataField name="Somme de a_2_vendus_lampe" fld="262" baseField="0" baseItem="0"/>
    <dataField name="Somme de a_2_vendus_pagne" fld="263" baseField="0" baseItem="0"/>
    <dataField name="Somme de a_2_vendus_sac_boro" fld="264" baseField="0" baseItem="0"/>
    <dataField name="Somme de gobelet_acier_volume_0_25l" fld="344" baseField="0" baseItem="0"/>
    <dataField name="Somme de gobelet_acier_volume_0_5l" fld="345" baseField="0" baseItem="0"/>
    <dataField name="Somme de gobelet_acier_volume_1l" fld="346" baseField="0" baseItem="0"/>
  </dataFields>
  <formats count="6">
    <format dxfId="497">
      <pivotArea type="all" dataOnly="0" outline="0" fieldPosition="0"/>
    </format>
    <format dxfId="496">
      <pivotArea outline="0" collapsedLevelsAreSubtotals="1" fieldPosition="0"/>
    </format>
    <format dxfId="495">
      <pivotArea field="14" type="button" dataOnly="0" labelOnly="1" outline="0" axis="axisRow" fieldPosition="0"/>
    </format>
    <format dxfId="494">
      <pivotArea dataOnly="0" labelOnly="1" fieldPosition="0">
        <references count="1">
          <reference field="14" count="0"/>
        </references>
      </pivotArea>
    </format>
    <format dxfId="493">
      <pivotArea dataOnly="0" labelOnly="1" grandRow="1" outline="0" fieldPosition="0"/>
    </format>
    <format dxfId="492">
      <pivotArea dataOnly="0" labelOnly="1" outline="0" fieldPosition="0">
        <references count="1">
          <reference field="4294967294" count="26">
            <x v="1"/>
            <x v="2"/>
            <x v="3"/>
            <x v="4"/>
            <x v="5"/>
            <x v="6"/>
            <x v="7"/>
            <x v="8"/>
            <x v="9"/>
            <x v="10"/>
            <x v="11"/>
            <x v="12"/>
            <x v="13"/>
            <x v="14"/>
            <x v="15"/>
            <x v="16"/>
            <x v="17"/>
            <x v="18"/>
            <x v="19"/>
            <x v="20"/>
            <x v="21"/>
            <x v="22"/>
            <x v="23"/>
            <x v="24"/>
            <x v="25"/>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D30F18B-6149-4834-965C-5DF18BF2D664}" name="Tableau croisé dynamique41"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82:D489"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2"/>
        <item x="1"/>
        <item h="1" x="0"/>
        <item h="1" x="3"/>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77"/>
  </colFields>
  <colItems count="3">
    <i>
      <x/>
    </i>
    <i>
      <x v="1"/>
    </i>
    <i t="grand">
      <x/>
    </i>
  </colItems>
  <dataFields count="1">
    <dataField name="Nombre de uuid" fld="1" subtotal="count" baseField="0" baseItem="0"/>
  </dataFields>
  <formats count="1">
    <format dxfId="2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BDCEC29-3DCA-4A0F-9F37-81D1488BCC00}" name="Tableau croisé dynamique38"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74:D280"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h="1"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3">
    <i>
      <x/>
    </i>
    <i i="1">
      <x v="1"/>
    </i>
    <i i="2">
      <x v="2"/>
    </i>
  </colItems>
  <dataFields count="3">
    <dataField name="Moyenne de seau_stock" fld="38" subtotal="average" baseField="14" baseItem="0"/>
    <dataField name="Moyenne de savon400gr_stock" fld="64" subtotal="average" baseField="14" baseItem="0"/>
    <dataField name="Moyenne de bidon_stock" fld="51" subtotal="average" baseField="14" baseItem="0"/>
  </dataFields>
  <formats count="1">
    <format dxfId="2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1926DC9-B765-4B23-9466-E1C756B2AACF}" name="Tableau croisé dynamique52"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20:D427"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x="3"/>
        <item x="2"/>
        <item h="1"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17"/>
  </colFields>
  <colItems count="3">
    <i>
      <x/>
    </i>
    <i>
      <x v="1"/>
    </i>
    <i t="grand">
      <x/>
    </i>
  </colItems>
  <dataFields count="1">
    <dataField name="Nombre de uuid" fld="1" subtotal="count" baseField="0" baseItem="0"/>
  </dataFields>
  <formats count="1">
    <format dxfId="2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F2ECD8C-A6C4-42C8-A3B6-F62312B39A61}" name="Tableau croisé dynamique40"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17:E323"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h="1"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4">
    <i>
      <x/>
    </i>
    <i i="1">
      <x v="1"/>
    </i>
    <i i="2">
      <x v="2"/>
    </i>
    <i i="3">
      <x v="3"/>
    </i>
  </colItems>
  <dataFields count="4">
    <dataField name="Moyenne de pelle_stock" fld="175" subtotal="average" baseField="14" baseItem="1"/>
    <dataField name="Moyenne de bache_stock" fld="148" subtotal="average" baseField="14" baseItem="1"/>
    <dataField name="Moyenne de tenaille_stock" fld="166" subtotal="average" baseField="14" baseItem="1"/>
    <dataField name="Moyenne de corde_stock" fld="157" subtotal="average" baseField="14" baseItem="1"/>
  </dataFields>
  <formats count="1">
    <format dxfId="21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ED9BCF8-9CDB-4C24-9484-680429B139FD}" name="Tableau croisé dynamique46"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69:P376"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7">
    <i>
      <x/>
    </i>
    <i>
      <x v="1"/>
    </i>
    <i>
      <x v="2"/>
    </i>
    <i>
      <x v="3"/>
    </i>
    <i>
      <x v="4"/>
    </i>
    <i>
      <x v="5"/>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Moyenne de sac_boro_stock" fld="418" subtotal="average" baseField="14" baseItem="0"/>
    <dataField name="Moyenne de a_2_pagne_stock" fld="409" subtotal="average" baseField="14" baseItem="0"/>
    <dataField name="Moyenne de lampe_stock" fld="398" subtotal="average" baseField="14" baseItem="0"/>
    <dataField name="Moyenne de moustiquaire_stock" fld="389" subtotal="average" baseField="14" baseItem="0"/>
    <dataField name="Moyenne de couverture_stock" fld="380" subtotal="average" baseField="14" baseItem="0"/>
    <dataField name="Moyenne de bassine_stock" fld="362" subtotal="average" baseField="14" baseItem="0"/>
    <dataField name="Moyenne de natte_stock" fld="371" subtotal="average" baseField="14" baseItem="0"/>
    <dataField name="Moyenne de gobelet_acier_stock" fld="353" subtotal="average" baseField="14" baseItem="0"/>
    <dataField name="Moyenne de gobelet_plastique_stock" fld="338" subtotal="average" baseField="14" baseItem="0"/>
    <dataField name="Moyenne de assiette_metalique_stock" fld="329" subtotal="average" baseField="14" baseItem="0"/>
    <dataField name="Moyenne de marmite_n5_stock" fld="320" subtotal="average" baseField="14" baseItem="0"/>
    <dataField name="Moyenne de marmite_n7_stock" fld="311" subtotal="average" baseField="14" baseItem="0"/>
    <dataField name="Somme de combustible_gaz_stock" fld="302" baseField="0" baseItem="0"/>
    <dataField name="Moyenne de combustible_charbon_stock" fld="287" subtotal="average" baseField="14" baseItem="0"/>
    <dataField name="Moyenne de combustible_bois_stock" fld="274" subtotal="average" baseField="14" baseItem="0"/>
  </dataFields>
  <formats count="6">
    <format dxfId="219">
      <pivotArea outline="0" collapsedLevelsAreSubtotals="1" fieldPosition="0"/>
    </format>
    <format dxfId="218">
      <pivotArea collapsedLevelsAreSubtotals="1" fieldPosition="0">
        <references count="2">
          <reference field="4294967294" count="1" selected="0">
            <x v="9"/>
          </reference>
          <reference field="14" count="1">
            <x v="4"/>
          </reference>
        </references>
      </pivotArea>
    </format>
    <format dxfId="217">
      <pivotArea collapsedLevelsAreSubtotals="1" fieldPosition="0">
        <references count="2">
          <reference field="4294967294" count="1" selected="0">
            <x v="12"/>
          </reference>
          <reference field="14" count="1">
            <x v="1"/>
          </reference>
        </references>
      </pivotArea>
    </format>
    <format dxfId="216">
      <pivotArea collapsedLevelsAreSubtotals="1" fieldPosition="0">
        <references count="2">
          <reference field="4294967294" count="1" selected="0">
            <x v="13"/>
          </reference>
          <reference field="14" count="2">
            <x v="2"/>
            <x v="3"/>
          </reference>
        </references>
      </pivotArea>
    </format>
    <format dxfId="215">
      <pivotArea collapsedLevelsAreSubtotals="1" fieldPosition="0">
        <references count="1">
          <reference field="14" count="1">
            <x v="2"/>
          </reference>
        </references>
      </pivotArea>
    </format>
    <format dxfId="214">
      <pivotArea dataOnly="0" labelOnly="1" fieldPosition="0">
        <references count="1">
          <reference field="14"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78B6FA7E-980A-4827-89B9-78ACDF8E227F}" name="Tableau croisé dynamique53"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90:E397"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1"/>
        <item x="0"/>
        <item m="1" x="5"/>
        <item m="1" x="4"/>
        <item x="3"/>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84"/>
  </colFields>
  <colItems count="4">
    <i>
      <x/>
    </i>
    <i>
      <x v="1"/>
    </i>
    <i>
      <x v="4"/>
    </i>
    <i t="grand">
      <x/>
    </i>
  </colItems>
  <dataFields count="1">
    <dataField name="Nombre de uuid" fld="1" subtotal="count" baseField="0" baseItem="0"/>
  </dataFields>
  <formats count="1">
    <format dxfId="22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7EEFFDCD-D4E2-4792-A85E-63850FC8DB62}" name="Tableau croisé dynamique3"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4:D51"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13">
        <item x="1"/>
        <item x="2"/>
        <item h="1" x="0"/>
        <item h="1" m="1" x="5"/>
        <item h="1" m="1" x="4"/>
        <item h="1" m="1" x="9"/>
        <item h="1" m="1" x="3"/>
        <item h="1" m="1" x="8"/>
        <item h="1" m="1" x="10"/>
        <item h="1" m="1" x="11"/>
        <item h="1" m="1" x="6"/>
        <item h="1"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143"/>
  </colFields>
  <colItems count="3">
    <i>
      <x/>
    </i>
    <i>
      <x v="1"/>
    </i>
    <i t="grand">
      <x/>
    </i>
  </colItems>
  <dataFields count="1">
    <dataField name="Nombre de bache_disponibilite" fld="143" subtotal="count" baseField="0" baseItem="0"/>
  </dataFields>
  <formats count="10">
    <format dxfId="230">
      <pivotArea type="all" dataOnly="0" outline="0" fieldPosition="0"/>
    </format>
    <format dxfId="229">
      <pivotArea outline="0" collapsedLevelsAreSubtotals="1" fieldPosition="0"/>
    </format>
    <format dxfId="228">
      <pivotArea type="origin" dataOnly="0" labelOnly="1" outline="0" fieldPosition="0"/>
    </format>
    <format dxfId="227">
      <pivotArea field="143" type="button" dataOnly="0" labelOnly="1" outline="0" axis="axisCol" fieldPosition="0"/>
    </format>
    <format dxfId="226">
      <pivotArea type="topRight" dataOnly="0" labelOnly="1" outline="0" fieldPosition="0"/>
    </format>
    <format dxfId="225">
      <pivotArea field="14" type="button" dataOnly="0" labelOnly="1" outline="0" axis="axisRow" fieldPosition="0"/>
    </format>
    <format dxfId="224">
      <pivotArea dataOnly="0" labelOnly="1" fieldPosition="0">
        <references count="1">
          <reference field="14" count="0"/>
        </references>
      </pivotArea>
    </format>
    <format dxfId="223">
      <pivotArea dataOnly="0" labelOnly="1" grandRow="1" outline="0" fieldPosition="0"/>
    </format>
    <format dxfId="222">
      <pivotArea dataOnly="0" labelOnly="1" fieldPosition="0">
        <references count="1">
          <reference field="143" count="0"/>
        </references>
      </pivotArea>
    </format>
    <format dxfId="22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7661344-C64E-4FFD-AA09-3319511C0250}" name="Tableau croisé dynamique50"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94:F300"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9">
        <item x="5"/>
        <item x="3"/>
        <item x="6"/>
        <item x="1"/>
        <item h="1" x="0"/>
        <item h="1" x="2"/>
        <item h="1" x="4"/>
        <item h="1"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5">
    <i>
      <x/>
    </i>
    <i>
      <x v="1"/>
    </i>
    <i>
      <x v="2"/>
    </i>
    <i>
      <x v="3"/>
    </i>
    <i t="grand">
      <x/>
    </i>
  </rowItems>
  <colFields count="1">
    <field x="48"/>
  </colFields>
  <colItems count="5">
    <i>
      <x/>
    </i>
    <i>
      <x v="1"/>
    </i>
    <i>
      <x v="2"/>
    </i>
    <i>
      <x v="3"/>
    </i>
    <i t="grand">
      <x/>
    </i>
  </colItems>
  <dataFields count="1">
    <dataField name="Nombre de uuid" fld="1" subtotal="count" baseField="0" baseItem="0"/>
  </dataFields>
  <formats count="1">
    <format dxfId="23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A1256FD9-5FDE-4751-BC9F-BEA3DB9C14F9}" name="Tableau croisé dynamique45"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26:E333"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m="1" x="4"/>
        <item x="2"/>
        <item x="1"/>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145"/>
  </colFields>
  <colItems count="4">
    <i>
      <x v="1"/>
    </i>
    <i>
      <x v="2"/>
    </i>
    <i>
      <x v="3"/>
    </i>
    <i t="grand">
      <x/>
    </i>
  </colItems>
  <dataFields count="1">
    <dataField name="Nombre de uuid" fld="1" subtotal="count" baseField="0" baseItem="0"/>
  </dataFields>
  <formats count="1">
    <format dxfId="23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59FE0C93-DE62-40A8-A662-6C65AF72AA17}" name="Tableau croisé dynamique59"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36:F343"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8">
        <item m="1" x="6"/>
        <item x="3"/>
        <item x="5"/>
        <item x="1"/>
        <item x="2"/>
        <item h="1" x="0"/>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154"/>
  </colFields>
  <colItems count="5">
    <i>
      <x v="1"/>
    </i>
    <i>
      <x v="2"/>
    </i>
    <i>
      <x v="3"/>
    </i>
    <i>
      <x v="4"/>
    </i>
    <i t="grand">
      <x/>
    </i>
  </colItems>
  <dataFields count="1">
    <dataField name="Nombre de uuid" fld="1" subtotal="count" baseField="0" baseItem="0"/>
  </dataFields>
  <formats count="1">
    <format dxfId="2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1A04D866-2F58-4813-BFDD-00624AB0F65E}" name="Tableau croisé dynamique56"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00:E407"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3"/>
        <item x="1"/>
        <item x="2"/>
        <item m="1"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99"/>
  </colFields>
  <colItems count="4">
    <i>
      <x/>
    </i>
    <i>
      <x v="1"/>
    </i>
    <i>
      <x v="2"/>
    </i>
    <i t="grand">
      <x/>
    </i>
  </colItems>
  <dataFields count="1">
    <dataField name="Nombre de uuid" fld="1" subtotal="count" baseField="0" baseItem="0"/>
  </dataFields>
  <formats count="1">
    <format dxfId="23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10562150-2951-4C1D-B2D4-B9EB456F0A85}" name="Tableau croisé dynamique55"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40:D447"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2"/>
        <item x="3"/>
        <item m="1" x="5"/>
        <item m="1" x="4"/>
        <item h="1"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35"/>
  </colFields>
  <colItems count="3">
    <i>
      <x/>
    </i>
    <i>
      <x v="1"/>
    </i>
    <i t="grand">
      <x/>
    </i>
  </colItems>
  <dataFields count="1">
    <dataField name="Nombre de uuid" fld="1" subtotal="count" baseField="0" baseItem="0"/>
  </dataFields>
  <formats count="1">
    <format dxfId="23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7516E6B3-CCBE-4BF8-9977-F153D9C5ED60}" name="Tableau croisé dynamique20"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21:D228"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15">
        <item x="1"/>
        <item x="2"/>
        <item h="1" x="0"/>
        <item h="1" m="1" x="9"/>
        <item h="1" m="1" x="3"/>
        <item h="1" m="1" x="6"/>
        <item h="1" m="1" x="8"/>
        <item h="1" m="1" x="11"/>
        <item h="1" m="1" x="13"/>
        <item h="1" m="1" x="12"/>
        <item h="1" m="1" x="10"/>
        <item h="1" m="1" x="5"/>
        <item h="1" m="1" x="4"/>
        <item h="1"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93"/>
  </colFields>
  <colItems count="3">
    <i>
      <x/>
    </i>
    <i>
      <x v="1"/>
    </i>
    <i t="grand">
      <x/>
    </i>
  </colItems>
  <dataFields count="1">
    <dataField name="Nombre de lampe_disponibilite" fld="393" subtotal="count" baseField="0" baseItem="0"/>
  </dataFields>
  <formats count="10">
    <format dxfId="245">
      <pivotArea type="all" dataOnly="0" outline="0" fieldPosition="0"/>
    </format>
    <format dxfId="244">
      <pivotArea outline="0" collapsedLevelsAreSubtotals="1" fieldPosition="0"/>
    </format>
    <format dxfId="243">
      <pivotArea type="origin" dataOnly="0" labelOnly="1" outline="0" fieldPosition="0"/>
    </format>
    <format dxfId="242">
      <pivotArea field="393" type="button" dataOnly="0" labelOnly="1" outline="0" axis="axisCol" fieldPosition="0"/>
    </format>
    <format dxfId="241">
      <pivotArea type="topRight" dataOnly="0" labelOnly="1" outline="0" fieldPosition="0"/>
    </format>
    <format dxfId="240">
      <pivotArea field="14" type="button" dataOnly="0" labelOnly="1" outline="0" axis="axisRow" fieldPosition="0"/>
    </format>
    <format dxfId="239">
      <pivotArea dataOnly="0" labelOnly="1" fieldPosition="0">
        <references count="1">
          <reference field="14" count="0"/>
        </references>
      </pivotArea>
    </format>
    <format dxfId="238">
      <pivotArea dataOnly="0" labelOnly="1" grandRow="1" outline="0" fieldPosition="0"/>
    </format>
    <format dxfId="237">
      <pivotArea dataOnly="0" labelOnly="1" fieldPosition="0">
        <references count="1">
          <reference field="393" count="0"/>
        </references>
      </pivotArea>
    </format>
    <format dxfId="23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5DF57886-B153-4406-8B82-E8F9C127C84F}" name="Tableau croisé dynamique10"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11:D118"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10">
        <item x="2"/>
        <item x="1"/>
        <item h="1" x="0"/>
        <item h="1" m="1" x="7"/>
        <item h="1" m="1" x="8"/>
        <item h="1" m="1" x="6"/>
        <item h="1" m="1" x="4"/>
        <item h="1" m="1" x="5"/>
        <item h="1"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91"/>
  </colFields>
  <colItems count="3">
    <i>
      <x/>
    </i>
    <i>
      <x v="1"/>
    </i>
    <i t="grand">
      <x/>
    </i>
  </colItems>
  <dataFields count="1">
    <dataField name="Nombre de combustible_gaz_disponibilite" fld="291" subtotal="count" baseField="0" baseItem="0"/>
  </dataFields>
  <formats count="10">
    <format dxfId="255">
      <pivotArea type="all" dataOnly="0" outline="0" fieldPosition="0"/>
    </format>
    <format dxfId="254">
      <pivotArea outline="0" collapsedLevelsAreSubtotals="1" fieldPosition="0"/>
    </format>
    <format dxfId="253">
      <pivotArea type="origin" dataOnly="0" labelOnly="1" outline="0" fieldPosition="0"/>
    </format>
    <format dxfId="252">
      <pivotArea field="291" type="button" dataOnly="0" labelOnly="1" outline="0" axis="axisCol" fieldPosition="0"/>
    </format>
    <format dxfId="251">
      <pivotArea type="topRight" dataOnly="0" labelOnly="1" outline="0" fieldPosition="0"/>
    </format>
    <format dxfId="250">
      <pivotArea field="14" type="button" dataOnly="0" labelOnly="1" outline="0" axis="axisRow" fieldPosition="0"/>
    </format>
    <format dxfId="249">
      <pivotArea dataOnly="0" labelOnly="1" fieldPosition="0">
        <references count="1">
          <reference field="14" count="0"/>
        </references>
      </pivotArea>
    </format>
    <format dxfId="248">
      <pivotArea dataOnly="0" labelOnly="1" grandRow="1" outline="0" fieldPosition="0"/>
    </format>
    <format dxfId="247">
      <pivotArea dataOnly="0" labelOnly="1" fieldPosition="0">
        <references count="1">
          <reference field="291" count="0"/>
        </references>
      </pivotArea>
    </format>
    <format dxfId="24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56AAD3C2-0C9A-4D47-9233-E50468DF32DF}" name="Tableau croisé dynamique57"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84:E291"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m="1" x="4"/>
        <item x="1"/>
        <item x="3"/>
        <item x="2"/>
        <item m="1" x="5"/>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5"/>
  </colFields>
  <colItems count="4">
    <i>
      <x v="1"/>
    </i>
    <i>
      <x v="2"/>
    </i>
    <i>
      <x v="3"/>
    </i>
    <i t="grand">
      <x/>
    </i>
  </colItems>
  <dataFields count="1">
    <dataField name="Nombre de uuid" fld="1" subtotal="count" baseField="0" baseItem="0"/>
  </dataFields>
  <formats count="1">
    <format dxfId="25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2FF48827-1449-462B-A579-F19BEF4D31D2}" name="Tableau croisé dynamique19"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10:D217"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11">
        <item x="1"/>
        <item x="2"/>
        <item h="1" x="0"/>
        <item h="1" m="1" x="8"/>
        <item h="1" m="1" x="7"/>
        <item h="1" m="1" x="4"/>
        <item h="1" m="1" x="5"/>
        <item h="1" m="1" x="6"/>
        <item h="1" m="1" x="9"/>
        <item h="1"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84"/>
  </colFields>
  <colItems count="3">
    <i>
      <x/>
    </i>
    <i>
      <x v="1"/>
    </i>
    <i t="grand">
      <x/>
    </i>
  </colItems>
  <dataFields count="1">
    <dataField name="Nombre de moustiquaire_disponibilite" fld="384" subtotal="count" baseField="0" baseItem="0"/>
  </dataFields>
  <formats count="10">
    <format dxfId="266">
      <pivotArea type="all" dataOnly="0" outline="0" fieldPosition="0"/>
    </format>
    <format dxfId="265">
      <pivotArea outline="0" collapsedLevelsAreSubtotals="1" fieldPosition="0"/>
    </format>
    <format dxfId="264">
      <pivotArea type="origin" dataOnly="0" labelOnly="1" outline="0" fieldPosition="0"/>
    </format>
    <format dxfId="263">
      <pivotArea field="384" type="button" dataOnly="0" labelOnly="1" outline="0" axis="axisCol" fieldPosition="0"/>
    </format>
    <format dxfId="262">
      <pivotArea type="topRight" dataOnly="0" labelOnly="1" outline="0" fieldPosition="0"/>
    </format>
    <format dxfId="261">
      <pivotArea field="14" type="button" dataOnly="0" labelOnly="1" outline="0" axis="axisRow" fieldPosition="0"/>
    </format>
    <format dxfId="260">
      <pivotArea dataOnly="0" labelOnly="1" fieldPosition="0">
        <references count="1">
          <reference field="14" count="0"/>
        </references>
      </pivotArea>
    </format>
    <format dxfId="259">
      <pivotArea dataOnly="0" labelOnly="1" grandRow="1" outline="0" fieldPosition="0"/>
    </format>
    <format dxfId="258">
      <pivotArea dataOnly="0" labelOnly="1" fieldPosition="0">
        <references count="1">
          <reference field="384" count="0"/>
        </references>
      </pivotArea>
    </format>
    <format dxfId="25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F71263DF-1ECE-4543-89FB-73AA9FA15388}" name="Tableau croisé dynamique13"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4:D151"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16">
        <item x="1"/>
        <item x="2"/>
        <item h="1" x="0"/>
        <item h="1" x="3"/>
        <item h="1" m="1" x="12"/>
        <item h="1" m="1" x="8"/>
        <item h="1" m="1" x="10"/>
        <item h="1" m="1" x="11"/>
        <item h="1" m="1" x="4"/>
        <item h="1" m="1" x="14"/>
        <item h="1" m="1" x="9"/>
        <item h="1" m="1" x="6"/>
        <item h="1" m="1" x="5"/>
        <item h="1" m="1" x="7"/>
        <item h="1" m="1"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24"/>
  </colFields>
  <colItems count="3">
    <i>
      <x/>
    </i>
    <i>
      <x v="1"/>
    </i>
    <i t="grand">
      <x/>
    </i>
  </colItems>
  <dataFields count="1">
    <dataField name="Nombre de assiette_metalique_disponibilite" fld="324" subtotal="count" baseField="0" baseItem="0"/>
  </dataFields>
  <formats count="10">
    <format dxfId="276">
      <pivotArea type="all" dataOnly="0" outline="0" fieldPosition="0"/>
    </format>
    <format dxfId="275">
      <pivotArea outline="0" collapsedLevelsAreSubtotals="1" fieldPosition="0"/>
    </format>
    <format dxfId="274">
      <pivotArea type="origin" dataOnly="0" labelOnly="1" outline="0" fieldPosition="0"/>
    </format>
    <format dxfId="273">
      <pivotArea field="324" type="button" dataOnly="0" labelOnly="1" outline="0" axis="axisCol" fieldPosition="0"/>
    </format>
    <format dxfId="272">
      <pivotArea type="topRight" dataOnly="0" labelOnly="1" outline="0" fieldPosition="0"/>
    </format>
    <format dxfId="271">
      <pivotArea field="14" type="button" dataOnly="0" labelOnly="1" outline="0" axis="axisRow" fieldPosition="0"/>
    </format>
    <format dxfId="270">
      <pivotArea dataOnly="0" labelOnly="1" fieldPosition="0">
        <references count="1">
          <reference field="14" count="0"/>
        </references>
      </pivotArea>
    </format>
    <format dxfId="269">
      <pivotArea dataOnly="0" labelOnly="1" grandRow="1" outline="0" fieldPosition="0"/>
    </format>
    <format dxfId="268">
      <pivotArea dataOnly="0" labelOnly="1" fieldPosition="0">
        <references count="1">
          <reference field="324" count="0"/>
        </references>
      </pivotArea>
    </format>
    <format dxfId="26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221C6F3E-11A5-4776-A334-DC9403036FC3}" name="Tableau croisé dynamique6"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7:D84"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14">
        <item x="1"/>
        <item x="2"/>
        <item h="1" x="0"/>
        <item h="1" m="1" x="9"/>
        <item h="1" m="1" x="4"/>
        <item h="1" m="1" x="12"/>
        <item h="1" m="1" x="6"/>
        <item h="1" m="1" x="11"/>
        <item h="1" m="1" x="8"/>
        <item h="1" m="1" x="5"/>
        <item h="1" m="1" x="3"/>
        <item h="1" m="1" x="7"/>
        <item h="1" m="1"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170"/>
  </colFields>
  <colItems count="3">
    <i>
      <x/>
    </i>
    <i>
      <x v="1"/>
    </i>
    <i t="grand">
      <x/>
    </i>
  </colItems>
  <dataFields count="1">
    <dataField name="Nombre de pelle_disponibilite" fld="170" subtotal="count" baseField="0" baseItem="0"/>
  </dataFields>
  <formats count="10">
    <format dxfId="286">
      <pivotArea type="all" dataOnly="0" outline="0" fieldPosition="0"/>
    </format>
    <format dxfId="285">
      <pivotArea outline="0" collapsedLevelsAreSubtotals="1" fieldPosition="0"/>
    </format>
    <format dxfId="284">
      <pivotArea type="origin" dataOnly="0" labelOnly="1" outline="0" fieldPosition="0"/>
    </format>
    <format dxfId="283">
      <pivotArea field="170" type="button" dataOnly="0" labelOnly="1" outline="0" axis="axisCol" fieldPosition="0"/>
    </format>
    <format dxfId="282">
      <pivotArea type="topRight" dataOnly="0" labelOnly="1" outline="0" fieldPosition="0"/>
    </format>
    <format dxfId="281">
      <pivotArea field="14" type="button" dataOnly="0" labelOnly="1" outline="0" axis="axisRow" fieldPosition="0"/>
    </format>
    <format dxfId="280">
      <pivotArea dataOnly="0" labelOnly="1" fieldPosition="0">
        <references count="1">
          <reference field="14" count="0"/>
        </references>
      </pivotArea>
    </format>
    <format dxfId="279">
      <pivotArea dataOnly="0" labelOnly="1" grandRow="1" outline="0" fieldPosition="0"/>
    </format>
    <format dxfId="278">
      <pivotArea dataOnly="0" labelOnly="1" fieldPosition="0">
        <references count="1">
          <reference field="170" count="0"/>
        </references>
      </pivotArea>
    </format>
    <format dxfId="27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5FD3B1DE-7BD1-47A7-880D-FB49E58FFFC7}" name="Tableau croisé dynamique43"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12:D519"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m="1" x="5"/>
        <item x="2"/>
        <item x="1"/>
        <item h="1" x="0"/>
        <item h="1" x="3"/>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406"/>
  </colFields>
  <colItems count="3">
    <i>
      <x v="1"/>
    </i>
    <i>
      <x v="2"/>
    </i>
    <i t="grand">
      <x/>
    </i>
  </colItems>
  <dataFields count="1">
    <dataField name="Nombre de uuid" fld="1" subtotal="count" baseField="0" baseItem="0"/>
  </dataFields>
  <formats count="1">
    <format dxfId="28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E19EB385-3691-4939-96C1-3E4B621DD07D}" name="Tableau croisé dynamique5"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6:D73"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10">
        <item x="2"/>
        <item x="1"/>
        <item h="1" x="0"/>
        <item h="1" m="1" x="7"/>
        <item h="1" m="1" x="5"/>
        <item h="1" m="1" x="3"/>
        <item h="1" m="1" x="4"/>
        <item h="1" m="1" x="6"/>
        <item h="1" m="1"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161"/>
  </colFields>
  <colItems count="3">
    <i>
      <x/>
    </i>
    <i>
      <x v="1"/>
    </i>
    <i t="grand">
      <x/>
    </i>
  </colItems>
  <dataFields count="1">
    <dataField name="Nombre de tenaille_disponibilite" fld="161" subtotal="count" baseField="0" baseItem="0"/>
  </dataFields>
  <formats count="10">
    <format dxfId="297">
      <pivotArea type="all" dataOnly="0" outline="0" fieldPosition="0"/>
    </format>
    <format dxfId="296">
      <pivotArea outline="0" collapsedLevelsAreSubtotals="1" fieldPosition="0"/>
    </format>
    <format dxfId="295">
      <pivotArea type="origin" dataOnly="0" labelOnly="1" outline="0" fieldPosition="0"/>
    </format>
    <format dxfId="294">
      <pivotArea field="161" type="button" dataOnly="0" labelOnly="1" outline="0" axis="axisCol" fieldPosition="0"/>
    </format>
    <format dxfId="293">
      <pivotArea type="topRight" dataOnly="0" labelOnly="1" outline="0" fieldPosition="0"/>
    </format>
    <format dxfId="292">
      <pivotArea field="14" type="button" dataOnly="0" labelOnly="1" outline="0" axis="axisRow" fieldPosition="0"/>
    </format>
    <format dxfId="291">
      <pivotArea dataOnly="0" labelOnly="1" fieldPosition="0">
        <references count="1">
          <reference field="14" count="0"/>
        </references>
      </pivotArea>
    </format>
    <format dxfId="290">
      <pivotArea dataOnly="0" labelOnly="1" grandRow="1" outline="0" fieldPosition="0"/>
    </format>
    <format dxfId="289">
      <pivotArea dataOnly="0" labelOnly="1" fieldPosition="0">
        <references count="1">
          <reference field="161" count="0"/>
        </references>
      </pivotArea>
    </format>
    <format dxfId="28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C3EAC0FF-CBD4-4C92-AB10-42698315282E}" name="Tableau croisé dynamique7"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89:D96"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x="0"/>
        <item x="1"/>
        <item h="1" x="2"/>
        <item h="1" m="1" x="4"/>
        <item h="1" m="1" x="5"/>
        <item h="1" m="1" x="3"/>
        <item h="1" m="1"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69"/>
  </colFields>
  <colItems count="3">
    <i>
      <x/>
    </i>
    <i>
      <x v="1"/>
    </i>
    <i t="grand">
      <x/>
    </i>
  </colItems>
  <dataFields count="1">
    <dataField name="Nombre de combustible_bois_disponibilite" fld="269" subtotal="count" baseField="0" baseItem="0"/>
  </dataFields>
  <formats count="10">
    <format dxfId="307">
      <pivotArea type="all" dataOnly="0" outline="0" fieldPosition="0"/>
    </format>
    <format dxfId="306">
      <pivotArea outline="0" collapsedLevelsAreSubtotals="1" fieldPosition="0"/>
    </format>
    <format dxfId="305">
      <pivotArea type="origin" dataOnly="0" labelOnly="1" outline="0" fieldPosition="0"/>
    </format>
    <format dxfId="304">
      <pivotArea field="269" type="button" dataOnly="0" labelOnly="1" outline="0" axis="axisCol" fieldPosition="0"/>
    </format>
    <format dxfId="303">
      <pivotArea type="topRight" dataOnly="0" labelOnly="1" outline="0" fieldPosition="0"/>
    </format>
    <format dxfId="302">
      <pivotArea field="14" type="button" dataOnly="0" labelOnly="1" outline="0" axis="axisRow" fieldPosition="0"/>
    </format>
    <format dxfId="301">
      <pivotArea dataOnly="0" labelOnly="1" fieldPosition="0">
        <references count="1">
          <reference field="14" count="0"/>
        </references>
      </pivotArea>
    </format>
    <format dxfId="300">
      <pivotArea dataOnly="0" labelOnly="1" grandRow="1" outline="0" fieldPosition="0"/>
    </format>
    <format dxfId="299">
      <pivotArea dataOnly="0" labelOnly="1" fieldPosition="0">
        <references count="1">
          <reference field="269" count="0"/>
        </references>
      </pivotArea>
    </format>
    <format dxfId="29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CCE7FD20-AB78-4E0F-97FC-BC702D78E2E8}" name="Tableau croisé dynamique37"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10:E417"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x="1"/>
        <item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08"/>
  </colFields>
  <colItems count="4">
    <i>
      <x/>
    </i>
    <i>
      <x v="1"/>
    </i>
    <i>
      <x v="2"/>
    </i>
    <i t="grand">
      <x/>
    </i>
  </colItems>
  <dataFields count="1">
    <dataField name="Nombre de uuid" fld="1" subtotal="count" baseField="0" baseItem="0"/>
  </dataFields>
  <formats count="1">
    <format dxfId="30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A959CCB0-4681-43C3-BDBE-AB4F1F50CD5A}" name="Tableau croisé dynamique2"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2:C39"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1"/>
        <item m="1" x="4"/>
        <item h="1" x="0"/>
        <item h="1" m="1" x="2"/>
        <item h="1"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55"/>
  </colFields>
  <colItems count="2">
    <i>
      <x/>
    </i>
    <i t="grand">
      <x/>
    </i>
  </colItems>
  <dataFields count="1">
    <dataField name="Nombre de savon400gr_disponibilite" fld="55" subtotal="count" baseField="0" baseItem="0"/>
  </dataFields>
  <formats count="10">
    <format dxfId="318">
      <pivotArea type="all" dataOnly="0" outline="0" fieldPosition="0"/>
    </format>
    <format dxfId="317">
      <pivotArea outline="0" collapsedLevelsAreSubtotals="1" fieldPosition="0"/>
    </format>
    <format dxfId="316">
      <pivotArea type="origin" dataOnly="0" labelOnly="1" outline="0" fieldPosition="0"/>
    </format>
    <format dxfId="315">
      <pivotArea field="55" type="button" dataOnly="0" labelOnly="1" outline="0" axis="axisCol" fieldPosition="0"/>
    </format>
    <format dxfId="314">
      <pivotArea type="topRight" dataOnly="0" labelOnly="1" outline="0" fieldPosition="0"/>
    </format>
    <format dxfId="313">
      <pivotArea field="14" type="button" dataOnly="0" labelOnly="1" outline="0" axis="axisRow" fieldPosition="0"/>
    </format>
    <format dxfId="312">
      <pivotArea dataOnly="0" labelOnly="1" fieldPosition="0">
        <references count="1">
          <reference field="14" count="0"/>
        </references>
      </pivotArea>
    </format>
    <format dxfId="311">
      <pivotArea dataOnly="0" labelOnly="1" grandRow="1" outline="0" fieldPosition="0"/>
    </format>
    <format dxfId="310">
      <pivotArea dataOnly="0" labelOnly="1" fieldPosition="0">
        <references count="1">
          <reference field="55" count="0"/>
        </references>
      </pivotArea>
    </format>
    <format dxfId="30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918560AF-94A6-4184-AE0F-EAB82E5F5D0A}" name="Tableau croisé dynamique14"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55:C162"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1"/>
        <item h="1" x="0"/>
        <item h="1" m="1" x="5"/>
        <item h="1" m="1" x="4"/>
        <item h="1" m="1" x="3"/>
        <item h="1"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33"/>
  </colFields>
  <colItems count="2">
    <i>
      <x/>
    </i>
    <i t="grand">
      <x/>
    </i>
  </colItems>
  <dataFields count="1">
    <dataField name="Nombre de gobelet_plastique_disponibilite" fld="333" subtotal="count" baseField="0" baseItem="0"/>
  </dataFields>
  <formats count="10">
    <format dxfId="328">
      <pivotArea type="all" dataOnly="0" outline="0" fieldPosition="0"/>
    </format>
    <format dxfId="327">
      <pivotArea outline="0" collapsedLevelsAreSubtotals="1" fieldPosition="0"/>
    </format>
    <format dxfId="326">
      <pivotArea type="origin" dataOnly="0" labelOnly="1" outline="0" fieldPosition="0"/>
    </format>
    <format dxfId="325">
      <pivotArea field="333" type="button" dataOnly="0" labelOnly="1" outline="0" axis="axisCol" fieldPosition="0"/>
    </format>
    <format dxfId="324">
      <pivotArea type="topRight" dataOnly="0" labelOnly="1" outline="0" fieldPosition="0"/>
    </format>
    <format dxfId="323">
      <pivotArea field="14" type="button" dataOnly="0" labelOnly="1" outline="0" axis="axisRow" fieldPosition="0"/>
    </format>
    <format dxfId="322">
      <pivotArea dataOnly="0" labelOnly="1" fieldPosition="0">
        <references count="1">
          <reference field="14" count="0"/>
        </references>
      </pivotArea>
    </format>
    <format dxfId="321">
      <pivotArea dataOnly="0" labelOnly="1" grandRow="1" outline="0" fieldPosition="0"/>
    </format>
    <format dxfId="320">
      <pivotArea dataOnly="0" labelOnly="1" fieldPosition="0">
        <references count="1">
          <reference field="333" count="0"/>
        </references>
      </pivotArea>
    </format>
    <format dxfId="31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68D8FD53-0977-4394-A65C-3290E165C1C9}" name="Tableau croisé dynamique12"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33:C140"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12">
        <item x="1"/>
        <item h="1" x="0"/>
        <item h="1" m="1" x="8"/>
        <item h="1" m="1" x="5"/>
        <item h="1" m="1" x="6"/>
        <item h="1" m="1" x="9"/>
        <item h="1" m="1" x="7"/>
        <item h="1" m="1" x="2"/>
        <item h="1" m="1" x="4"/>
        <item h="1" m="1" x="10"/>
        <item h="1"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15"/>
  </colFields>
  <colItems count="2">
    <i>
      <x/>
    </i>
    <i t="grand">
      <x/>
    </i>
  </colItems>
  <dataFields count="1">
    <dataField name="Nombre de marmite_n5_disponibilite" fld="315" subtotal="count" baseField="0" baseItem="0"/>
  </dataFields>
  <formats count="10">
    <format dxfId="338">
      <pivotArea type="all" dataOnly="0" outline="0" fieldPosition="0"/>
    </format>
    <format dxfId="337">
      <pivotArea outline="0" collapsedLevelsAreSubtotals="1" fieldPosition="0"/>
    </format>
    <format dxfId="336">
      <pivotArea type="origin" dataOnly="0" labelOnly="1" outline="0" fieldPosition="0"/>
    </format>
    <format dxfId="335">
      <pivotArea field="315" type="button" dataOnly="0" labelOnly="1" outline="0" axis="axisCol" fieldPosition="0"/>
    </format>
    <format dxfId="334">
      <pivotArea type="topRight" dataOnly="0" labelOnly="1" outline="0" fieldPosition="0"/>
    </format>
    <format dxfId="333">
      <pivotArea field="14" type="button" dataOnly="0" labelOnly="1" outline="0" axis="axisRow" fieldPosition="0"/>
    </format>
    <format dxfId="332">
      <pivotArea dataOnly="0" labelOnly="1" fieldPosition="0">
        <references count="1">
          <reference field="14" count="0"/>
        </references>
      </pivotArea>
    </format>
    <format dxfId="331">
      <pivotArea dataOnly="0" labelOnly="1" grandRow="1" outline="0" fieldPosition="0"/>
    </format>
    <format dxfId="330">
      <pivotArea dataOnly="0" labelOnly="1" fieldPosition="0">
        <references count="1">
          <reference field="315" count="0"/>
        </references>
      </pivotArea>
    </format>
    <format dxfId="32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EB9AC3DC-69C8-4D3A-AE2B-1B31FD077F2B}" name="Tableau croisé dynamique58"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46:D353"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m="1" x="4"/>
        <item x="2"/>
        <item x="1"/>
        <item h="1" x="0"/>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163"/>
  </colFields>
  <colItems count="3">
    <i>
      <x v="1"/>
    </i>
    <i>
      <x v="2"/>
    </i>
    <i t="grand">
      <x/>
    </i>
  </colItems>
  <dataFields count="1">
    <dataField name="Nombre de uuid" fld="1" subtotal="count" baseField="0" baseItem="0"/>
  </dataFields>
  <formats count="1">
    <format dxfId="33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4ECFE5C9-D2CA-4FB9-A931-D14BD94079E4}" name="Tableau croisé dynamique23"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60:AA262"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1"/>
        <item m="1" x="3"/>
        <item h="1" x="0"/>
        <item h="1"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557"/>
  </rowFields>
  <rowItems count="2">
    <i>
      <x/>
    </i>
    <i t="grand">
      <x/>
    </i>
  </rowItems>
  <colFields count="1">
    <field x="-2"/>
  </colFields>
  <colItems count="2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colItems>
  <dataFields count="26">
    <dataField name="Nombre de mais_disponibilite" fld="557" subtotal="count" baseField="0" baseItem="0"/>
    <dataField name="Nombre de sorgho_blanc_disponibilite" fld="572" subtotal="count" baseField="0" baseItem="0"/>
    <dataField name="Nombre de mil_disponibilite" fld="602" subtotal="count" baseField="0" baseItem="0"/>
    <dataField name="Nombre de riz_local_disponibilite" fld="617" subtotal="count" baseField="0" baseItem="0"/>
    <dataField name="Nombre de riz_importe_disponibilite" fld="632" subtotal="count" baseField="0" baseItem="0"/>
    <dataField name="Nombre de patate_disponibilite" fld="680" subtotal="count" baseField="0" baseItem="0"/>
    <dataField name="Nombre de fonio_disponibilite" fld="647" subtotal="count" baseField="0" baseItem="0"/>
    <dataField name="Nombre de manioc_disponibilite" fld="662" subtotal="count" baseField="0" baseItem="0"/>
    <dataField name="Nombre de igname_disponibilite" fld="671" subtotal="count" baseField="0" baseItem="0"/>
    <dataField name="Nombre de patate_disponibilite2" fld="680" subtotal="count" baseField="0" baseItem="0"/>
    <dataField name="Nombre de pomme_de_terre_disponibilite" fld="689" subtotal="count" baseField="0" baseItem="0"/>
    <dataField name="Nombre de viande_beuf_disponibilite" fld="698" subtotal="count" baseField="0" baseItem="0"/>
    <dataField name="Nombre de poisson_disponibilite" fld="716" subtotal="count" baseField="0" baseItem="0"/>
    <dataField name="Nombre de lait_en_poudre_disponibilite" fld="725" subtotal="count" baseField="0" baseItem="0"/>
    <dataField name="Nombre de lait_frais_disponibilite" fld="734" subtotal="count" baseField="0" baseItem="0"/>
    <dataField name="Nombre de haricot_disponibilite" fld="743" subtotal="count" baseField="0" baseItem="0"/>
    <dataField name="Nombre de arachide_coque_disponibilite" fld="758" subtotal="count" baseField="0" baseItem="0"/>
    <dataField name="Nombre de arachide_graine_disponibilite" fld="773" subtotal="count" baseField="0" baseItem="0"/>
    <dataField name="Nombre de voandzou_disponibilite" fld="788" subtotal="count" baseField="0" baseItem="0"/>
    <dataField name="Nombre de oignon_disponibilite" fld="803" subtotal="count" baseField="0" baseItem="0"/>
    <dataField name="Nombre de tomate_disponibilite" fld="818" subtotal="count" baseField="0" baseItem="0"/>
    <dataField name="Nombre de feuille_disponibilite" fld="831" subtotal="count" baseField="0" baseItem="0"/>
    <dataField name="Nombre de huile_disponibilite" fld="844" subtotal="count" baseField="0" baseItem="0"/>
    <dataField name="Nombre de beurre_disponibilite" fld="853" subtotal="count" baseField="0" baseItem="0"/>
    <dataField name="Nombre de sucre_disponibilite" fld="868" subtotal="count" baseField="0" baseItem="0"/>
    <dataField name="Nombre de sel_disponibilite" fld="881" subtotal="count" baseField="0" baseItem="0"/>
  </dataFields>
  <formats count="6">
    <format dxfId="345">
      <pivotArea type="all" dataOnly="0" outline="0" fieldPosition="0"/>
    </format>
    <format dxfId="344">
      <pivotArea outline="0" collapsedLevelsAreSubtotals="1" fieldPosition="0"/>
    </format>
    <format dxfId="343">
      <pivotArea field="557" type="button" dataOnly="0" labelOnly="1" outline="0" axis="axisRow" fieldPosition="0"/>
    </format>
    <format dxfId="342">
      <pivotArea dataOnly="0" labelOnly="1" fieldPosition="0">
        <references count="1">
          <reference field="557" count="0"/>
        </references>
      </pivotArea>
    </format>
    <format dxfId="341">
      <pivotArea dataOnly="0" labelOnly="1" grandRow="1" outline="0" fieldPosition="0"/>
    </format>
    <format dxfId="340">
      <pivotArea dataOnly="0" labelOnly="1" outline="0" fieldPosition="0">
        <references count="1">
          <reference field="4294967294" count="26">
            <x v="0"/>
            <x v="1"/>
            <x v="2"/>
            <x v="3"/>
            <x v="4"/>
            <x v="5"/>
            <x v="6"/>
            <x v="7"/>
            <x v="8"/>
            <x v="9"/>
            <x v="10"/>
            <x v="11"/>
            <x v="12"/>
            <x v="13"/>
            <x v="14"/>
            <x v="15"/>
            <x v="16"/>
            <x v="17"/>
            <x v="18"/>
            <x v="19"/>
            <x v="20"/>
            <x v="21"/>
            <x v="22"/>
            <x v="23"/>
            <x v="24"/>
            <x v="2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29403476-DCE2-45DC-BCC4-DB3687C697C0}" name="Tableau croisé dynamique22"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43:D250"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9">
        <item x="1"/>
        <item x="2"/>
        <item h="1" x="0"/>
        <item h="1" m="1" x="4"/>
        <item h="1" m="1" x="6"/>
        <item h="1" m="1" x="3"/>
        <item h="1" m="1" x="5"/>
        <item h="1"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413"/>
  </colFields>
  <colItems count="3">
    <i>
      <x/>
    </i>
    <i>
      <x v="1"/>
    </i>
    <i t="grand">
      <x/>
    </i>
  </colItems>
  <dataFields count="1">
    <dataField name="Nombre de sac_boro_disponibilite" fld="413" subtotal="count" baseField="0" baseItem="0"/>
  </dataFields>
  <formats count="10">
    <format dxfId="355">
      <pivotArea type="all" dataOnly="0" outline="0" fieldPosition="0"/>
    </format>
    <format dxfId="354">
      <pivotArea outline="0" collapsedLevelsAreSubtotals="1" fieldPosition="0"/>
    </format>
    <format dxfId="353">
      <pivotArea type="origin" dataOnly="0" labelOnly="1" outline="0" fieldPosition="0"/>
    </format>
    <format dxfId="352">
      <pivotArea field="413" type="button" dataOnly="0" labelOnly="1" outline="0" axis="axisCol" fieldPosition="0"/>
    </format>
    <format dxfId="351">
      <pivotArea type="topRight" dataOnly="0" labelOnly="1" outline="0" fieldPosition="0"/>
    </format>
    <format dxfId="350">
      <pivotArea field="14" type="button" dataOnly="0" labelOnly="1" outline="0" axis="axisRow" fieldPosition="0"/>
    </format>
    <format dxfId="349">
      <pivotArea dataOnly="0" labelOnly="1" fieldPosition="0">
        <references count="1">
          <reference field="14" count="0"/>
        </references>
      </pivotArea>
    </format>
    <format dxfId="348">
      <pivotArea dataOnly="0" labelOnly="1" grandRow="1" outline="0" fieldPosition="0"/>
    </format>
    <format dxfId="347">
      <pivotArea dataOnly="0" labelOnly="1" fieldPosition="0">
        <references count="1">
          <reference field="413" count="0"/>
        </references>
      </pivotArea>
    </format>
    <format dxfId="34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F21CC4FC-ACAA-4FC4-A571-7CF35D828EB9}" name="Tableau croisé dynamique1"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1:E27"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9">
        <item x="2"/>
        <item x="3"/>
        <item x="1"/>
        <item h="1" x="0"/>
        <item h="1" m="1" x="4"/>
        <item h="1" m="1" x="5"/>
        <item h="1" m="1" x="7"/>
        <item h="1" m="1"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5">
    <i>
      <x/>
    </i>
    <i>
      <x v="1"/>
    </i>
    <i>
      <x v="2"/>
    </i>
    <i>
      <x v="3"/>
    </i>
    <i t="grand">
      <x/>
    </i>
  </rowItems>
  <colFields count="1">
    <field x="42"/>
  </colFields>
  <colItems count="4">
    <i>
      <x/>
    </i>
    <i>
      <x v="1"/>
    </i>
    <i>
      <x v="2"/>
    </i>
    <i t="grand">
      <x/>
    </i>
  </colItems>
  <dataFields count="1">
    <dataField name="Nombre de bidon_disponibilite" fld="42" subtotal="count" baseField="0" baseItem="0"/>
  </dataFields>
  <formats count="10">
    <format dxfId="365">
      <pivotArea type="all" dataOnly="0" outline="0" fieldPosition="0"/>
    </format>
    <format dxfId="364">
      <pivotArea outline="0" collapsedLevelsAreSubtotals="1" fieldPosition="0"/>
    </format>
    <format dxfId="363">
      <pivotArea type="origin" dataOnly="0" labelOnly="1" outline="0" fieldPosition="0"/>
    </format>
    <format dxfId="362">
      <pivotArea field="42" type="button" dataOnly="0" labelOnly="1" outline="0" axis="axisCol" fieldPosition="0"/>
    </format>
    <format dxfId="361">
      <pivotArea type="topRight" dataOnly="0" labelOnly="1" outline="0" fieldPosition="0"/>
    </format>
    <format dxfId="360">
      <pivotArea field="14" type="button" dataOnly="0" labelOnly="1" outline="0" axis="axisRow" fieldPosition="0"/>
    </format>
    <format dxfId="359">
      <pivotArea dataOnly="0" labelOnly="1" fieldPosition="0">
        <references count="1">
          <reference field="14" count="0"/>
        </references>
      </pivotArea>
    </format>
    <format dxfId="358">
      <pivotArea dataOnly="0" labelOnly="1" grandRow="1" outline="0" fieldPosition="0"/>
    </format>
    <format dxfId="357">
      <pivotArea dataOnly="0" labelOnly="1" fieldPosition="0">
        <references count="1">
          <reference field="42" count="0"/>
        </references>
      </pivotArea>
    </format>
    <format dxfId="35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301ACCAF-B80C-4E9C-AAAA-AA0084B57D57}" name="Tableau croisé dynamique8"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0:D107"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6">
        <item x="2"/>
        <item x="0"/>
        <item h="1" x="1"/>
        <item h="1" m="1" x="4"/>
        <item h="1"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78"/>
  </colFields>
  <colItems count="3">
    <i>
      <x/>
    </i>
    <i>
      <x v="1"/>
    </i>
    <i t="grand">
      <x/>
    </i>
  </colItems>
  <dataFields count="1">
    <dataField name="Nombre de combustible_charbon_disponibilite" fld="278" subtotal="count" baseField="0" baseItem="0"/>
  </dataFields>
  <formats count="10">
    <format dxfId="375">
      <pivotArea type="all" dataOnly="0" outline="0" fieldPosition="0"/>
    </format>
    <format dxfId="374">
      <pivotArea outline="0" collapsedLevelsAreSubtotals="1" fieldPosition="0"/>
    </format>
    <format dxfId="373">
      <pivotArea type="origin" dataOnly="0" labelOnly="1" outline="0" fieldPosition="0"/>
    </format>
    <format dxfId="372">
      <pivotArea field="278" type="button" dataOnly="0" labelOnly="1" outline="0" axis="axisCol" fieldPosition="0"/>
    </format>
    <format dxfId="371">
      <pivotArea type="topRight" dataOnly="0" labelOnly="1" outline="0" fieldPosition="0"/>
    </format>
    <format dxfId="370">
      <pivotArea field="14" type="button" dataOnly="0" labelOnly="1" outline="0" axis="axisRow" fieldPosition="0"/>
    </format>
    <format dxfId="369">
      <pivotArea dataOnly="0" labelOnly="1" fieldPosition="0">
        <references count="1">
          <reference field="14" count="0"/>
        </references>
      </pivotArea>
    </format>
    <format dxfId="368">
      <pivotArea dataOnly="0" labelOnly="1" grandRow="1" outline="0" fieldPosition="0"/>
    </format>
    <format dxfId="367">
      <pivotArea dataOnly="0" labelOnly="1" fieldPosition="0">
        <references count="1">
          <reference field="278" count="0"/>
        </references>
      </pivotArea>
    </format>
    <format dxfId="36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D4A6E3D4-E60C-46D1-8AAA-06E83409314E}" name="Tableau croisé dynamique60"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02:D509"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2"/>
        <item x="3"/>
        <item m="1" x="4"/>
        <item h="1"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95"/>
  </colFields>
  <colItems count="3">
    <i>
      <x/>
    </i>
    <i>
      <x v="1"/>
    </i>
    <i t="grand">
      <x/>
    </i>
  </colItems>
  <dataFields count="1">
    <dataField name="Nombre de uuid" fld="1" subtotal="count" baseField="0" baseItem="0"/>
  </dataFields>
  <formats count="1">
    <format dxfId="37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97BB92FD-8D90-4912-BCFB-4710CE0C2BF5}" name="Tableau croisé dynamique16"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77:C184"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13">
        <item x="1"/>
        <item h="1" x="0"/>
        <item h="1" m="1" x="11"/>
        <item h="1" m="1" x="9"/>
        <item h="1" m="1" x="4"/>
        <item h="1" m="1" x="3"/>
        <item h="1" m="1" x="7"/>
        <item h="1" m="1" x="10"/>
        <item h="1" m="1" x="5"/>
        <item h="1" m="1" x="6"/>
        <item h="1" m="1" x="8"/>
        <item h="1"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57"/>
  </colFields>
  <colItems count="2">
    <i>
      <x/>
    </i>
    <i t="grand">
      <x/>
    </i>
  </colItems>
  <dataFields count="1">
    <dataField name="Nombre de bassine_disponibilite" fld="357" subtotal="count" baseField="0" baseItem="0"/>
  </dataFields>
  <formats count="10">
    <format dxfId="386">
      <pivotArea type="all" dataOnly="0" outline="0" fieldPosition="0"/>
    </format>
    <format dxfId="385">
      <pivotArea outline="0" collapsedLevelsAreSubtotals="1" fieldPosition="0"/>
    </format>
    <format dxfId="384">
      <pivotArea type="origin" dataOnly="0" labelOnly="1" outline="0" fieldPosition="0"/>
    </format>
    <format dxfId="383">
      <pivotArea field="357" type="button" dataOnly="0" labelOnly="1" outline="0" axis="axisCol" fieldPosition="0"/>
    </format>
    <format dxfId="382">
      <pivotArea type="topRight" dataOnly="0" labelOnly="1" outline="0" fieldPosition="0"/>
    </format>
    <format dxfId="381">
      <pivotArea field="14" type="button" dataOnly="0" labelOnly="1" outline="0" axis="axisRow" fieldPosition="0"/>
    </format>
    <format dxfId="380">
      <pivotArea dataOnly="0" labelOnly="1" fieldPosition="0">
        <references count="1">
          <reference field="14" count="0"/>
        </references>
      </pivotArea>
    </format>
    <format dxfId="379">
      <pivotArea dataOnly="0" labelOnly="1" grandRow="1" outline="0" fieldPosition="0"/>
    </format>
    <format dxfId="378">
      <pivotArea dataOnly="0" labelOnly="1" fieldPosition="0">
        <references count="1">
          <reference field="357" count="0"/>
        </references>
      </pivotArea>
    </format>
    <format dxfId="37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7.xml><?xml version="1.0" encoding="utf-8"?>
<pivotTableDefinition xmlns="http://schemas.openxmlformats.org/spreadsheetml/2006/main" xmlns:mc="http://schemas.openxmlformats.org/markup-compatibility/2006" xmlns:xr="http://schemas.microsoft.com/office/spreadsheetml/2014/revision" mc:Ignorable="xr" xr:uid="{6282A2D2-A683-4F33-84DB-8BA3EC767FF1}" name="Tableau croisé dynamique51"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71:E478"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8">
        <item x="1"/>
        <item x="2"/>
        <item x="3"/>
        <item h="1" x="0"/>
        <item h="1" x="4"/>
        <item h="1" x="5"/>
        <item h="1" m="1"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68"/>
  </colFields>
  <colItems count="4">
    <i>
      <x/>
    </i>
    <i>
      <x v="1"/>
    </i>
    <i>
      <x v="2"/>
    </i>
    <i t="grand">
      <x/>
    </i>
  </colItems>
  <dataFields count="1">
    <dataField name="Nombre de uuid" fld="1" subtotal="count" baseField="0" baseItem="0"/>
  </dataFields>
  <formats count="1">
    <format dxfId="38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8.xml><?xml version="1.0" encoding="utf-8"?>
<pivotTableDefinition xmlns="http://schemas.openxmlformats.org/spreadsheetml/2006/main" xmlns:mc="http://schemas.openxmlformats.org/markup-compatibility/2006" xmlns:xr="http://schemas.microsoft.com/office/spreadsheetml/2014/revision" mc:Ignorable="xr" xr:uid="{C5433424-EAFE-49B6-9E46-0937B4CC0DD8}" name="Tableau croisé dynamique42"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92:D499"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9">
        <item x="3"/>
        <item x="1"/>
        <item h="1" x="0"/>
        <item h="1" x="2"/>
        <item h="1" x="4"/>
        <item h="1" x="5"/>
        <item h="1" m="1" x="6"/>
        <item h="1"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86"/>
  </colFields>
  <colItems count="3">
    <i>
      <x/>
    </i>
    <i>
      <x v="1"/>
    </i>
    <i t="grand">
      <x/>
    </i>
  </colItems>
  <dataFields count="1">
    <dataField name="Nombre de uuid" fld="1" subtotal="count" baseField="0" baseItem="0"/>
  </dataFields>
  <formats count="1">
    <format dxfId="38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9.xml><?xml version="1.0" encoding="utf-8"?>
<pivotTableDefinition xmlns="http://schemas.openxmlformats.org/spreadsheetml/2006/main" xmlns:mc="http://schemas.openxmlformats.org/markup-compatibility/2006" xmlns:xr="http://schemas.microsoft.com/office/spreadsheetml/2014/revision" mc:Ignorable="xr" xr:uid="{97A31467-6430-43C8-A985-5495B49AF024}" name="Tableau croisé dynamique21"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32:C239"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1"/>
        <item h="1" x="0"/>
        <item h="1" x="2"/>
        <item h="1"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402"/>
  </colFields>
  <colItems count="2">
    <i>
      <x/>
    </i>
    <i t="grand">
      <x/>
    </i>
  </colItems>
  <dataFields count="1">
    <dataField name="Nombre de a_2_pagne_disponibilite" fld="402" subtotal="count" baseField="0" baseItem="0"/>
  </dataFields>
  <formats count="10">
    <format dxfId="398">
      <pivotArea type="all" dataOnly="0" outline="0" fieldPosition="0"/>
    </format>
    <format dxfId="397">
      <pivotArea outline="0" collapsedLevelsAreSubtotals="1" fieldPosition="0"/>
    </format>
    <format dxfId="396">
      <pivotArea type="origin" dataOnly="0" labelOnly="1" outline="0" fieldPosition="0"/>
    </format>
    <format dxfId="395">
      <pivotArea field="402" type="button" dataOnly="0" labelOnly="1" outline="0" axis="axisCol" fieldPosition="0"/>
    </format>
    <format dxfId="394">
      <pivotArea type="topRight" dataOnly="0" labelOnly="1" outline="0" fieldPosition="0"/>
    </format>
    <format dxfId="393">
      <pivotArea field="14" type="button" dataOnly="0" labelOnly="1" outline="0" axis="axisRow" fieldPosition="0"/>
    </format>
    <format dxfId="392">
      <pivotArea dataOnly="0" labelOnly="1" fieldPosition="0">
        <references count="1">
          <reference field="14" count="0"/>
        </references>
      </pivotArea>
    </format>
    <format dxfId="391">
      <pivotArea dataOnly="0" labelOnly="1" grandRow="1" outline="0" fieldPosition="0"/>
    </format>
    <format dxfId="390">
      <pivotArea dataOnly="0" labelOnly="1" fieldPosition="0">
        <references count="1">
          <reference field="402" count="0"/>
        </references>
      </pivotArea>
    </format>
    <format dxfId="38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0.xml><?xml version="1.0" encoding="utf-8"?>
<pivotTableDefinition xmlns="http://schemas.openxmlformats.org/spreadsheetml/2006/main" xmlns:mc="http://schemas.openxmlformats.org/markup-compatibility/2006" xmlns:xr="http://schemas.microsoft.com/office/spreadsheetml/2014/revision" mc:Ignorable="xr" xr:uid="{4B69E9B2-A0A4-4325-9F74-5546FE3D5174}" name="Tableau croisé dynamique9"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D17"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10">
        <item x="1"/>
        <item x="2"/>
        <item h="1" x="0"/>
        <item h="1" m="1" x="3"/>
        <item h="1" m="1" x="6"/>
        <item h="1" m="1" x="8"/>
        <item h="1" m="1" x="7"/>
        <item h="1" m="1" x="5"/>
        <item h="1"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3"/>
  </colFields>
  <colItems count="3">
    <i>
      <x/>
    </i>
    <i>
      <x v="1"/>
    </i>
    <i t="grand">
      <x/>
    </i>
  </colItems>
  <dataFields count="1">
    <dataField name="Nombre de seau_disponibilite" fld="33" subtotal="count" baseField="0" baseItem="0"/>
  </dataFields>
  <formats count="10">
    <format dxfId="408">
      <pivotArea type="all" dataOnly="0" outline="0" fieldPosition="0"/>
    </format>
    <format dxfId="407">
      <pivotArea outline="0" collapsedLevelsAreSubtotals="1" fieldPosition="0"/>
    </format>
    <format dxfId="406">
      <pivotArea type="origin" dataOnly="0" labelOnly="1" outline="0" fieldPosition="0"/>
    </format>
    <format dxfId="405">
      <pivotArea field="33" type="button" dataOnly="0" labelOnly="1" outline="0" axis="axisCol" fieldPosition="0"/>
    </format>
    <format dxfId="404">
      <pivotArea type="topRight" dataOnly="0" labelOnly="1" outline="0" fieldPosition="0"/>
    </format>
    <format dxfId="403">
      <pivotArea field="14" type="button" dataOnly="0" labelOnly="1" outline="0" axis="axisRow" fieldPosition="0"/>
    </format>
    <format dxfId="402">
      <pivotArea dataOnly="0" labelOnly="1" fieldPosition="0">
        <references count="1">
          <reference field="14" count="0"/>
        </references>
      </pivotArea>
    </format>
    <format dxfId="401">
      <pivotArea dataOnly="0" labelOnly="1" grandRow="1" outline="0" fieldPosition="0"/>
    </format>
    <format dxfId="400">
      <pivotArea dataOnly="0" labelOnly="1" fieldPosition="0">
        <references count="1">
          <reference field="33" count="0"/>
        </references>
      </pivotArea>
    </format>
    <format dxfId="39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1.xml><?xml version="1.0" encoding="utf-8"?>
<pivotTableDefinition xmlns="http://schemas.openxmlformats.org/spreadsheetml/2006/main" xmlns:mc="http://schemas.openxmlformats.org/markup-compatibility/2006" xmlns:xr="http://schemas.microsoft.com/office/spreadsheetml/2014/revision" mc:Ignorable="xr" xr:uid="{48FFBF05-A5BB-4D29-863F-22B43DE2D1D1}" name="Tableau croisé dynamique49"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30:D437"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m="1" x="4"/>
        <item x="2"/>
        <item x="3"/>
        <item h="1" x="0"/>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26"/>
  </colFields>
  <colItems count="3">
    <i>
      <x v="1"/>
    </i>
    <i>
      <x v="2"/>
    </i>
    <i t="grand">
      <x/>
    </i>
  </colItems>
  <dataFields count="1">
    <dataField name="Nombre de uuid" fld="1" subtotal="count" baseField="0" baseItem="0"/>
  </dataFields>
  <formats count="1">
    <format dxfId="40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2.xml><?xml version="1.0" encoding="utf-8"?>
<pivotTableDefinition xmlns="http://schemas.openxmlformats.org/spreadsheetml/2006/main" xmlns:mc="http://schemas.openxmlformats.org/markup-compatibility/2006" xmlns:xr="http://schemas.microsoft.com/office/spreadsheetml/2014/revision" mc:Ignorable="xr" xr:uid="{8DED41AB-DF0B-42D0-92F1-5BD86DCD4AC1}" name="Tableau croisé dynamique18"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99:D206"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9">
        <item x="1"/>
        <item x="2"/>
        <item h="1" x="0"/>
        <item h="1" x="3"/>
        <item h="1" m="1" x="6"/>
        <item h="1" m="1" x="4"/>
        <item h="1" m="1" x="5"/>
        <item h="1"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75"/>
  </colFields>
  <colItems count="3">
    <i>
      <x/>
    </i>
    <i>
      <x v="1"/>
    </i>
    <i t="grand">
      <x/>
    </i>
  </colItems>
  <dataFields count="1">
    <dataField name="Nombre de couverture_disponibilite" fld="375" subtotal="count" baseField="0" baseItem="0"/>
  </dataFields>
  <formats count="10">
    <format dxfId="419">
      <pivotArea type="all" dataOnly="0" outline="0" fieldPosition="0"/>
    </format>
    <format dxfId="418">
      <pivotArea outline="0" collapsedLevelsAreSubtotals="1" fieldPosition="0"/>
    </format>
    <format dxfId="417">
      <pivotArea type="origin" dataOnly="0" labelOnly="1" outline="0" fieldPosition="0"/>
    </format>
    <format dxfId="416">
      <pivotArea field="375" type="button" dataOnly="0" labelOnly="1" outline="0" axis="axisCol" fieldPosition="0"/>
    </format>
    <format dxfId="415">
      <pivotArea type="topRight" dataOnly="0" labelOnly="1" outline="0" fieldPosition="0"/>
    </format>
    <format dxfId="414">
      <pivotArea field="14" type="button" dataOnly="0" labelOnly="1" outline="0" axis="axisRow" fieldPosition="0"/>
    </format>
    <format dxfId="413">
      <pivotArea dataOnly="0" labelOnly="1" fieldPosition="0">
        <references count="1">
          <reference field="14" count="0"/>
        </references>
      </pivotArea>
    </format>
    <format dxfId="412">
      <pivotArea dataOnly="0" labelOnly="1" grandRow="1" outline="0" fieldPosition="0"/>
    </format>
    <format dxfId="411">
      <pivotArea dataOnly="0" labelOnly="1" fieldPosition="0">
        <references count="1">
          <reference field="375" count="0"/>
        </references>
      </pivotArea>
    </format>
    <format dxfId="41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3.xml><?xml version="1.0" encoding="utf-8"?>
<pivotTableDefinition xmlns="http://schemas.openxmlformats.org/spreadsheetml/2006/main" xmlns:mc="http://schemas.openxmlformats.org/markup-compatibility/2006" xmlns:xr="http://schemas.microsoft.com/office/spreadsheetml/2014/revision" mc:Ignorable="xr" xr:uid="{98A78CF3-D673-4E9B-BC15-37BFDAC74595}" name="Tableau croisé dynamique11"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22:C129"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10">
        <item x="1"/>
        <item h="1" x="0"/>
        <item h="1" m="1" x="3"/>
        <item h="1" m="1" x="2"/>
        <item h="1" m="1" x="8"/>
        <item h="1" m="1" x="5"/>
        <item h="1" m="1" x="6"/>
        <item h="1" m="1" x="4"/>
        <item h="1"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06"/>
  </colFields>
  <colItems count="2">
    <i>
      <x/>
    </i>
    <i t="grand">
      <x/>
    </i>
  </colItems>
  <dataFields count="1">
    <dataField name="Nombre de marmite_n7_disponibilite" fld="306" subtotal="count" baseField="0" baseItem="0"/>
  </dataFields>
  <formats count="10">
    <format dxfId="429">
      <pivotArea type="all" dataOnly="0" outline="0" fieldPosition="0"/>
    </format>
    <format dxfId="428">
      <pivotArea outline="0" collapsedLevelsAreSubtotals="1" fieldPosition="0"/>
    </format>
    <format dxfId="427">
      <pivotArea type="origin" dataOnly="0" labelOnly="1" outline="0" fieldPosition="0"/>
    </format>
    <format dxfId="426">
      <pivotArea field="306" type="button" dataOnly="0" labelOnly="1" outline="0" axis="axisCol" fieldPosition="0"/>
    </format>
    <format dxfId="425">
      <pivotArea type="topRight" dataOnly="0" labelOnly="1" outline="0" fieldPosition="0"/>
    </format>
    <format dxfId="424">
      <pivotArea field="14" type="button" dataOnly="0" labelOnly="1" outline="0" axis="axisRow" fieldPosition="0"/>
    </format>
    <format dxfId="423">
      <pivotArea dataOnly="0" labelOnly="1" fieldPosition="0">
        <references count="1">
          <reference field="14" count="0"/>
        </references>
      </pivotArea>
    </format>
    <format dxfId="422">
      <pivotArea dataOnly="0" labelOnly="1" grandRow="1" outline="0" fieldPosition="0"/>
    </format>
    <format dxfId="421">
      <pivotArea dataOnly="0" labelOnly="1" fieldPosition="0">
        <references count="1">
          <reference field="306" count="0"/>
        </references>
      </pivotArea>
    </format>
    <format dxfId="42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4.xml><?xml version="1.0" encoding="utf-8"?>
<pivotTableDefinition xmlns="http://schemas.openxmlformats.org/spreadsheetml/2006/main" xmlns:mc="http://schemas.openxmlformats.org/markup-compatibility/2006" xmlns:xr="http://schemas.microsoft.com/office/spreadsheetml/2014/revision" mc:Ignorable="xr" xr:uid="{944CF040-15BF-4282-B085-2B01FFA0E539}" name="Tableau croisé dynamique44"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50:D457"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3"/>
        <item x="1"/>
        <item m="1" x="4"/>
        <item h="1"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50"/>
  </colFields>
  <colItems count="3">
    <i>
      <x/>
    </i>
    <i>
      <x v="1"/>
    </i>
    <i t="grand">
      <x/>
    </i>
  </colItems>
  <dataFields count="1">
    <dataField name="Nombre de uuid" fld="1" subtotal="count" baseField="0" baseItem="0"/>
  </dataFields>
  <formats count="1">
    <format dxfId="4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5.xml><?xml version="1.0" encoding="utf-8"?>
<pivotTableDefinition xmlns="http://schemas.openxmlformats.org/spreadsheetml/2006/main" xmlns:mc="http://schemas.openxmlformats.org/markup-compatibility/2006" xmlns:xr="http://schemas.microsoft.com/office/spreadsheetml/2014/revision" mc:Ignorable="xr" xr:uid="{5F1254E5-BA1B-4061-A3AB-F5469E663BD0}" name="Tableau croisé dynamique15"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66:D173"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9">
        <item x="1"/>
        <item x="2"/>
        <item h="1" x="0"/>
        <item h="1" m="1" x="3"/>
        <item h="1" m="1" x="4"/>
        <item h="1" m="1" x="5"/>
        <item h="1" m="1" x="6"/>
        <item h="1"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42"/>
  </colFields>
  <colItems count="3">
    <i>
      <x/>
    </i>
    <i>
      <x v="1"/>
    </i>
    <i t="grand">
      <x/>
    </i>
  </colItems>
  <dataFields count="1">
    <dataField name="Nombre de gobelet_acier_disponibilite" fld="342" subtotal="count" baseField="0" baseItem="0"/>
  </dataFields>
  <formats count="10">
    <format dxfId="440">
      <pivotArea type="all" dataOnly="0" outline="0" fieldPosition="0"/>
    </format>
    <format dxfId="439">
      <pivotArea outline="0" collapsedLevelsAreSubtotals="1" fieldPosition="0"/>
    </format>
    <format dxfId="438">
      <pivotArea type="origin" dataOnly="0" labelOnly="1" outline="0" fieldPosition="0"/>
    </format>
    <format dxfId="437">
      <pivotArea field="342" type="button" dataOnly="0" labelOnly="1" outline="0" axis="axisCol" fieldPosition="0"/>
    </format>
    <format dxfId="436">
      <pivotArea type="topRight" dataOnly="0" labelOnly="1" outline="0" fieldPosition="0"/>
    </format>
    <format dxfId="435">
      <pivotArea field="14" type="button" dataOnly="0" labelOnly="1" outline="0" axis="axisRow" fieldPosition="0"/>
    </format>
    <format dxfId="434">
      <pivotArea dataOnly="0" labelOnly="1" fieldPosition="0">
        <references count="1">
          <reference field="14" count="0"/>
        </references>
      </pivotArea>
    </format>
    <format dxfId="433">
      <pivotArea dataOnly="0" labelOnly="1" grandRow="1" outline="0" fieldPosition="0"/>
    </format>
    <format dxfId="432">
      <pivotArea dataOnly="0" labelOnly="1" fieldPosition="0">
        <references count="1">
          <reference field="342" count="0"/>
        </references>
      </pivotArea>
    </format>
    <format dxfId="43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6.xml><?xml version="1.0" encoding="utf-8"?>
<pivotTableDefinition xmlns="http://schemas.openxmlformats.org/spreadsheetml/2006/main" xmlns:mc="http://schemas.openxmlformats.org/markup-compatibility/2006" xmlns:xr="http://schemas.microsoft.com/office/spreadsheetml/2014/revision" mc:Ignorable="xr" xr:uid="{3187E390-156B-4A16-8E4B-3FC6BFCDAF29}" name="Tableau croisé dynamique48"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80:D387"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0"/>
        <item x="3"/>
        <item m="1" x="5"/>
        <item m="1" x="4"/>
        <item h="1" x="2"/>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71"/>
  </colFields>
  <colItems count="3">
    <i>
      <x/>
    </i>
    <i>
      <x v="1"/>
    </i>
    <i t="grand">
      <x/>
    </i>
  </colItems>
  <dataFields count="1">
    <dataField name="Nombre de uuid" fld="1" subtotal="count" baseField="0" baseItem="0"/>
  </dataFields>
  <formats count="1">
    <format dxfId="44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7.xml><?xml version="1.0" encoding="utf-8"?>
<pivotTableDefinition xmlns="http://schemas.openxmlformats.org/spreadsheetml/2006/main" xmlns:mc="http://schemas.openxmlformats.org/markup-compatibility/2006" xmlns:xr="http://schemas.microsoft.com/office/spreadsheetml/2014/revision" mc:Ignorable="xr" xr:uid="{D36171FB-D843-44BB-83C1-4147B3D4E921}" name="Tableau croisé dynamique54"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04:F311"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10">
        <item x="3"/>
        <item x="1"/>
        <item x="2"/>
        <item x="4"/>
        <item m="1" x="8"/>
        <item h="1" x="0"/>
        <item h="1" x="5"/>
        <item h="1" m="1" x="7"/>
        <item h="1" m="1"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61"/>
  </colFields>
  <colItems count="5">
    <i>
      <x/>
    </i>
    <i>
      <x v="1"/>
    </i>
    <i>
      <x v="2"/>
    </i>
    <i>
      <x v="3"/>
    </i>
    <i t="grand">
      <x/>
    </i>
  </colItems>
  <dataFields count="1">
    <dataField name="Nombre de uuid" fld="1" subtotal="count" baseField="0" baseItem="0"/>
  </dataFields>
  <formats count="1">
    <format dxfId="4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8.xml><?xml version="1.0" encoding="utf-8"?>
<pivotTableDefinition xmlns="http://schemas.openxmlformats.org/spreadsheetml/2006/main" xmlns:mc="http://schemas.openxmlformats.org/markup-compatibility/2006" xmlns:xr="http://schemas.microsoft.com/office/spreadsheetml/2014/revision" mc:Ignorable="xr" xr:uid="{A1C5E846-8064-4EA0-AA1E-0DD0404A6C4F}" name="Tableau croisé dynamique39"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22:D529"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8">
        <item x="2"/>
        <item x="1"/>
        <item h="1" x="0"/>
        <item h="1" x="3"/>
        <item h="1" x="4"/>
        <item h="1" x="5"/>
        <item h="1" m="1"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415"/>
  </colFields>
  <colItems count="3">
    <i>
      <x/>
    </i>
    <i>
      <x v="1"/>
    </i>
    <i t="grand">
      <x/>
    </i>
  </colItems>
  <dataFields count="1">
    <dataField name="Nombre de uuid" fld="1" subtotal="count" baseField="0" baseItem="0"/>
  </dataFields>
  <formats count="1">
    <format dxfId="44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9.xml><?xml version="1.0" encoding="utf-8"?>
<pivotTableDefinition xmlns="http://schemas.openxmlformats.org/spreadsheetml/2006/main" xmlns:mc="http://schemas.openxmlformats.org/markup-compatibility/2006" xmlns:xr="http://schemas.microsoft.com/office/spreadsheetml/2014/revision" mc:Ignorable="xr" xr:uid="{24A089A5-B14F-4F0E-858F-76C69B651792}" name="Tableau croisé dynamique17"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88:D195"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10">
        <item x="1"/>
        <item x="2"/>
        <item h="1" x="0"/>
        <item h="1" m="1" x="4"/>
        <item h="1" m="1" x="7"/>
        <item h="1" m="1" x="3"/>
        <item h="1" m="1" x="8"/>
        <item h="1" m="1" x="5"/>
        <item h="1" m="1"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66"/>
  </colFields>
  <colItems count="3">
    <i>
      <x/>
    </i>
    <i>
      <x v="1"/>
    </i>
    <i t="grand">
      <x/>
    </i>
  </colItems>
  <dataFields count="1">
    <dataField name="Nombre de natte_disponibilite" fld="366" subtotal="count" baseField="0" baseItem="0"/>
  </dataFields>
  <formats count="10">
    <format dxfId="453">
      <pivotArea type="all" dataOnly="0" outline="0" fieldPosition="0"/>
    </format>
    <format dxfId="452">
      <pivotArea outline="0" collapsedLevelsAreSubtotals="1" fieldPosition="0"/>
    </format>
    <format dxfId="451">
      <pivotArea type="origin" dataOnly="0" labelOnly="1" outline="0" fieldPosition="0"/>
    </format>
    <format dxfId="450">
      <pivotArea field="366" type="button" dataOnly="0" labelOnly="1" outline="0" axis="axisCol" fieldPosition="0"/>
    </format>
    <format dxfId="449">
      <pivotArea type="topRight" dataOnly="0" labelOnly="1" outline="0" fieldPosition="0"/>
    </format>
    <format dxfId="448">
      <pivotArea field="14" type="button" dataOnly="0" labelOnly="1" outline="0" axis="axisRow" fieldPosition="0"/>
    </format>
    <format dxfId="447">
      <pivotArea dataOnly="0" labelOnly="1" fieldPosition="0">
        <references count="1">
          <reference field="14" count="0"/>
        </references>
      </pivotArea>
    </format>
    <format dxfId="446">
      <pivotArea dataOnly="0" labelOnly="1" grandRow="1" outline="0" fieldPosition="0"/>
    </format>
    <format dxfId="445">
      <pivotArea dataOnly="0" labelOnly="1" fieldPosition="0">
        <references count="1">
          <reference field="366" count="0"/>
        </references>
      </pivotArea>
    </format>
    <format dxfId="44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0.xml><?xml version="1.0" encoding="utf-8"?>
<pivotTableDefinition xmlns="http://schemas.openxmlformats.org/spreadsheetml/2006/main" xmlns:mc="http://schemas.openxmlformats.org/markup-compatibility/2006" xmlns:xr="http://schemas.microsoft.com/office/spreadsheetml/2014/revision" mc:Ignorable="xr" xr:uid="{DB296F17-4343-41C5-BC8A-4ABCE06AB560}" name="Tableau croisé dynamique4"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5:D62"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15">
        <item x="2"/>
        <item x="1"/>
        <item h="1" x="0"/>
        <item h="1" m="1" x="6"/>
        <item h="1" m="1" x="10"/>
        <item h="1" m="1" x="3"/>
        <item h="1" m="1" x="11"/>
        <item h="1" m="1" x="9"/>
        <item h="1" m="1" x="12"/>
        <item h="1" m="1" x="5"/>
        <item h="1" m="1" x="7"/>
        <item h="1" m="1" x="4"/>
        <item h="1" m="1" x="8"/>
        <item h="1" m="1"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152"/>
  </colFields>
  <colItems count="3">
    <i>
      <x/>
    </i>
    <i>
      <x v="1"/>
    </i>
    <i t="grand">
      <x/>
    </i>
  </colItems>
  <dataFields count="1">
    <dataField name="Nombre de corde_disponibilite" fld="152" subtotal="count" baseField="0" baseItem="0"/>
  </dataFields>
  <formats count="10">
    <format dxfId="463">
      <pivotArea type="all" dataOnly="0" outline="0" fieldPosition="0"/>
    </format>
    <format dxfId="462">
      <pivotArea outline="0" collapsedLevelsAreSubtotals="1" fieldPosition="0"/>
    </format>
    <format dxfId="461">
      <pivotArea type="origin" dataOnly="0" labelOnly="1" outline="0" fieldPosition="0"/>
    </format>
    <format dxfId="460">
      <pivotArea field="152" type="button" dataOnly="0" labelOnly="1" outline="0" axis="axisCol" fieldPosition="0"/>
    </format>
    <format dxfId="459">
      <pivotArea type="topRight" dataOnly="0" labelOnly="1" outline="0" fieldPosition="0"/>
    </format>
    <format dxfId="458">
      <pivotArea field="14" type="button" dataOnly="0" labelOnly="1" outline="0" axis="axisRow" fieldPosition="0"/>
    </format>
    <format dxfId="457">
      <pivotArea dataOnly="0" labelOnly="1" fieldPosition="0">
        <references count="1">
          <reference field="14" count="0"/>
        </references>
      </pivotArea>
    </format>
    <format dxfId="456">
      <pivotArea dataOnly="0" labelOnly="1" grandRow="1" outline="0" fieldPosition="0"/>
    </format>
    <format dxfId="455">
      <pivotArea dataOnly="0" labelOnly="1" fieldPosition="0">
        <references count="1">
          <reference field="152" count="0"/>
        </references>
      </pivotArea>
    </format>
    <format dxfId="45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1.xml><?xml version="1.0" encoding="utf-8"?>
<pivotTableDefinition xmlns="http://schemas.openxmlformats.org/spreadsheetml/2006/main" xmlns:mc="http://schemas.openxmlformats.org/markup-compatibility/2006" xmlns:xr="http://schemas.microsoft.com/office/spreadsheetml/2014/revision" mc:Ignorable="xr" xr:uid="{9937DF6C-BEC0-4E1E-AA5B-9D76EA33E6FE}" name="Tableau croisé dynamique61"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56:E363"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x="2"/>
        <item x="1"/>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172"/>
  </colFields>
  <colItems count="4">
    <i>
      <x/>
    </i>
    <i>
      <x v="1"/>
    </i>
    <i>
      <x v="2"/>
    </i>
    <i t="grand">
      <x/>
    </i>
  </colItems>
  <dataFields count="1">
    <dataField name="Nombre de uuid" fld="1" subtotal="count" baseField="0" baseItem="0"/>
  </dataFields>
  <formats count="1">
    <format dxfId="46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2.xml><?xml version="1.0" encoding="utf-8"?>
<pivotTableDefinition xmlns="http://schemas.openxmlformats.org/spreadsheetml/2006/main" xmlns:mc="http://schemas.openxmlformats.org/markup-compatibility/2006" xmlns:xr="http://schemas.microsoft.com/office/spreadsheetml/2014/revision" mc:Ignorable="xr" xr:uid="{BD6D6541-B2AA-4471-B8EE-072714D15BD4}" name="Tableau croisé dynamique47"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60:D467"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1"/>
        <item x="2"/>
        <item h="1" x="0"/>
        <item h="1" x="3"/>
        <item h="1" x="4"/>
        <item h="1"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359"/>
  </colFields>
  <colItems count="3">
    <i>
      <x/>
    </i>
    <i>
      <x v="1"/>
    </i>
    <i t="grand">
      <x/>
    </i>
  </colItems>
  <dataFields count="1">
    <dataField name="Nombre de uuid" fld="1" subtotal="count" baseField="0" baseItem="0"/>
  </dataFields>
  <formats count="1">
    <format dxfId="46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3.xml><?xml version="1.0" encoding="utf-8"?>
<pivotTableDefinition xmlns="http://schemas.openxmlformats.org/spreadsheetml/2006/main" xmlns:mc="http://schemas.openxmlformats.org/markup-compatibility/2006" xmlns:xr="http://schemas.microsoft.com/office/spreadsheetml/2014/revision" mc:Ignorable="xr" xr:uid="{1096F092-EE3D-45B0-99A5-9FA3DCA47ABB}" name="Tableau croisé dynamique80"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35:AB137"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h="1" x="3"/>
        <item h="1" x="1"/>
        <item h="1" x="0"/>
        <item h="1" x="4"/>
        <item h="1" x="5"/>
        <item h="1" m="1" x="6"/>
        <item h="1"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2">
    <i>
      <x/>
    </i>
    <i t="grand">
      <x/>
    </i>
  </rowItems>
  <colFields count="1">
    <field x="-2"/>
  </colFields>
  <colItems count="27">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colItems>
  <dataFields count="27">
    <dataField name="Somme de alimentaire_difficultes_reapprov_articles_sorgho_rouge" fld="894" baseField="0" baseItem="0"/>
    <dataField name="Somme de alimentaire_difficultes_reapprov_articles_sorgho_blanc" fld="895" baseField="0" baseItem="0"/>
    <dataField name="Somme de alimentaire_difficultes_reapprov_articles_mil" fld="896" baseField="0" baseItem="0"/>
    <dataField name="Somme de alimentaire_difficultes_reapprov_articles_riz_local" fld="897" baseField="0" baseItem="0"/>
    <dataField name="Somme de alimentaire_difficultes_reapprov_articles_riz_importe" fld="898" baseField="0" baseItem="0"/>
    <dataField name="Somme de alimentaire_difficultes_reapprov_articles_fonio" fld="899" baseField="0" baseItem="0"/>
    <dataField name="Somme de alimentaire_difficultes_reapprov_articles_manioc" fld="900" baseField="0" baseItem="0"/>
    <dataField name="Somme de alimentaire_difficultes_reapprov_articles_igname" fld="901" baseField="0" baseItem="0"/>
    <dataField name="Somme de alimentaire_difficultes_reapprov_articles_patate" fld="902" baseField="0" baseItem="0"/>
    <dataField name="Somme de alimentaire_difficultes_reapprov_articles_pomme_de_terre" fld="903" baseField="0" baseItem="0"/>
    <dataField name="Somme de alimentaire_difficultes_reapprov_articles_viande_beuf" fld="904" baseField="0" baseItem="0"/>
    <dataField name="Somme de alimentaire_difficultes_reapprov_articles_viande_mouton" fld="905" baseField="0" baseItem="0"/>
    <dataField name="Somme de alimentaire_difficultes_reapprov_articles_poisson" fld="906" baseField="0" baseItem="0"/>
    <dataField name="Somme de alimentaire_difficultes_reapprov_articles_lait_en_poudre" fld="907" baseField="0" baseItem="0"/>
    <dataField name="Somme de alimentaire_difficultes_reapprov_articles_lait_frais" fld="908" baseField="0" baseItem="0"/>
    <dataField name="Somme de alimentaire_difficultes_reapprov_articles_niebe" fld="909" baseField="0" baseItem="0"/>
    <dataField name="Somme de alimentaire_difficultes_reapprov_articles_arachide_coque" fld="910" baseField="0" baseItem="0"/>
    <dataField name="Somme de alimentaire_difficultes_reapprov_articles_arachide_graine" fld="911" baseField="0" baseItem="0"/>
    <dataField name="Somme de alimentaire_difficultes_reapprov_articles_voandzou" fld="912" baseField="0" baseItem="0"/>
    <dataField name="Somme de alimentaire_difficultes_reapprov_articles_oignon" fld="913" baseField="0" baseItem="0"/>
    <dataField name="Somme de alimentaire_difficultes_reapprov_articles_tomate" fld="914" baseField="0" baseItem="0"/>
    <dataField name="Somme de alimentaire_difficultes_reapprov_articles_feuille" fld="915" baseField="0" baseItem="0"/>
    <dataField name="Somme de alimentaire_difficultes_reapprov_articles_huile" fld="916" baseField="0" baseItem="0"/>
    <dataField name="Somme de alimentaire_difficultes_reapprov_articles_beurre" fld="917" baseField="0" baseItem="0"/>
    <dataField name="Somme de alimentaire_difficultes_reapprov_articles_sucre" fld="918" baseField="0" baseItem="0"/>
    <dataField name="Somme de alimentaire_difficultes_reapprov_articles_sel" fld="919" baseField="0" baseItem="0"/>
    <dataField name="Somme de alimentaire_difficultes_reapprov_articles_aucun" fld="920" baseField="0" baseItem="0"/>
  </dataFields>
  <formats count="6">
    <format dxfId="118">
      <pivotArea type="all" dataOnly="0" outline="0" fieldPosition="0"/>
    </format>
    <format dxfId="117">
      <pivotArea outline="0" collapsedLevelsAreSubtotals="1" fieldPosition="0"/>
    </format>
    <format dxfId="116">
      <pivotArea field="14" type="button" dataOnly="0" labelOnly="1" outline="0" axis="axisRow" fieldPosition="0"/>
    </format>
    <format dxfId="115">
      <pivotArea dataOnly="0" labelOnly="1" fieldPosition="0">
        <references count="1">
          <reference field="14" count="0"/>
        </references>
      </pivotArea>
    </format>
    <format dxfId="114">
      <pivotArea dataOnly="0" labelOnly="1" grandRow="1" outline="0" fieldPosition="0"/>
    </format>
    <format dxfId="113">
      <pivotArea dataOnly="0" labelOnly="1" outline="0" fieldPosition="0">
        <references count="1">
          <reference field="4294967294" count="27">
            <x v="0"/>
            <x v="1"/>
            <x v="2"/>
            <x v="3"/>
            <x v="4"/>
            <x v="5"/>
            <x v="6"/>
            <x v="7"/>
            <x v="8"/>
            <x v="9"/>
            <x v="10"/>
            <x v="11"/>
            <x v="12"/>
            <x v="13"/>
            <x v="14"/>
            <x v="15"/>
            <x v="16"/>
            <x v="17"/>
            <x v="18"/>
            <x v="19"/>
            <x v="20"/>
            <x v="21"/>
            <x v="22"/>
            <x v="23"/>
            <x v="24"/>
            <x v="25"/>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4.xml><?xml version="1.0" encoding="utf-8"?>
<pivotTableDefinition xmlns="http://schemas.openxmlformats.org/spreadsheetml/2006/main" xmlns:mc="http://schemas.openxmlformats.org/markup-compatibility/2006" xmlns:xr="http://schemas.microsoft.com/office/spreadsheetml/2014/revision" mc:Ignorable="xr" xr:uid="{665FD84E-2DD7-4936-A1E1-F0F50EDE6DC7}" name="Tableau croisé dynamique77"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4:E70"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h="1"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4">
    <i>
      <x/>
    </i>
    <i i="1">
      <x v="1"/>
    </i>
    <i i="2">
      <x v="2"/>
    </i>
    <i i="3">
      <x v="3"/>
    </i>
  </colItems>
  <dataFields count="4">
    <dataField name="Moyenne de bache_reapprovissionnement" fld="149" subtotal="average" baseField="0" baseItem="0"/>
    <dataField name="Moyenne de corde_reapprovissionnement" fld="158" subtotal="average" baseField="0" baseItem="0"/>
    <dataField name="Moyenne de tenaille_reapprovissionnement" fld="167" subtotal="average" baseField="0" baseItem="0"/>
    <dataField name="Moyenne de pelle_reapprovissionnement" fld="176" subtotal="average" baseField="0" baseItem="0"/>
  </dataFields>
  <formats count="7">
    <format dxfId="125">
      <pivotArea type="all" dataOnly="0" outline="0" fieldPosition="0"/>
    </format>
    <format dxfId="124">
      <pivotArea outline="0" collapsedLevelsAreSubtotals="1" fieldPosition="0"/>
    </format>
    <format dxfId="123">
      <pivotArea field="14" type="button" dataOnly="0" labelOnly="1" outline="0" axis="axisRow" fieldPosition="0"/>
    </format>
    <format dxfId="122">
      <pivotArea dataOnly="0" labelOnly="1" fieldPosition="0">
        <references count="1">
          <reference field="14" count="0"/>
        </references>
      </pivotArea>
    </format>
    <format dxfId="121">
      <pivotArea dataOnly="0" labelOnly="1" grandRow="1" outline="0" fieldPosition="0"/>
    </format>
    <format dxfId="120">
      <pivotArea dataOnly="0" labelOnly="1" outline="0" fieldPosition="0">
        <references count="1">
          <reference field="4294967294" count="4">
            <x v="0"/>
            <x v="1"/>
            <x v="2"/>
            <x v="3"/>
          </reference>
        </references>
      </pivotArea>
    </format>
    <format dxfId="119">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5.xml><?xml version="1.0" encoding="utf-8"?>
<pivotTableDefinition xmlns="http://schemas.openxmlformats.org/spreadsheetml/2006/main" xmlns:mc="http://schemas.openxmlformats.org/markup-compatibility/2006" xmlns:xr="http://schemas.microsoft.com/office/spreadsheetml/2014/revision" mc:Ignorable="xr" xr:uid="{FBADD9B6-ED7D-4C94-82E8-ED0133B95699}" name="Tableau croisé dynamique78"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3:D59" firstHeaderRow="0" firstDataRow="1" firstDataCol="1"/>
  <pivotFields count="1071">
    <pivotField showAll="0"/>
    <pivotField showAll="0"/>
    <pivotField numFmtId="165" showAll="0"/>
    <pivotField showAll="0"/>
    <pivotField showAll="0"/>
    <pivotField numFmtId="165"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numFmtId="165" showAll="0"/>
    <pivotField showAll="0"/>
    <pivotField showAll="0"/>
    <pivotField showAll="0"/>
    <pivotField showAll="0"/>
    <pivotField numFmtId="165" showAll="0"/>
    <pivotField showAll="0"/>
    <pivotField showAll="0"/>
    <pivotField axis="axisRow" showAll="0">
      <items count="6">
        <item x="3"/>
        <item x="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s>
  <rowFields count="1">
    <field x="14"/>
  </rowFields>
  <rowItems count="6">
    <i>
      <x/>
    </i>
    <i>
      <x v="1"/>
    </i>
    <i>
      <x v="2"/>
    </i>
    <i>
      <x v="3"/>
    </i>
    <i>
      <x v="4"/>
    </i>
    <i t="grand">
      <x/>
    </i>
  </rowItems>
  <colFields count="1">
    <field x="-2"/>
  </colFields>
  <colItems count="3">
    <i>
      <x/>
    </i>
    <i i="1">
      <x v="1"/>
    </i>
    <i i="2">
      <x v="2"/>
    </i>
  </colItems>
  <dataFields count="3">
    <dataField name="Moyenne de savon400gr_reapprovissionnement" fld="65" subtotal="average" baseField="0" baseItem="0"/>
    <dataField name="Moyenne de seau_reapprovissionnement" fld="39" subtotal="average" baseField="14" baseItem="0"/>
    <dataField name="Moyenne de bidon_reapprovissionnement" fld="52" subtotal="average" baseField="14" baseItem="0"/>
  </dataFields>
  <formats count="5">
    <format dxfId="130">
      <pivotArea type="all" dataOnly="0" outline="0" fieldPosition="0"/>
    </format>
    <format dxfId="129">
      <pivotArea outline="0" collapsedLevelsAreSubtotals="1" fieldPosition="0"/>
    </format>
    <format dxfId="128">
      <pivotArea dataOnly="0" labelOnly="1" grandRow="1" outline="0" fieldPosition="0"/>
    </format>
    <format dxfId="127">
      <pivotArea dataOnly="0" labelOnly="1" outline="0" fieldPosition="0">
        <references count="1">
          <reference field="4294967294" count="1">
            <x v="0"/>
          </reference>
        </references>
      </pivotArea>
    </format>
    <format dxfId="126">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6.xml><?xml version="1.0" encoding="utf-8"?>
<pivotTableDefinition xmlns="http://schemas.openxmlformats.org/spreadsheetml/2006/main" xmlns:mc="http://schemas.openxmlformats.org/markup-compatibility/2006" xmlns:xr="http://schemas.microsoft.com/office/spreadsheetml/2014/revision" mc:Ignorable="xr" xr:uid="{5B0E199D-1C02-4502-99BA-B301F6A78F95}" name="Tableau croisé dynamique75"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88:AA90"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h="1" x="3"/>
        <item h="1" x="1"/>
        <item h="1" x="0"/>
        <item h="1" x="4"/>
        <item h="1" x="5"/>
        <item h="1" m="1" x="6"/>
        <item h="1"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2">
    <i>
      <x/>
    </i>
    <i t="grand">
      <x/>
    </i>
  </rowItems>
  <colFields count="1">
    <field x="-2"/>
  </colFields>
  <colItems count="26">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colItems>
  <dataFields count="26">
    <dataField name="Moyenne de mais_reapprovissionnement" fld="569" subtotal="average" baseField="0" baseItem="0"/>
    <dataField name="Moyenne de sorgho_blanc_reapprovissionnement" fld="584" subtotal="average" baseField="0" baseItem="0"/>
    <dataField name="Moyenne de sorgho_rouge_reapprovissionnement" fld="599" subtotal="average" baseField="0" baseItem="0"/>
    <dataField name="Moyenne de mil_local_reapprovissionnement" fld="614" subtotal="average" baseField="0" baseItem="0"/>
    <dataField name="Moyenne de riz_local_reapprovissionnement" fld="629" subtotal="average" baseField="0" baseItem="0"/>
    <dataField name="Moyenne de fonio_reapprovissionnement" fld="659" subtotal="average" baseField="0" baseItem="0"/>
    <dataField name="Moyenne de manioc_reapprovissionnement" fld="668" subtotal="average" baseField="0" baseItem="0"/>
    <dataField name="Moyenne de igname_reapprovissionnement" fld="677" subtotal="average" baseField="0" baseItem="0"/>
    <dataField name="Moyenne de patate_reapprovissionnement" fld="686" subtotal="average" baseField="0" baseItem="0"/>
    <dataField name="Moyenne de pomme_de_terre_reapprovissionnement" fld="695" subtotal="average" baseField="0" baseItem="0"/>
    <dataField name="Moyenne de viande_beuf_reapprovissionnement" fld="704" subtotal="average" baseField="0" baseItem="0"/>
    <dataField name="Moyenne de viande_mouton_reapprovissionnement" fld="713" subtotal="average" baseField="0" baseItem="0"/>
    <dataField name="Moyenne de poisson_reapprovissionnement" fld="722" subtotal="average" baseField="0" baseItem="0"/>
    <dataField name="Moyenne de lait_en_poudre_reapprovissionnement" fld="731" subtotal="average" baseField="0" baseItem="0"/>
    <dataField name="Moyenne de lait_frais_reapprovissionnement" fld="740" subtotal="average" baseField="0" baseItem="0"/>
    <dataField name="Nombre de haricot_reapprovissionnement" fld="755" subtotal="count" baseField="0" baseItem="0"/>
    <dataField name="Moyenne de arachide_coque_reapprovissionnement" fld="770" subtotal="average" baseField="0" baseItem="0"/>
    <dataField name="Moyenne de arachide_graine_reapprovissionnement" fld="785" subtotal="average" baseField="0" baseItem="0"/>
    <dataField name="Moyenne de voandzou_reapprovissionnement" fld="800" subtotal="average" baseField="0" baseItem="0"/>
    <dataField name="Moyenne de oignon_reapprovissionnement" fld="815" subtotal="average" baseField="0" baseItem="0"/>
    <dataField name="Moyenne de tomate_reapprovissionnement" fld="828" subtotal="average" baseField="0" baseItem="0"/>
    <dataField name="Moyenne de feuille_reapprovissionnement" fld="841" subtotal="average" baseField="0" baseItem="0"/>
    <dataField name="Moyenne de huile_reapprovissionnement" fld="850" subtotal="average" baseField="0" baseItem="0"/>
    <dataField name="Moyenne de beurre_reapprovissionnement" fld="865" subtotal="average" baseField="0" baseItem="0"/>
    <dataField name="Moyenne de sucre_reapprovissionnement" fld="878" subtotal="average" baseField="0" baseItem="0"/>
    <dataField name="Moyenne de sel_reapprovissionnement" fld="887" subtotal="average" baseField="0" baseItem="0"/>
  </dataFields>
  <formats count="7">
    <format dxfId="137">
      <pivotArea type="all" dataOnly="0" outline="0" fieldPosition="0"/>
    </format>
    <format dxfId="136">
      <pivotArea outline="0" collapsedLevelsAreSubtotals="1" fieldPosition="0"/>
    </format>
    <format dxfId="135">
      <pivotArea field="14" type="button" dataOnly="0" labelOnly="1" outline="0" axis="axisRow" fieldPosition="0"/>
    </format>
    <format dxfId="134">
      <pivotArea dataOnly="0" labelOnly="1" fieldPosition="0">
        <references count="1">
          <reference field="14" count="0"/>
        </references>
      </pivotArea>
    </format>
    <format dxfId="133">
      <pivotArea dataOnly="0" labelOnly="1" grandRow="1" outline="0" fieldPosition="0"/>
    </format>
    <format dxfId="132">
      <pivotArea dataOnly="0" labelOnly="1" outline="0" fieldPosition="0">
        <references count="1">
          <reference field="4294967294" count="26">
            <x v="0"/>
            <x v="1"/>
            <x v="2"/>
            <x v="3"/>
            <x v="4"/>
            <x v="5"/>
            <x v="6"/>
            <x v="7"/>
            <x v="8"/>
            <x v="9"/>
            <x v="10"/>
            <x v="11"/>
            <x v="12"/>
            <x v="13"/>
            <x v="14"/>
            <x v="15"/>
            <x v="16"/>
            <x v="17"/>
            <x v="18"/>
            <x v="19"/>
            <x v="20"/>
            <x v="21"/>
            <x v="22"/>
            <x v="23"/>
            <x v="24"/>
            <x v="25"/>
          </reference>
        </references>
      </pivotArea>
    </format>
    <format dxfId="131">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7.xml><?xml version="1.0" encoding="utf-8"?>
<pivotTableDefinition xmlns="http://schemas.openxmlformats.org/spreadsheetml/2006/main" xmlns:mc="http://schemas.openxmlformats.org/markup-compatibility/2006" xmlns:xr="http://schemas.microsoft.com/office/spreadsheetml/2014/revision" mc:Ignorable="xr" xr:uid="{E38F816B-64AB-4288-934F-3964E76EB9B0}" name="Tableau croisé dynamique69"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D21"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68"/>
  </colFields>
  <colItems count="3">
    <i>
      <x/>
    </i>
    <i>
      <x v="1"/>
    </i>
    <i t="grand">
      <x/>
    </i>
  </colItems>
  <dataFields count="1">
    <dataField name="Nombre de uuid" fld="1" subtotal="count" baseField="0" baseItem="0"/>
  </dataFields>
  <formats count="5">
    <format dxfId="142">
      <pivotArea type="all" dataOnly="0" outline="0" fieldPosition="0"/>
    </format>
    <format dxfId="141">
      <pivotArea outline="0" collapsedLevelsAreSubtotals="1" fieldPosition="0"/>
    </format>
    <format dxfId="140">
      <pivotArea field="14" type="button" dataOnly="0" labelOnly="1" outline="0" axis="axisRow" fieldPosition="0"/>
    </format>
    <format dxfId="139">
      <pivotArea dataOnly="0" labelOnly="1" fieldPosition="0">
        <references count="1">
          <reference field="14" count="0"/>
        </references>
      </pivotArea>
    </format>
    <format dxfId="13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8.xml><?xml version="1.0" encoding="utf-8"?>
<pivotTableDefinition xmlns="http://schemas.openxmlformats.org/spreadsheetml/2006/main" xmlns:mc="http://schemas.openxmlformats.org/markup-compatibility/2006" xmlns:xr="http://schemas.microsoft.com/office/spreadsheetml/2014/revision" mc:Ignorable="xr" xr:uid="{F86D0B40-8B7D-461E-A254-B6DEC906C225}" name="Tableau croisé dynamique82"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67:Q173"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h="1"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omme de a_2_difficultes_reapprov_articles_combustible_bois" fld="425" baseField="0" baseItem="0"/>
    <dataField name="Somme de a_2_difficultes_reapprov_articles_combustible_charbon" fld="426" baseField="0" baseItem="0"/>
    <dataField name="Somme de a_2_difficultes_reapprov_articles_combustible_gaz" fld="427" baseField="0" baseItem="0"/>
    <dataField name="Somme de a_2_difficultes_reapprov_articles_marmite7" fld="428" baseField="0" baseItem="0"/>
    <dataField name="Somme de a_2_difficultes_reapprov_articles_marmite5" fld="429" baseField="0" baseItem="0"/>
    <dataField name="Somme de a_2_difficultes_reapprov_articles_assiette" fld="430" baseField="0" baseItem="0"/>
    <dataField name="Somme de a_2_difficultes_reapprov_articles_gobelet_plastique" fld="431" baseField="0" baseItem="0"/>
    <dataField name="Somme de a_2_difficultes_reapprov_articles_gobelet_acier" fld="432" baseField="0" baseItem="0"/>
    <dataField name="Somme de a_2_difficultes_reapprov_articles_bassine" fld="433" baseField="0" baseItem="0"/>
    <dataField name="Somme de a_2_difficultes_reapprov_articles_natte" fld="434" baseField="0" baseItem="0"/>
    <dataField name="Somme de a_2_difficultes_reapprov_articles_couverture" fld="435" baseField="0" baseItem="0"/>
    <dataField name="Somme de a_2_difficultes_reapprov_articles_moustiquaire" fld="436" baseField="0" baseItem="0"/>
    <dataField name="Somme de a_2_difficultes_reapprov_articles_lampe" fld="437" baseField="0" baseItem="0"/>
    <dataField name="Somme de a_2_difficultes_reapprov_articles_pagne" fld="438" baseField="0" baseItem="0"/>
    <dataField name="Somme de a_2_difficultes_reapprov_articles_sac_boro" fld="439" baseField="0" baseItem="0"/>
    <dataField name="Somme de a_2_difficultes_reapprov_articles_aucun" fld="440" baseField="0" baseItem="0"/>
  </dataFields>
  <formats count="7">
    <format dxfId="149">
      <pivotArea type="all" dataOnly="0" outline="0" fieldPosition="0"/>
    </format>
    <format dxfId="148">
      <pivotArea outline="0" collapsedLevelsAreSubtotals="1" fieldPosition="0"/>
    </format>
    <format dxfId="147">
      <pivotArea field="14" type="button" dataOnly="0" labelOnly="1" outline="0" axis="axisRow" fieldPosition="0"/>
    </format>
    <format dxfId="146">
      <pivotArea dataOnly="0" labelOnly="1" fieldPosition="0">
        <references count="1">
          <reference field="14" count="0"/>
        </references>
      </pivotArea>
    </format>
    <format dxfId="145">
      <pivotArea dataOnly="0" labelOnly="1" grandRow="1" outline="0" fieldPosition="0"/>
    </format>
    <format dxfId="144">
      <pivotArea collapsedLevelsAreSubtotals="1" fieldPosition="0">
        <references count="1">
          <reference field="14" count="1">
            <x v="1"/>
          </reference>
        </references>
      </pivotArea>
    </format>
    <format dxfId="143">
      <pivotArea dataOnly="0" labelOnly="1" fieldPosition="0">
        <references count="1">
          <reference field="1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9.xml><?xml version="1.0" encoding="utf-8"?>
<pivotTableDefinition xmlns="http://schemas.openxmlformats.org/spreadsheetml/2006/main" xmlns:mc="http://schemas.openxmlformats.org/markup-compatibility/2006" xmlns:xr="http://schemas.microsoft.com/office/spreadsheetml/2014/revision" mc:Ignorable="xr" xr:uid="{9D2BA926-7CD5-412A-8E5E-1949BC4A3531}" name="Tableau croisé dynamique73"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8:E104"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h="1"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4">
    <i>
      <x/>
    </i>
    <i i="1">
      <x v="1"/>
    </i>
    <i i="2">
      <x v="2"/>
    </i>
    <i i="3">
      <x v="3"/>
    </i>
  </colItems>
  <dataFields count="4">
    <dataField name="Somme de h_difficultes_reapprov_articles_seau" fld="71" baseField="0" baseItem="0"/>
    <dataField name="Somme de h_difficultes_reapprov_articles_bidon" fld="72" baseField="0" baseItem="0"/>
    <dataField name="Somme de h_difficultes_reapprov_articles_savon400gr" fld="73" baseField="0" baseItem="0"/>
    <dataField name="Somme de h_difficultes_reapprov_articles_aucun" fld="74" baseField="0" baseItem="0"/>
  </dataFields>
  <formats count="6">
    <format dxfId="155">
      <pivotArea type="all" dataOnly="0" outline="0" fieldPosition="0"/>
    </format>
    <format dxfId="154">
      <pivotArea outline="0" collapsedLevelsAreSubtotals="1" fieldPosition="0"/>
    </format>
    <format dxfId="153">
      <pivotArea field="14" type="button" dataOnly="0" labelOnly="1" outline="0" axis="axisRow" fieldPosition="0"/>
    </format>
    <format dxfId="152">
      <pivotArea dataOnly="0" labelOnly="1" fieldPosition="0">
        <references count="1">
          <reference field="14" count="0"/>
        </references>
      </pivotArea>
    </format>
    <format dxfId="151">
      <pivotArea dataOnly="0" labelOnly="1" grandRow="1" outline="0" fieldPosition="0"/>
    </format>
    <format dxfId="15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0.xml><?xml version="1.0" encoding="utf-8"?>
<pivotTableDefinition xmlns="http://schemas.openxmlformats.org/spreadsheetml/2006/main" xmlns:mc="http://schemas.openxmlformats.org/markup-compatibility/2006" xmlns:xr="http://schemas.microsoft.com/office/spreadsheetml/2014/revision" mc:Ignorable="xr" xr:uid="{61155C88-28BC-43B1-A208-7AD78107DD6D}" name="Tableau croisé dynamique81"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21:P127"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h="1"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Somme de a_2_difficultes_reapprov_articles_sac_boro" fld="439" baseField="0" baseItem="0"/>
    <dataField name="Somme de a_2_difficultes_reapprov_articles_pagne" fld="438" baseField="0" baseItem="0"/>
    <dataField name="Somme de a_2_difficultes_reapprov_articles_lampe" fld="437" baseField="0" baseItem="0"/>
    <dataField name="Somme de a_2_difficultes_reapprov_articles_moustiquaire" fld="436" baseField="0" baseItem="0"/>
    <dataField name="Somme de a_2_difficultes_reapprov_articles_couverture" fld="435" baseField="0" baseItem="0"/>
    <dataField name="Somme de a_2_difficultes_reapprov_articles_natte" fld="434" baseField="0" baseItem="0"/>
    <dataField name="Somme de a_2_difficultes_reapprov_articles_bassine" fld="433" baseField="0" baseItem="0"/>
    <dataField name="Somme de a_2_difficultes_reapprov_articles_gobelet_acier" fld="432" baseField="0" baseItem="0"/>
    <dataField name="Somme de a_2_difficultes_reapprov_articles_gobelet_plastique" fld="431" baseField="0" baseItem="0"/>
    <dataField name="Somme de a_2_difficultes_reapprov_articles_assiette" fld="430" baseField="0" baseItem="0"/>
    <dataField name="Somme de a_2_difficultes_reapprov_articles_marmite5" fld="429" baseField="0" baseItem="0"/>
    <dataField name="Somme de a_2_difficultes_reapprov_articles_marmite7" fld="428" baseField="0" baseItem="0"/>
    <dataField name="Somme de a_2_difficultes_reapprov_articles_combustible_gaz" fld="427" baseField="0" baseItem="0"/>
    <dataField name="Somme de a_2_difficultes_reapprov_articles_combustible_charbon" fld="426" baseField="0" baseItem="0"/>
    <dataField name="Somme de a_2_difficultes_reapprov_articles_combustible_bois" fld="425" baseField="0" baseItem="0"/>
  </dataFields>
  <formats count="6">
    <format dxfId="161">
      <pivotArea type="all" dataOnly="0" outline="0" fieldPosition="0"/>
    </format>
    <format dxfId="160">
      <pivotArea outline="0" collapsedLevelsAreSubtotals="1" fieldPosition="0"/>
    </format>
    <format dxfId="159">
      <pivotArea field="14" type="button" dataOnly="0" labelOnly="1" outline="0" axis="axisRow" fieldPosition="0"/>
    </format>
    <format dxfId="158">
      <pivotArea dataOnly="0" labelOnly="1" fieldPosition="0">
        <references count="1">
          <reference field="14" count="0"/>
        </references>
      </pivotArea>
    </format>
    <format dxfId="157">
      <pivotArea dataOnly="0" labelOnly="1" grandRow="1" outline="0" fieldPosition="0"/>
    </format>
    <format dxfId="156">
      <pivotArea dataOnly="0" labelOnly="1" outline="0" fieldPosition="0">
        <references count="1">
          <reference field="4294967294" count="15">
            <x v="0"/>
            <x v="1"/>
            <x v="2"/>
            <x v="3"/>
            <x v="4"/>
            <x v="5"/>
            <x v="6"/>
            <x v="7"/>
            <x v="8"/>
            <x v="9"/>
            <x v="10"/>
            <x v="11"/>
            <x v="12"/>
            <x v="13"/>
            <x v="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1.xml><?xml version="1.0" encoding="utf-8"?>
<pivotTableDefinition xmlns="http://schemas.openxmlformats.org/spreadsheetml/2006/main" xmlns:mc="http://schemas.openxmlformats.org/markup-compatibility/2006" xmlns:xr="http://schemas.microsoft.com/office/spreadsheetml/2014/revision" mc:Ignorable="xr" xr:uid="{5813E8F2-7029-4DB3-800D-F303D11D026B}" name="Tableau croisé dynamique76"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9:E115"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h="1"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4">
    <i>
      <x/>
    </i>
    <i i="1">
      <x v="1"/>
    </i>
    <i i="2">
      <x v="2"/>
    </i>
    <i i="3">
      <x v="3"/>
    </i>
  </colItems>
  <dataFields count="4">
    <dataField name="Somme de a_1_difficultes_reapprov_articles_bache" fld="182" baseField="0" baseItem="0"/>
    <dataField name="Somme de a_1_difficultes_reapprov_articles_pelle" fld="185" baseField="0" baseItem="0"/>
    <dataField name="Somme de a_1_difficultes_reapprov_articles_tenaille" fld="184" baseField="0" baseItem="0"/>
    <dataField name="Somme de a_1_difficultes_reapprov_articles_corde" fld="183" baseField="0" baseItem="0"/>
  </dataFields>
  <formats count="6">
    <format dxfId="167">
      <pivotArea type="all" dataOnly="0" outline="0" fieldPosition="0"/>
    </format>
    <format dxfId="166">
      <pivotArea outline="0" collapsedLevelsAreSubtotals="1" fieldPosition="0"/>
    </format>
    <format dxfId="165">
      <pivotArea field="14" type="button" dataOnly="0" labelOnly="1" outline="0" axis="axisRow" fieldPosition="0"/>
    </format>
    <format dxfId="164">
      <pivotArea dataOnly="0" labelOnly="1" fieldPosition="0">
        <references count="1">
          <reference field="14" count="0"/>
        </references>
      </pivotArea>
    </format>
    <format dxfId="163">
      <pivotArea dataOnly="0" labelOnly="1" grandRow="1" outline="0" fieldPosition="0"/>
    </format>
    <format dxfId="162">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2.xml><?xml version="1.0" encoding="utf-8"?>
<pivotTableDefinition xmlns="http://schemas.openxmlformats.org/spreadsheetml/2006/main" xmlns:mc="http://schemas.openxmlformats.org/markup-compatibility/2006" xmlns:xr="http://schemas.microsoft.com/office/spreadsheetml/2014/revision" mc:Ignorable="xr" xr:uid="{7B4BB57E-99AF-4981-8CA2-BC3EA2F62582}" name="Tableau croisé dynamique68"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D9"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h="1" x="3"/>
        <item h="1" x="1"/>
        <item h="1" x="0"/>
        <item h="1" x="4"/>
        <item h="1" x="5"/>
        <item h="1" m="1" x="6"/>
        <item h="1"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4">
        <item x="1"/>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2">
    <i>
      <x/>
    </i>
    <i t="grand">
      <x/>
    </i>
  </rowItems>
  <colFields count="1">
    <field x="890"/>
  </colFields>
  <colItems count="3">
    <i>
      <x/>
    </i>
    <i>
      <x v="1"/>
    </i>
    <i t="grand">
      <x/>
    </i>
  </colItems>
  <dataFields count="1">
    <dataField name="Nombre de uuid" fld="1" subtotal="count" baseField="0" baseItem="0"/>
  </dataFields>
  <formats count="5">
    <format dxfId="172">
      <pivotArea type="all" dataOnly="0" outline="0" fieldPosition="0"/>
    </format>
    <format dxfId="171">
      <pivotArea outline="0" collapsedLevelsAreSubtotals="1" fieldPosition="0"/>
    </format>
    <format dxfId="170">
      <pivotArea field="14" type="button" dataOnly="0" labelOnly="1" outline="0" axis="axisRow" fieldPosition="0"/>
    </format>
    <format dxfId="169">
      <pivotArea dataOnly="0" labelOnly="1" fieldPosition="0">
        <references count="1">
          <reference field="14" count="0"/>
        </references>
      </pivotArea>
    </format>
    <format dxfId="16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3.xml><?xml version="1.0" encoding="utf-8"?>
<pivotTableDefinition xmlns="http://schemas.openxmlformats.org/spreadsheetml/2006/main" xmlns:mc="http://schemas.openxmlformats.org/markup-compatibility/2006" xmlns:xr="http://schemas.microsoft.com/office/spreadsheetml/2014/revision" mc:Ignorable="xr" xr:uid="{AC9E7D28-D155-4694-B23D-6E7D5C3C0C42}" name="Tableau croisé dynamique79"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44:M150"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h="1"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12">
    <i>
      <x/>
    </i>
    <i i="1">
      <x v="1"/>
    </i>
    <i i="2">
      <x v="2"/>
    </i>
    <i i="3">
      <x v="3"/>
    </i>
    <i i="4">
      <x v="4"/>
    </i>
    <i i="5">
      <x v="5"/>
    </i>
    <i i="6">
      <x v="6"/>
    </i>
    <i i="7">
      <x v="7"/>
    </i>
    <i i="8">
      <x v="8"/>
    </i>
    <i i="9">
      <x v="9"/>
    </i>
    <i i="10">
      <x v="10"/>
    </i>
    <i i="11">
      <x v="11"/>
    </i>
  </colItems>
  <dataFields count="12">
    <dataField name="Somme de h_difficultes_reapprov_raisons_securite" fld="77" baseField="0" baseItem="0"/>
    <dataField name="Somme de h_difficultes_reapprov_raisons_vols" fld="78" baseField="0" baseItem="0"/>
    <dataField name="Somme de h_difficultes_reapprov_raisons_degradation_perte" fld="79" baseField="0" baseItem="0"/>
    <dataField name="Somme de h_difficultes_reapprov_raisons_route_etat" fld="80" baseField="0" baseItem="0"/>
    <dataField name="Somme de h_difficultes_reapprov_raisons_article_indisponible_saison" fld="81" baseField="0" baseItem="0"/>
    <dataField name="Somme de h_difficultes_reapprov_raisons_prix_fournisseurs" fld="82" baseField="0" baseItem="0"/>
    <dataField name="Somme de h_difficultes_reapprov_raisons_rarete_transport" fld="83" baseField="0" baseItem="0"/>
    <dataField name="Somme de h_difficultes_reapprov_raisons_cout_transport" fld="84" baseField="0" baseItem="0"/>
    <dataField name="Somme de h_difficultes_reapprov_raisons_taxes" fld="85" baseField="0" baseItem="0"/>
    <dataField name="Somme de h_difficultes_reapprov_raisons_tracasseries" fld="86" baseField="0" baseItem="0"/>
    <dataField name="Somme de h_difficultes_reapprov_raisons_autre" fld="87" baseField="0" baseItem="0"/>
    <dataField name="Somme de h_difficultes_reapprov_raisons_nsp" fld="88" baseField="0" baseItem="0"/>
  </dataFields>
  <formats count="6">
    <format dxfId="178">
      <pivotArea type="all" dataOnly="0" outline="0" fieldPosition="0"/>
    </format>
    <format dxfId="177">
      <pivotArea outline="0" collapsedLevelsAreSubtotals="1" fieldPosition="0"/>
    </format>
    <format dxfId="176">
      <pivotArea field="14" type="button" dataOnly="0" labelOnly="1" outline="0" axis="axisRow" fieldPosition="0"/>
    </format>
    <format dxfId="175">
      <pivotArea dataOnly="0" labelOnly="1" fieldPosition="0">
        <references count="1">
          <reference field="14" count="0"/>
        </references>
      </pivotArea>
    </format>
    <format dxfId="174">
      <pivotArea dataOnly="0" labelOnly="1" grandRow="1" outline="0" fieldPosition="0"/>
    </format>
    <format dxfId="173">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4.xml><?xml version="1.0" encoding="utf-8"?>
<pivotTableDefinition xmlns="http://schemas.openxmlformats.org/spreadsheetml/2006/main" xmlns:mc="http://schemas.openxmlformats.org/markup-compatibility/2006" xmlns:xr="http://schemas.microsoft.com/office/spreadsheetml/2014/revision" mc:Ignorable="xr" xr:uid="{832C7AEA-F8D5-4B01-9E9F-9CC3C82A1288}" name="Tableau croisé dynamique71"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6:P82"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h="1"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Moyenne de combustible_bois_reapprovisionnement" fld="275" subtotal="average" baseField="0" baseItem="0"/>
    <dataField name="Moyenne de combustible_charbon_reapprovisionnement" fld="288" subtotal="average" baseField="0" baseItem="0"/>
    <dataField name="Moyenne de combustible_gaz_reapprovisionnement" fld="303" subtotal="average" baseField="0" baseItem="0"/>
    <dataField name="Moyenne de marmite_n7_reapprovissionnement" fld="312" subtotal="average" baseField="0" baseItem="0"/>
    <dataField name="Moyenne de marmite_n5_reapprovissionnement" fld="321" subtotal="average" baseField="0" baseItem="0"/>
    <dataField name="Moyenne de assiette_metalique_reapprovissionnement" fld="330" subtotal="average" baseField="0" baseItem="0"/>
    <dataField name="Moyenne de gobelet_plastique_reapprovissionnement" fld="339" subtotal="average" baseField="0" baseItem="0"/>
    <dataField name="Moyenne de gobelet_acier_reapprovissionnement" fld="354" subtotal="average" baseField="0" baseItem="0"/>
    <dataField name="Moyenne de bassine_reapprovissionnement" fld="363" subtotal="average" baseField="0" baseItem="0"/>
    <dataField name="Moyenne de natte_reapprovissionnement" fld="372" subtotal="average" baseField="0" baseItem="0"/>
    <dataField name="Moyenne de couverture_reapprovissionnement" fld="381" subtotal="average" baseField="0" baseItem="0"/>
    <dataField name="Moyenne de moustiquaire_reapprovissionnement" fld="390" subtotal="average" baseField="0" baseItem="0"/>
    <dataField name="Moyenne de lampe_reapprovissionnement" fld="399" subtotal="average" baseField="0" baseItem="0"/>
    <dataField name="Moyenne de a_2_pagne_reapprovissionnement" fld="410" subtotal="average" baseField="0" baseItem="0"/>
    <dataField name="Moyenne de sac_boro_reapprovissionnement" fld="419" subtotal="average" baseField="0" baseItem="0"/>
  </dataFields>
  <formats count="7">
    <format dxfId="185">
      <pivotArea type="all" dataOnly="0" outline="0" fieldPosition="0"/>
    </format>
    <format dxfId="184">
      <pivotArea outline="0" collapsedLevelsAreSubtotals="1" fieldPosition="0"/>
    </format>
    <format dxfId="183">
      <pivotArea field="14" type="button" dataOnly="0" labelOnly="1" outline="0" axis="axisRow" fieldPosition="0"/>
    </format>
    <format dxfId="182">
      <pivotArea dataOnly="0" labelOnly="1" fieldPosition="0">
        <references count="1">
          <reference field="14" count="0"/>
        </references>
      </pivotArea>
    </format>
    <format dxfId="181">
      <pivotArea dataOnly="0" labelOnly="1" grandRow="1" outline="0" fieldPosition="0"/>
    </format>
    <format dxfId="180">
      <pivotArea dataOnly="0" labelOnly="1" outline="0" fieldPosition="0">
        <references count="1">
          <reference field="4294967294" count="15">
            <x v="0"/>
            <x v="1"/>
            <x v="2"/>
            <x v="3"/>
            <x v="4"/>
            <x v="5"/>
            <x v="6"/>
            <x v="7"/>
            <x v="8"/>
            <x v="9"/>
            <x v="10"/>
            <x v="11"/>
            <x v="12"/>
            <x v="13"/>
            <x v="14"/>
          </reference>
        </references>
      </pivotArea>
    </format>
    <format dxfId="179">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5.xml><?xml version="1.0" encoding="utf-8"?>
<pivotTableDefinition xmlns="http://schemas.openxmlformats.org/spreadsheetml/2006/main" xmlns:mc="http://schemas.openxmlformats.org/markup-compatibility/2006" xmlns:xr="http://schemas.microsoft.com/office/spreadsheetml/2014/revision" mc:Ignorable="xr" xr:uid="{A472DC01-58FB-496C-8B1C-189FB72E7932}" name="Tableau croisé dynamique72"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81:L183"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h="1" x="3"/>
        <item h="1" x="1"/>
        <item h="1" x="0"/>
        <item h="1" x="4"/>
        <item h="1" x="5"/>
        <item h="1" m="1" x="6"/>
        <item h="1"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2">
    <i>
      <x/>
    </i>
    <i t="grand">
      <x/>
    </i>
  </rowItems>
  <colFields count="1">
    <field x="-2"/>
  </colFields>
  <colItems count="11">
    <i>
      <x/>
    </i>
    <i i="1">
      <x v="1"/>
    </i>
    <i i="2">
      <x v="2"/>
    </i>
    <i i="3">
      <x v="3"/>
    </i>
    <i i="4">
      <x v="4"/>
    </i>
    <i i="5">
      <x v="5"/>
    </i>
    <i i="6">
      <x v="6"/>
    </i>
    <i i="7">
      <x v="7"/>
    </i>
    <i i="8">
      <x v="8"/>
    </i>
    <i i="9">
      <x v="9"/>
    </i>
    <i i="10">
      <x v="10"/>
    </i>
  </colItems>
  <dataFields count="11">
    <dataField name="Somme de alimentaire_difficultes_reapprov_raisons_vols" fld="924" baseField="0" baseItem="0"/>
    <dataField name="Somme de alimentaire_difficultes_reapprov_raisons_nsp" fld="934" baseField="0" baseItem="0"/>
    <dataField name="Somme de alimentaire_difficultes_reapprov_raisons_autre" fld="933" baseField="0" baseItem="0"/>
    <dataField name="Somme de alimentaire_difficultes_reapprov_raisons_tracasseries" fld="932" baseField="0" baseItem="0"/>
    <dataField name="Somme de alimentaire_difficultes_reapprov_raisons_taxes" fld="931" baseField="0" baseItem="0"/>
    <dataField name="Somme de alimentaire_difficultes_reapprov_raisons_cout_transport" fld="930" baseField="0" baseItem="0"/>
    <dataField name="Somme de alimentaire_difficultes_reapprov_raisons_rarete_transport" fld="929" baseField="0" baseItem="0"/>
    <dataField name="Somme de alimentaire_difficultes_reapprov_raisons_prix_fournisseurs" fld="928" baseField="0" baseItem="0"/>
    <dataField name="Somme de alimentaire_difficultes_reapprov_raisons_article_indisponible_saison" fld="927" baseField="0" baseItem="0"/>
    <dataField name="Somme de alimentaire_difficultes_reapprov_raisons_route_etat" fld="926" baseField="0" baseItem="0"/>
    <dataField name="Somme de alimentaire_difficultes_reapprov_raisons_degradation_perte" fld="925" baseField="0" baseItem="0"/>
  </dataFields>
  <formats count="5">
    <format dxfId="190">
      <pivotArea type="all" dataOnly="0" outline="0" fieldPosition="0"/>
    </format>
    <format dxfId="189">
      <pivotArea outline="0" collapsedLevelsAreSubtotals="1" fieldPosition="0"/>
    </format>
    <format dxfId="188">
      <pivotArea field="14" type="button" dataOnly="0" labelOnly="1" outline="0" axis="axisRow" fieldPosition="0"/>
    </format>
    <format dxfId="187">
      <pivotArea dataOnly="0" labelOnly="1" fieldPosition="0">
        <references count="1">
          <reference field="14" count="0"/>
        </references>
      </pivotArea>
    </format>
    <format dxfId="18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6.xml><?xml version="1.0" encoding="utf-8"?>
<pivotTableDefinition xmlns="http://schemas.openxmlformats.org/spreadsheetml/2006/main" xmlns:mc="http://schemas.openxmlformats.org/markup-compatibility/2006" xmlns:xr="http://schemas.microsoft.com/office/spreadsheetml/2014/revision" mc:Ignorable="xr" xr:uid="{54C31FBB-70C7-4788-9651-5DAD5395C973}" name="Tableau croisé dynamique67"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7:C43"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multipleItemSelectionAllowed="1" showAll="0">
      <items count="5">
        <item h="1" x="1"/>
        <item x="0"/>
        <item h="1" x="2"/>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5">
    <i>
      <x/>
    </i>
    <i>
      <x v="1"/>
    </i>
    <i>
      <x v="2"/>
    </i>
    <i>
      <x v="3"/>
    </i>
    <i t="grand">
      <x/>
    </i>
  </rowItems>
  <colFields count="1">
    <field x="422"/>
  </colFields>
  <colItems count="2">
    <i>
      <x v="1"/>
    </i>
    <i t="grand">
      <x/>
    </i>
  </colItems>
  <dataFields count="1">
    <dataField name="Nombre de uuid" fld="1" subtotal="count" baseField="0" baseItem="0"/>
  </dataFields>
  <formats count="5">
    <format dxfId="195">
      <pivotArea type="all" dataOnly="0" outline="0" fieldPosition="0"/>
    </format>
    <format dxfId="194">
      <pivotArea outline="0" collapsedLevelsAreSubtotals="1" fieldPosition="0"/>
    </format>
    <format dxfId="193">
      <pivotArea field="14" type="button" dataOnly="0" labelOnly="1" outline="0" axis="axisRow" fieldPosition="0"/>
    </format>
    <format dxfId="192">
      <pivotArea dataOnly="0" labelOnly="1" fieldPosition="0">
        <references count="1">
          <reference field="14" count="0"/>
        </references>
      </pivotArea>
    </format>
    <format dxfId="19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7.xml><?xml version="1.0" encoding="utf-8"?>
<pivotTableDefinition xmlns="http://schemas.openxmlformats.org/spreadsheetml/2006/main" xmlns:mc="http://schemas.openxmlformats.org/markup-compatibility/2006" xmlns:xr="http://schemas.microsoft.com/office/spreadsheetml/2014/revision" mc:Ignorable="xr" xr:uid="{BAB2FCD4-0B50-45E0-BA68-9E22BC7664EE}" name="Tableau croisé dynamique70"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6:C31" firstHeaderRow="1" firstDataRow="2" firstDataCol="1"/>
  <pivotFields count="1070">
    <pivotField showAll="0"/>
    <pivotField dataField="1"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multipleItemSelectionAllowed="1" showAll="0">
      <items count="5">
        <item h="1" x="2"/>
        <item h="1" m="1" x="3"/>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4">
    <i>
      <x v="1"/>
    </i>
    <i>
      <x v="2"/>
    </i>
    <i>
      <x v="3"/>
    </i>
    <i t="grand">
      <x/>
    </i>
  </rowItems>
  <colFields count="1">
    <field x="179"/>
  </colFields>
  <colItems count="2">
    <i>
      <x v="2"/>
    </i>
    <i t="grand">
      <x/>
    </i>
  </colItems>
  <dataFields count="1">
    <dataField name="Nombre de uuid" fld="1" subtotal="count" baseField="0" baseItem="0"/>
  </dataFields>
  <formats count="5">
    <format dxfId="200">
      <pivotArea type="all" dataOnly="0" outline="0" fieldPosition="0"/>
    </format>
    <format dxfId="199">
      <pivotArea outline="0" collapsedLevelsAreSubtotals="1" fieldPosition="0"/>
    </format>
    <format dxfId="198">
      <pivotArea field="14" type="button" dataOnly="0" labelOnly="1" outline="0" axis="axisRow" fieldPosition="0"/>
    </format>
    <format dxfId="197">
      <pivotArea dataOnly="0" labelOnly="1" fieldPosition="0">
        <references count="1">
          <reference field="14" count="0"/>
        </references>
      </pivotArea>
    </format>
    <format dxfId="19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8.xml><?xml version="1.0" encoding="utf-8"?>
<pivotTableDefinition xmlns="http://schemas.openxmlformats.org/spreadsheetml/2006/main" xmlns:mc="http://schemas.openxmlformats.org/markup-compatibility/2006" xmlns:xr="http://schemas.microsoft.com/office/spreadsheetml/2014/revision" mc:Ignorable="xr" xr:uid="{A8E1120F-F285-4267-9A00-3FAD20812CC0}" name="Tableau croisé dynamique74"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55:Y161"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h="1"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24">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colItems>
  <dataFields count="24">
    <dataField name="Somme de a_1_difficultes_reapprov_raisons_securite" fld="189" baseField="0" baseItem="0"/>
    <dataField name="Somme de a_1_difficultes_reapprov_raisons_vols" fld="190" baseField="0" baseItem="0"/>
    <dataField name="Somme de a_1_difficultes_reapprov_raisons_degradation_perte" fld="191" baseField="0" baseItem="0"/>
    <dataField name="Somme de a_1_difficultes_reapprov_raisons_route_etat" fld="192" baseField="0" baseItem="0"/>
    <dataField name="Somme de a_1_difficultes_reapprov_raisons_article_indisponible_saison" fld="193" baseField="0" baseItem="0"/>
    <dataField name="Somme de a_1_difficultes_reapprov_raisons_prix_fournisseurs" fld="194" baseField="0" baseItem="0"/>
    <dataField name="Somme de a_1_difficultes_reapprov_raisons_rarete_transport" fld="195" baseField="0" baseItem="0"/>
    <dataField name="Somme de a_1_difficultes_reapprov_raisons_cout_transport" fld="196" baseField="0" baseItem="0"/>
    <dataField name="Somme de a_1_difficultes_reapprov_raisons_taxes" fld="197" baseField="0" baseItem="0"/>
    <dataField name="Somme de a_1_difficultes_reapprov_raisons_tracasseries" fld="198" baseField="0" baseItem="0"/>
    <dataField name="Somme de a_1_difficultes_reapprov_raisons_autre" fld="199" baseField="0" baseItem="0"/>
    <dataField name="Somme de a_1_difficultes_reapprov_raisons_nsp" fld="200" baseField="0" baseItem="0"/>
    <dataField name="Somme de a_2_difficultes_reapprov_raisons_securite" fld="443" baseField="0" baseItem="0"/>
    <dataField name="Somme de a_2_difficultes_reapprov_raisons_vols" fld="444" baseField="0" baseItem="0"/>
    <dataField name="Somme de a_2_difficultes_reapprov_raisons_degradation_perte" fld="445" baseField="0" baseItem="0"/>
    <dataField name="Somme de a_2_difficultes_reapprov_raisons_route_etat" fld="446" baseField="0" baseItem="0"/>
    <dataField name="Somme de a_2_difficultes_reapprov_raisons_article_indisponible_saison" fld="447" baseField="0" baseItem="0"/>
    <dataField name="Somme de a_2_difficultes_reapprov_raisons_prix_fournisseurs" fld="448" baseField="0" baseItem="0"/>
    <dataField name="Somme de a_2_difficultes_reapprov_raisons_rarete_transport" fld="449" baseField="0" baseItem="0"/>
    <dataField name="Somme de a_2_difficultes_reapprov_raisons_cout_transport" fld="450" baseField="0" baseItem="0"/>
    <dataField name="Somme de a_2_difficultes_reapprov_raisons_taxes" fld="451" baseField="0" baseItem="0"/>
    <dataField name="Somme de a_2_difficultes_reapprov_raisons_tracasseries" fld="452" baseField="0" baseItem="0"/>
    <dataField name="Somme de a_2_difficultes_reapprov_raisons_autre" fld="453" baseField="0" baseItem="0"/>
    <dataField name="Somme de a_2_difficultes_reapprov_raisons_nsp" fld="454" baseField="0" baseItem="0"/>
  </dataFields>
  <formats count="9">
    <format dxfId="209">
      <pivotArea type="all" dataOnly="0" outline="0" fieldPosition="0"/>
    </format>
    <format dxfId="208">
      <pivotArea outline="0" collapsedLevelsAreSubtotals="1" fieldPosition="0"/>
    </format>
    <format dxfId="207">
      <pivotArea field="14" type="button" dataOnly="0" labelOnly="1" outline="0" axis="axisRow" fieldPosition="0"/>
    </format>
    <format dxfId="206">
      <pivotArea dataOnly="0" labelOnly="1" fieldPosition="0">
        <references count="1">
          <reference field="14" count="0"/>
        </references>
      </pivotArea>
    </format>
    <format dxfId="205">
      <pivotArea dataOnly="0" labelOnly="1" grandRow="1" outline="0" fieldPosition="0"/>
    </format>
    <format dxfId="204">
      <pivotArea dataOnly="0" labelOnly="1" outline="0" fieldPosition="0">
        <references count="1">
          <reference field="4294967294" count="24">
            <x v="0"/>
            <x v="1"/>
            <x v="2"/>
            <x v="3"/>
            <x v="4"/>
            <x v="5"/>
            <x v="6"/>
            <x v="7"/>
            <x v="8"/>
            <x v="9"/>
            <x v="10"/>
            <x v="11"/>
            <x v="12"/>
            <x v="13"/>
            <x v="14"/>
            <x v="15"/>
            <x v="16"/>
            <x v="17"/>
            <x v="18"/>
            <x v="19"/>
            <x v="20"/>
            <x v="21"/>
            <x v="22"/>
            <x v="23"/>
          </reference>
        </references>
      </pivotArea>
    </format>
    <format dxfId="203">
      <pivotArea field="14" grandRow="1" outline="0" collapsedLevelsAreSubtotals="1" axis="axisRow" fieldPosition="0">
        <references count="1">
          <reference field="4294967294" count="1" selected="0">
            <x v="17"/>
          </reference>
        </references>
      </pivotArea>
    </format>
    <format dxfId="202">
      <pivotArea collapsedLevelsAreSubtotals="1" fieldPosition="0">
        <references count="1">
          <reference field="14" count="1">
            <x v="1"/>
          </reference>
        </references>
      </pivotArea>
    </format>
    <format dxfId="201">
      <pivotArea dataOnly="0" labelOnly="1" fieldPosition="0">
        <references count="1">
          <reference field="1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9.xml><?xml version="1.0" encoding="utf-8"?>
<pivotTableDefinition xmlns="http://schemas.openxmlformats.org/spreadsheetml/2006/main" xmlns:mc="http://schemas.openxmlformats.org/markup-compatibility/2006" xmlns:xr="http://schemas.microsoft.com/office/spreadsheetml/2014/revision" mc:Ignorable="xr" xr:uid="{54EA4398-FAE4-43A3-9737-E5513F10A86A}" name="Tableau croisé dynamique48"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24:M126"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showAll="0"/>
    <pivotField showAll="0"/>
    <pivotField showAll="0"/>
    <pivotField showAll="0"/>
    <pivotField showAll="0"/>
    <pivotField axis="axisRow" showAll="0">
      <items count="7">
        <item x="2"/>
        <item h="1" x="3"/>
        <item h="1" x="1"/>
        <item h="1" x="0"/>
        <item h="1"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9"/>
  </rowFields>
  <rowItems count="2">
    <i>
      <x/>
    </i>
    <i t="grand">
      <x/>
    </i>
  </rowItems>
  <colFields count="1">
    <field x="-2"/>
  </colFields>
  <colItems count="12">
    <i>
      <x/>
    </i>
    <i i="1">
      <x v="1"/>
    </i>
    <i i="2">
      <x v="2"/>
    </i>
    <i i="3">
      <x v="3"/>
    </i>
    <i i="4">
      <x v="4"/>
    </i>
    <i i="5">
      <x v="5"/>
    </i>
    <i i="6">
      <x v="6"/>
    </i>
    <i i="7">
      <x v="7"/>
    </i>
    <i i="8">
      <x v="8"/>
    </i>
    <i i="9">
      <x v="9"/>
    </i>
    <i i="10">
      <x v="10"/>
    </i>
    <i i="11">
      <x v="11"/>
    </i>
  </colItems>
  <dataFields count="12">
    <dataField name="Somme de variations_alimentaire_hausse_raisons_hausse_couts" fld="972" baseField="0" baseItem="0"/>
    <dataField name="Somme de variations_alimentaire_hausse_raisons_hausse_demande_distribution" fld="973" baseField="0" baseItem="0"/>
    <dataField name="Somme de variations_alimentaire_hausse_raisons_hausse_change" fld="974" baseField="0" baseItem="0"/>
    <dataField name="Somme de variations_alimentaire_hausse_raisons_hausse_demande_clients" fld="975" baseField="0" baseItem="0"/>
    <dataField name="Somme de variations_alimentaire_hausse_raisons_hausse_demande_arrivees" fld="976" baseField="0" baseItem="0"/>
    <dataField name="Somme de variations_alimentaire_hausse_raisons_hausse_prix_fournisseurs" fld="977" baseField="0" baseItem="0"/>
    <dataField name="Somme de variations_alimentaire_hausse_raisons_baisse_offre_rupturestocks" fld="978" baseField="0" baseItem="0"/>
    <dataField name="Somme de variations_alimentaire_hausse_raisons_baisse_offre_saison_circulation" fld="979" baseField="0" baseItem="0"/>
    <dataField name="Somme de variations_alimentaire_hausse_raisons_baisse_offre_securite" fld="980" baseField="0" baseItem="0"/>
    <dataField name="Somme de variations_alimentaire_hausse_raisons_baisse_offre_production_saison" fld="981" baseField="0" baseItem="0"/>
    <dataField name="Somme de variations_alimentaire_hausse_raisons_autre" fld="982" baseField="0" baseItem="0"/>
    <dataField name="Somme de variations_alimentaire_hausse_raisons_nsp" fld="983" baseField="0" baseItem="0"/>
  </dataFields>
  <formats count="6">
    <format dxfId="46">
      <pivotArea type="all" dataOnly="0" outline="0" fieldPosition="0"/>
    </format>
    <format dxfId="45">
      <pivotArea outline="0" collapsedLevelsAreSubtotals="1" fieldPosition="0"/>
    </format>
    <format dxfId="44">
      <pivotArea field="19" type="button" dataOnly="0" labelOnly="1" outline="0" axis="axisRow" fieldPosition="0"/>
    </format>
    <format dxfId="43">
      <pivotArea dataOnly="0" labelOnly="1" fieldPosition="0">
        <references count="1">
          <reference field="19" count="0"/>
        </references>
      </pivotArea>
    </format>
    <format dxfId="42">
      <pivotArea dataOnly="0" labelOnly="1" grandRow="1" outline="0" fieldPosition="0"/>
    </format>
    <format dxfId="41">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0.xml><?xml version="1.0" encoding="utf-8"?>
<pivotTableDefinition xmlns="http://schemas.openxmlformats.org/spreadsheetml/2006/main" xmlns:mc="http://schemas.openxmlformats.org/markup-compatibility/2006" xmlns:xr="http://schemas.microsoft.com/office/spreadsheetml/2014/revision" mc:Ignorable="xr" xr:uid="{F04857F7-9FEE-46F4-97B0-B5A187D42DAF}" name="Tableau croisé dynamique40"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8:E44"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showAll="0"/>
    <pivotField showAll="0"/>
    <pivotField showAll="0"/>
    <pivotField showAll="0"/>
    <pivotField showAll="0"/>
    <pivotField axis="axisRow" showAll="0">
      <items count="7">
        <item x="2"/>
        <item x="3"/>
        <item x="1"/>
        <item x="0"/>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4">
    <i>
      <x/>
    </i>
    <i i="1">
      <x v="1"/>
    </i>
    <i i="2">
      <x v="2"/>
    </i>
    <i i="3">
      <x v="3"/>
    </i>
  </colItems>
  <dataFields count="4">
    <dataField name="Somme de a_1_variations_prix_prix_constants" fld="204" baseField="0" baseItem="0"/>
    <dataField name="Somme de a_1_variations_prix_prix_hausse" fld="205" baseField="0" baseItem="0"/>
    <dataField name="Somme de a_1_variations_prix_prix_baisse" fld="206" baseField="0" baseItem="0"/>
    <dataField name="Somme de a_1_variations_prix_nsp" fld="207" baseField="0" baseItem="0"/>
  </dataFields>
  <formats count="6">
    <format dxfId="52">
      <pivotArea type="all" dataOnly="0" outline="0" fieldPosition="0"/>
    </format>
    <format dxfId="51">
      <pivotArea outline="0" collapsedLevelsAreSubtotals="1" fieldPosition="0"/>
    </format>
    <format dxfId="50">
      <pivotArea field="19" type="button" dataOnly="0" labelOnly="1" outline="0" axis="axisRow" fieldPosition="0"/>
    </format>
    <format dxfId="49">
      <pivotArea dataOnly="0" labelOnly="1" fieldPosition="0">
        <references count="1">
          <reference field="19" count="0"/>
        </references>
      </pivotArea>
    </format>
    <format dxfId="48">
      <pivotArea dataOnly="0" labelOnly="1" grandRow="1" outline="0" fieldPosition="0"/>
    </format>
    <format dxfId="47">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1.xml><?xml version="1.0" encoding="utf-8"?>
<pivotTableDefinition xmlns="http://schemas.openxmlformats.org/spreadsheetml/2006/main" xmlns:mc="http://schemas.openxmlformats.org/markup-compatibility/2006" xmlns:xr="http://schemas.microsoft.com/office/spreadsheetml/2014/revision" mc:Ignorable="xr" xr:uid="{7CC0C518-6CAE-456C-AE03-4106066CFE7F}" name="Tableau croisé dynamique39"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27:M33"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showAll="0"/>
    <pivotField showAll="0"/>
    <pivotField showAll="0"/>
    <pivotField showAll="0"/>
    <pivotField showAll="0"/>
    <pivotField axis="axisRow" showAll="0">
      <items count="7">
        <item x="2"/>
        <item x="3"/>
        <item x="1"/>
        <item x="0"/>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12">
    <i>
      <x/>
    </i>
    <i i="1">
      <x v="1"/>
    </i>
    <i i="2">
      <x v="2"/>
    </i>
    <i i="3">
      <x v="3"/>
    </i>
    <i i="4">
      <x v="4"/>
    </i>
    <i i="5">
      <x v="5"/>
    </i>
    <i i="6">
      <x v="6"/>
    </i>
    <i i="7">
      <x v="7"/>
    </i>
    <i i="8">
      <x v="8"/>
    </i>
    <i i="9">
      <x v="9"/>
    </i>
    <i i="10">
      <x v="10"/>
    </i>
    <i i="11">
      <x v="11"/>
    </i>
  </colItems>
  <dataFields count="12">
    <dataField name="Somme de h_variations_hausse_raisons_hausse_couts" fld="102" baseField="0" baseItem="0"/>
    <dataField name="Somme de h_variations_hausse_raisons_hausse_demande_distribution" fld="103" baseField="0" baseItem="0"/>
    <dataField name="Somme de h_variations_hausse_raisons_hausse_change" fld="104" baseField="0" baseItem="0"/>
    <dataField name="Somme de h_variations_hausse_raisons_hausse_demande_clients" fld="105" baseField="0" baseItem="0"/>
    <dataField name="Somme de h_variations_hausse_raisons_hausse_demande_arrivees" fld="106" baseField="0" baseItem="0"/>
    <dataField name="Somme de h_variations_hausse_raisons_hausse_prix_fournisseurs" fld="107" baseField="0" baseItem="0"/>
    <dataField name="Somme de h_variations_hausse_raisons_baisse_offre_rupturestocks" fld="108" baseField="0" baseItem="0"/>
    <dataField name="Somme de h_variations_hausse_raisons_baisse_offre_saison_circulation" fld="109" baseField="0" baseItem="0"/>
    <dataField name="Somme de h_variations_hausse_raisons_baisse_offre_securite" fld="110" baseField="0" baseItem="0"/>
    <dataField name="Somme de h_variations_hausse_raisons_baisse_offre_production_saison" fld="111" baseField="0" baseItem="0"/>
    <dataField name="Somme de h_variations_hausse_raisons_autre" fld="112" baseField="0" baseItem="0"/>
    <dataField name="Somme de h_variations_hausse_raisons_nsp" fld="113" baseField="0" baseItem="0"/>
  </dataFields>
  <formats count="6">
    <format dxfId="58">
      <pivotArea type="all" dataOnly="0" outline="0" fieldPosition="0"/>
    </format>
    <format dxfId="57">
      <pivotArea outline="0" collapsedLevelsAreSubtotals="1" fieldPosition="0"/>
    </format>
    <format dxfId="56">
      <pivotArea field="19" type="button" dataOnly="0" labelOnly="1" outline="0" axis="axisRow" fieldPosition="0"/>
    </format>
    <format dxfId="55">
      <pivotArea dataOnly="0" labelOnly="1" fieldPosition="0">
        <references count="1">
          <reference field="19" count="0"/>
        </references>
      </pivotArea>
    </format>
    <format dxfId="54">
      <pivotArea dataOnly="0" labelOnly="1" grandRow="1" outline="0" fieldPosition="0"/>
    </format>
    <format dxfId="53">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2.xml><?xml version="1.0" encoding="utf-8"?>
<pivotTableDefinition xmlns="http://schemas.openxmlformats.org/spreadsheetml/2006/main" xmlns:mc="http://schemas.openxmlformats.org/markup-compatibility/2006" xmlns:xr="http://schemas.microsoft.com/office/spreadsheetml/2014/revision" mc:Ignorable="xr" xr:uid="{F63B6858-003B-4CD1-A84A-FEC895A1EA0B}" name="Tableau croisé dynamique38"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5:E21"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showAll="0"/>
    <pivotField showAll="0"/>
    <pivotField showAll="0"/>
    <pivotField showAll="0"/>
    <pivotField showAll="0"/>
    <pivotField axis="axisRow" showAll="0">
      <items count="7">
        <item x="2"/>
        <item x="3"/>
        <item x="1"/>
        <item x="0"/>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4">
    <i>
      <x/>
    </i>
    <i i="1">
      <x v="1"/>
    </i>
    <i i="2">
      <x v="2"/>
    </i>
    <i i="3">
      <x v="3"/>
    </i>
  </colItems>
  <dataFields count="4">
    <dataField name="Somme de h_variations_hausse_articles_seau" fld="97" baseField="0" baseItem="0"/>
    <dataField name="Somme de h_variations_hausse_articles_bidon" fld="98" baseField="0" baseItem="0"/>
    <dataField name="Somme de h_variations_hausse_articles_savon400gr" fld="99" baseField="0" baseItem="0"/>
    <dataField name="Somme de h_variations_hausse_articles_aucun" fld="100" baseField="0" baseItem="0"/>
  </dataFields>
  <formats count="6">
    <format dxfId="64">
      <pivotArea type="all" dataOnly="0" outline="0" fieldPosition="0"/>
    </format>
    <format dxfId="63">
      <pivotArea outline="0" collapsedLevelsAreSubtotals="1" fieldPosition="0"/>
    </format>
    <format dxfId="62">
      <pivotArea field="19" type="button" dataOnly="0" labelOnly="1" outline="0" axis="axisRow" fieldPosition="0"/>
    </format>
    <format dxfId="61">
      <pivotArea dataOnly="0" labelOnly="1" fieldPosition="0">
        <references count="1">
          <reference field="19" count="0"/>
        </references>
      </pivotArea>
    </format>
    <format dxfId="60">
      <pivotArea dataOnly="0" labelOnly="1" grandRow="1" outline="0" fieldPosition="0"/>
    </format>
    <format dxfId="59">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3.xml><?xml version="1.0" encoding="utf-8"?>
<pivotTableDefinition xmlns="http://schemas.openxmlformats.org/spreadsheetml/2006/main" xmlns:mc="http://schemas.openxmlformats.org/markup-compatibility/2006" xmlns:xr="http://schemas.microsoft.com/office/spreadsheetml/2014/revision" mc:Ignorable="xr" xr:uid="{ADE2E2A1-8774-4082-A011-38C2F0358916}" name="Tableau croisé dynamique45"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97:M103"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showAll="0"/>
    <pivotField showAll="0"/>
    <pivotField showAll="0"/>
    <pivotField showAll="0"/>
    <pivotField showAll="0"/>
    <pivotField axis="axisRow" showAll="0">
      <items count="7">
        <item x="2"/>
        <item x="3"/>
        <item x="1"/>
        <item x="0"/>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12">
    <i>
      <x/>
    </i>
    <i i="1">
      <x v="1"/>
    </i>
    <i i="2">
      <x v="2"/>
    </i>
    <i i="3">
      <x v="3"/>
    </i>
    <i i="4">
      <x v="4"/>
    </i>
    <i i="5">
      <x v="5"/>
    </i>
    <i i="6">
      <x v="6"/>
    </i>
    <i i="7">
      <x v="7"/>
    </i>
    <i i="8">
      <x v="8"/>
    </i>
    <i i="9">
      <x v="9"/>
    </i>
    <i i="10">
      <x v="10"/>
    </i>
    <i i="11">
      <x v="11"/>
    </i>
  </colItems>
  <dataFields count="12">
    <dataField name="Somme de a_2_variations_hausse_raisons_hausse_couts" fld="480" baseField="0" baseItem="0"/>
    <dataField name="Somme de a_2_variations_hausse_raisons_hausse_demande_distribution" fld="481" baseField="0" baseItem="0"/>
    <dataField name="Somme de a_2_variations_hausse_raisons_hausse_change" fld="482" baseField="0" baseItem="0"/>
    <dataField name="Somme de a_2_variations_hausse_raisons_hausse_demande_clients" fld="483" baseField="0" baseItem="0"/>
    <dataField name="Somme de a_2_variations_hausse_raisons_hausse_demande_arrivees" fld="484" baseField="0" baseItem="0"/>
    <dataField name="Somme de a_2_variations_hausse_raisons_hausse_prix_fournisseurs" fld="485" baseField="0" baseItem="0"/>
    <dataField name="Somme de a_2_variations_hausse_raisons_baisse_offre_rupturestocks" fld="486" baseField="0" baseItem="0"/>
    <dataField name="Somme de a_2_variations_hausse_raisons_baisse_offre_saison_circulation" fld="487" baseField="0" baseItem="0"/>
    <dataField name="Somme de a_2_variations_hausse_raisons_baisse_offre_securite" fld="488" baseField="0" baseItem="0"/>
    <dataField name="Somme de a_2_variations_hausse_raisons_baisse_offre_production_saison" fld="489" baseField="0" baseItem="0"/>
    <dataField name="Somme de a_2_variations_hausse_raisons_autre" fld="490" baseField="0" baseItem="0"/>
    <dataField name="Somme de a_2_variations_hausse_raisons_nsp" fld="491" baseField="0" baseItem="0"/>
  </dataFields>
  <formats count="6">
    <format dxfId="70">
      <pivotArea type="all" dataOnly="0" outline="0" fieldPosition="0"/>
    </format>
    <format dxfId="69">
      <pivotArea outline="0" collapsedLevelsAreSubtotals="1" fieldPosition="0"/>
    </format>
    <format dxfId="68">
      <pivotArea field="19" type="button" dataOnly="0" labelOnly="1" outline="0" axis="axisRow" fieldPosition="0"/>
    </format>
    <format dxfId="67">
      <pivotArea dataOnly="0" labelOnly="1" fieldPosition="0">
        <references count="1">
          <reference field="19" count="0"/>
        </references>
      </pivotArea>
    </format>
    <format dxfId="66">
      <pivotArea dataOnly="0" labelOnly="1" grandRow="1" outline="0" fieldPosition="0"/>
    </format>
    <format dxfId="65">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4.xml><?xml version="1.0" encoding="utf-8"?>
<pivotTableDefinition xmlns="http://schemas.openxmlformats.org/spreadsheetml/2006/main" xmlns:mc="http://schemas.openxmlformats.org/markup-compatibility/2006" xmlns:xr="http://schemas.microsoft.com/office/spreadsheetml/2014/revision" mc:Ignorable="xr" xr:uid="{DE433CC6-6C95-4CB7-941D-A33BB9839A5F}" name="Tableau croisé dynamique37"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E10"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showAll="0"/>
    <pivotField showAll="0"/>
    <pivotField showAll="0"/>
    <pivotField showAll="0"/>
    <pivotField showAll="0"/>
    <pivotField axis="axisRow" showAll="0">
      <items count="7">
        <item x="2"/>
        <item x="3"/>
        <item x="1"/>
        <item x="0"/>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4">
    <i>
      <x/>
    </i>
    <i i="1">
      <x v="1"/>
    </i>
    <i i="2">
      <x v="2"/>
    </i>
    <i i="3">
      <x v="3"/>
    </i>
  </colItems>
  <dataFields count="4">
    <dataField name="Somme de h_variations_prix_prix_constants" fld="92" baseField="0" baseItem="0"/>
    <dataField name="Somme de h_variations_prix_prix_hausse" fld="93" baseField="0" baseItem="0"/>
    <dataField name="Somme de h_variations_prix_prix_baisse" fld="94" baseField="0" baseItem="0"/>
    <dataField name="Somme de h_variations_prix_nsp" fld="95" baseField="0" baseItem="0"/>
  </dataFields>
  <formats count="6">
    <format dxfId="76">
      <pivotArea type="all" dataOnly="0" outline="0" fieldPosition="0"/>
    </format>
    <format dxfId="75">
      <pivotArea outline="0" collapsedLevelsAreSubtotals="1" fieldPosition="0"/>
    </format>
    <format dxfId="74">
      <pivotArea field="19" type="button" dataOnly="0" labelOnly="1" outline="0" axis="axisRow" fieldPosition="0"/>
    </format>
    <format dxfId="73">
      <pivotArea dataOnly="0" labelOnly="1" fieldPosition="0">
        <references count="1">
          <reference field="19" count="0"/>
        </references>
      </pivotArea>
    </format>
    <format dxfId="72">
      <pivotArea dataOnly="0" labelOnly="1" grandRow="1" outline="0" fieldPosition="0"/>
    </format>
    <format dxfId="71">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5.xml><?xml version="1.0" encoding="utf-8"?>
<pivotTableDefinition xmlns="http://schemas.openxmlformats.org/spreadsheetml/2006/main" xmlns:mc="http://schemas.openxmlformats.org/markup-compatibility/2006" xmlns:xr="http://schemas.microsoft.com/office/spreadsheetml/2014/revision" mc:Ignorable="xr" xr:uid="{495F3FE8-6BE4-49A5-BB34-C1C71AD1F0DB}" name="Tableau croisé dynamique42"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0:M66"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showAll="0"/>
    <pivotField showAll="0"/>
    <pivotField showAll="0"/>
    <pivotField showAll="0"/>
    <pivotField showAll="0"/>
    <pivotField axis="axisRow" showAll="0">
      <items count="7">
        <item x="2"/>
        <item x="3"/>
        <item x="1"/>
        <item x="0"/>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12">
    <i>
      <x/>
    </i>
    <i i="1">
      <x v="1"/>
    </i>
    <i i="2">
      <x v="2"/>
    </i>
    <i i="3">
      <x v="3"/>
    </i>
    <i i="4">
      <x v="4"/>
    </i>
    <i i="5">
      <x v="5"/>
    </i>
    <i i="6">
      <x v="6"/>
    </i>
    <i i="7">
      <x v="7"/>
    </i>
    <i i="8">
      <x v="8"/>
    </i>
    <i i="9">
      <x v="9"/>
    </i>
    <i i="10">
      <x v="10"/>
    </i>
    <i i="11">
      <x v="11"/>
    </i>
  </colItems>
  <dataFields count="12">
    <dataField name="Somme de a_1_variations_hausse_raisons_hausse_couts" fld="215" baseField="0" baseItem="0"/>
    <dataField name="Somme de a_1_variations_hausse_raisons_hausse_demande_distribution" fld="216" baseField="0" baseItem="0"/>
    <dataField name="Somme de a_1_variations_hausse_raisons_hausse_change" fld="217" baseField="0" baseItem="0"/>
    <dataField name="Somme de a_1_variations_hausse_raisons_hausse_demande_clients" fld="218" baseField="0" baseItem="0"/>
    <dataField name="Somme de a_1_variations_hausse_raisons_hausse_demande_arrivees" fld="219" baseField="0" baseItem="0"/>
    <dataField name="Somme de a_1_variations_hausse_raisons_hausse_prix_fournisseurs" fld="220" baseField="0" baseItem="0"/>
    <dataField name="Somme de a_1_variations_hausse_raisons_baisse_offre_rupturestocks" fld="221" baseField="0" baseItem="0"/>
    <dataField name="Somme de a_1_variations_hausse_raisons_baisse_offre_saison_circulation" fld="222" baseField="0" baseItem="0"/>
    <dataField name="Somme de a_1_variations_hausse_raisons_baisse_offre_securite" fld="223" baseField="0" baseItem="0"/>
    <dataField name="Somme de a_1_variations_hausse_raisons_baisse_offre_production_saison" fld="224" baseField="0" baseItem="0"/>
    <dataField name="Somme de a_1_variations_hausse_raisons_autre" fld="225" baseField="0" baseItem="0"/>
    <dataField name="Somme de a_1_variations_hausse_raisons_nsp" fld="226" baseField="0" baseItem="0"/>
  </dataFields>
  <formats count="6">
    <format dxfId="82">
      <pivotArea type="all" dataOnly="0" outline="0" fieldPosition="0"/>
    </format>
    <format dxfId="81">
      <pivotArea outline="0" collapsedLevelsAreSubtotals="1" fieldPosition="0"/>
    </format>
    <format dxfId="80">
      <pivotArea field="19" type="button" dataOnly="0" labelOnly="1" outline="0" axis="axisRow" fieldPosition="0"/>
    </format>
    <format dxfId="79">
      <pivotArea dataOnly="0" labelOnly="1" fieldPosition="0">
        <references count="1">
          <reference field="19" count="0"/>
        </references>
      </pivotArea>
    </format>
    <format dxfId="78">
      <pivotArea dataOnly="0" labelOnly="1" grandRow="1" outline="0" fieldPosition="0"/>
    </format>
    <format dxfId="77">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6.xml><?xml version="1.0" encoding="utf-8"?>
<pivotTableDefinition xmlns="http://schemas.openxmlformats.org/spreadsheetml/2006/main" xmlns:mc="http://schemas.openxmlformats.org/markup-compatibility/2006" xmlns:xr="http://schemas.microsoft.com/office/spreadsheetml/2014/revision" mc:Ignorable="xr" xr:uid="{C5671B4F-9041-49FE-AA9E-1B22AEE1FA9C}" name="Tableau croisé dynamique47"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16:AC118"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showAll="0"/>
    <pivotField showAll="0"/>
    <pivotField showAll="0"/>
    <pivotField showAll="0"/>
    <pivotField showAll="0"/>
    <pivotField axis="axisRow" showAll="0">
      <items count="7">
        <item x="2"/>
        <item h="1" x="3"/>
        <item h="1" x="1"/>
        <item h="1" x="0"/>
        <item h="1"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9"/>
  </rowFields>
  <rowItems count="2">
    <i>
      <x/>
    </i>
    <i t="grand">
      <x/>
    </i>
  </rowItems>
  <colFields count="1">
    <field x="-2"/>
  </colFields>
  <colItems count="28">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colItems>
  <dataFields count="28">
    <dataField name="Somme de variations_alimentaire_hausse_articles_mais" fld="943" baseField="0" baseItem="0"/>
    <dataField name="Somme de variations_alimentaire_hausse_articles_sorgho_rouge" fld="944" baseField="0" baseItem="0"/>
    <dataField name="Somme de variations_alimentaire_hausse_articles_sorgho_blanc" fld="945" baseField="0" baseItem="0"/>
    <dataField name="Somme de variations_alimentaire_hausse_articles_mil" fld="946" baseField="0" baseItem="0"/>
    <dataField name="Somme de variations_alimentaire_hausse_articles_riz_local" fld="947" baseField="0" baseItem="0"/>
    <dataField name="Somme de variations_alimentaire_hausse_articles_riz_importe" fld="948" baseField="0" baseItem="0"/>
    <dataField name="Somme de variations_alimentaire_hausse_articles_fonio" fld="949" baseField="0" baseItem="0"/>
    <dataField name="Somme de variations_alimentaire_hausse_articles_manioc" fld="950" baseField="0" baseItem="0"/>
    <dataField name="Somme de variations_alimentaire_hausse_articles_igname" fld="951" baseField="0" baseItem="0"/>
    <dataField name="Somme de variations_alimentaire_hausse_articles_patate" fld="952" baseField="0" baseItem="0"/>
    <dataField name="Somme de variations_alimentaire_hausse_articles_pomme_de_terre" fld="953" baseField="0" baseItem="0"/>
    <dataField name="Somme de variations_alimentaire_hausse_articles_viande_beuf" fld="954" baseField="0" baseItem="0"/>
    <dataField name="Somme de variations_alimentaire_hausse_articles_viande_mouton" fld="955" baseField="0" baseItem="0"/>
    <dataField name="Somme de variations_alimentaire_hausse_articles_poisson" fld="956" baseField="0" baseItem="0"/>
    <dataField name="Somme de variations_alimentaire_hausse_articles_lait_en_poudre" fld="957" baseField="0" baseItem="0"/>
    <dataField name="Somme de variations_alimentaire_hausse_articles_lait_frais" fld="958" baseField="0" baseItem="0"/>
    <dataField name="Somme de variations_alimentaire_hausse_articles_niebe" fld="959" baseField="0" baseItem="0"/>
    <dataField name="Somme de variations_alimentaire_hausse_articles_arachide_coque" fld="960" baseField="0" baseItem="0"/>
    <dataField name="Somme de variations_alimentaire_hausse_articles_arachide_graine" fld="961" baseField="0" baseItem="0"/>
    <dataField name="Somme de variations_alimentaire_hausse_articles_voandzou" fld="962" baseField="0" baseItem="0"/>
    <dataField name="Somme de variations_alimentaire_hausse_articles_oignon" fld="963" baseField="0" baseItem="0"/>
    <dataField name="Somme de variations_alimentaire_hausse_articles_tomate" fld="964" baseField="0" baseItem="0"/>
    <dataField name="Somme de variations_alimentaire_hausse_articles_feuille" fld="965" baseField="0" baseItem="0"/>
    <dataField name="Somme de variations_alimentaire_hausse_articles_huile" fld="966" baseField="0" baseItem="0"/>
    <dataField name="Somme de variations_alimentaire_hausse_articles_beurre" fld="967" baseField="0" baseItem="0"/>
    <dataField name="Somme de variations_alimentaire_hausse_articles_sucre" fld="968" baseField="0" baseItem="0"/>
    <dataField name="Somme de variations_alimentaire_hausse_articles_sel" fld="969" baseField="0" baseItem="0"/>
    <dataField name="Somme de variations_alimentaire_hausse_articles_aucun" fld="970" baseField="0" baseItem="0"/>
  </dataFields>
  <formats count="6">
    <format dxfId="88">
      <pivotArea type="all" dataOnly="0" outline="0" fieldPosition="0"/>
    </format>
    <format dxfId="87">
      <pivotArea outline="0" collapsedLevelsAreSubtotals="1" fieldPosition="0"/>
    </format>
    <format dxfId="86">
      <pivotArea field="19" type="button" dataOnly="0" labelOnly="1" outline="0" axis="axisRow" fieldPosition="0"/>
    </format>
    <format dxfId="85">
      <pivotArea dataOnly="0" labelOnly="1" fieldPosition="0">
        <references count="1">
          <reference field="19" count="0"/>
        </references>
      </pivotArea>
    </format>
    <format dxfId="84">
      <pivotArea dataOnly="0" labelOnly="1" grandRow="1" outline="0" fieldPosition="0"/>
    </format>
    <format dxfId="83">
      <pivotArea dataOnly="0" labelOnly="1" outline="0" fieldPosition="0">
        <references count="1">
          <reference field="4294967294" count="28">
            <x v="0"/>
            <x v="1"/>
            <x v="2"/>
            <x v="3"/>
            <x v="4"/>
            <x v="5"/>
            <x v="6"/>
            <x v="7"/>
            <x v="8"/>
            <x v="9"/>
            <x v="10"/>
            <x v="11"/>
            <x v="12"/>
            <x v="13"/>
            <x v="14"/>
            <x v="15"/>
            <x v="16"/>
            <x v="17"/>
            <x v="18"/>
            <x v="19"/>
            <x v="20"/>
            <x v="21"/>
            <x v="22"/>
            <x v="23"/>
            <x v="24"/>
            <x v="25"/>
            <x v="26"/>
            <x v="2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7.xml><?xml version="1.0" encoding="utf-8"?>
<pivotTableDefinition xmlns="http://schemas.openxmlformats.org/spreadsheetml/2006/main" xmlns:mc="http://schemas.openxmlformats.org/markup-compatibility/2006" xmlns:xr="http://schemas.microsoft.com/office/spreadsheetml/2014/revision" mc:Ignorable="xr" xr:uid="{6B889024-78A3-4A95-A6D8-07999805F61E}" name="Tableau croisé dynamique44"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85:Q91"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showAll="0"/>
    <pivotField showAll="0"/>
    <pivotField showAll="0"/>
    <pivotField showAll="0"/>
    <pivotField showAll="0"/>
    <pivotField axis="axisRow" showAll="0">
      <items count="7">
        <item x="2"/>
        <item x="3"/>
        <item x="1"/>
        <item x="0"/>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16">
    <i>
      <x/>
    </i>
    <i i="1">
      <x v="1"/>
    </i>
    <i i="2">
      <x v="2"/>
    </i>
    <i i="3">
      <x v="3"/>
    </i>
    <i i="4">
      <x v="4"/>
    </i>
    <i i="5">
      <x v="5"/>
    </i>
    <i i="6">
      <x v="6"/>
    </i>
    <i i="7">
      <x v="7"/>
    </i>
    <i i="8">
      <x v="8"/>
    </i>
    <i i="9">
      <x v="9"/>
    </i>
    <i i="10">
      <x v="10"/>
    </i>
    <i i="11">
      <x v="11"/>
    </i>
    <i i="12">
      <x v="12"/>
    </i>
    <i i="13">
      <x v="13"/>
    </i>
    <i i="14">
      <x v="14"/>
    </i>
    <i i="15">
      <x v="15"/>
    </i>
  </colItems>
  <dataFields count="16">
    <dataField name="Somme de a_2_variations_hausse_articles_combustible_bois" fld="463" baseField="0" baseItem="0"/>
    <dataField name="Somme de a_2_variations_hausse_articles_combustible_charbon" fld="464" baseField="0" baseItem="0"/>
    <dataField name="Somme de a_2_variations_hausse_articles_combustible_gaz" fld="465" baseField="0" baseItem="0"/>
    <dataField name="Somme de a_2_variations_hausse_articles_marmite7" fld="466" baseField="0" baseItem="0"/>
    <dataField name="Somme de a_2_variations_hausse_articles_marmite5" fld="467" baseField="0" baseItem="0"/>
    <dataField name="Somme de a_2_variations_hausse_articles_assiette" fld="468" baseField="0" baseItem="0"/>
    <dataField name="Somme de a_2_variations_hausse_articles_gobelet_plastique" fld="469" baseField="0" baseItem="0"/>
    <dataField name="Somme de a_2_variations_hausse_articles_gobelet_acier" fld="470" baseField="0" baseItem="0"/>
    <dataField name="Somme de a_2_variations_hausse_articles_bassine" fld="471" baseField="0" baseItem="0"/>
    <dataField name="Somme de a_2_variations_hausse_articles_natte" fld="472" baseField="0" baseItem="0"/>
    <dataField name="Somme de a_2_variations_hausse_articles_couverture" fld="473" baseField="0" baseItem="0"/>
    <dataField name="Somme de a_2_variations_hausse_articles_moustiquaire" fld="474" baseField="0" baseItem="0"/>
    <dataField name="Somme de a_2_variations_hausse_articles_lampe" fld="475" baseField="0" baseItem="0"/>
    <dataField name="Somme de a_2_variations_hausse_articles_pagne" fld="476" baseField="0" baseItem="0"/>
    <dataField name="Somme de a_2_variations_hausse_articles_sac_boro" fld="477" baseField="0" baseItem="0"/>
    <dataField name="Somme de a_2_variations_hausse_articles_aucun" fld="478" baseField="0" baseItem="0"/>
  </dataFields>
  <formats count="6">
    <format dxfId="94">
      <pivotArea type="all" dataOnly="0" outline="0" fieldPosition="0"/>
    </format>
    <format dxfId="93">
      <pivotArea outline="0" collapsedLevelsAreSubtotals="1" fieldPosition="0"/>
    </format>
    <format dxfId="92">
      <pivotArea field="19" type="button" dataOnly="0" labelOnly="1" outline="0" axis="axisRow" fieldPosition="0"/>
    </format>
    <format dxfId="91">
      <pivotArea dataOnly="0" labelOnly="1" fieldPosition="0">
        <references count="1">
          <reference field="19" count="0"/>
        </references>
      </pivotArea>
    </format>
    <format dxfId="90">
      <pivotArea dataOnly="0" labelOnly="1" grandRow="1" outline="0" fieldPosition="0"/>
    </format>
    <format dxfId="89">
      <pivotArea dataOnly="0" labelOnly="1" outline="0" fieldPosition="0">
        <references count="1">
          <reference field="4294967294" count="16">
            <x v="0"/>
            <x v="1"/>
            <x v="2"/>
            <x v="3"/>
            <x v="4"/>
            <x v="5"/>
            <x v="6"/>
            <x v="7"/>
            <x v="8"/>
            <x v="9"/>
            <x v="10"/>
            <x v="11"/>
            <x v="12"/>
            <x v="13"/>
            <x v="14"/>
            <x v="1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8.xml><?xml version="1.0" encoding="utf-8"?>
<pivotTableDefinition xmlns="http://schemas.openxmlformats.org/spreadsheetml/2006/main" xmlns:mc="http://schemas.openxmlformats.org/markup-compatibility/2006" xmlns:xr="http://schemas.microsoft.com/office/spreadsheetml/2014/revision" mc:Ignorable="xr" xr:uid="{52C011F7-458A-4B3F-BAF2-F349A1809BFE}" name="Tableau croisé dynamique43"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73:E79"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showAll="0"/>
    <pivotField showAll="0"/>
    <pivotField showAll="0"/>
    <pivotField showAll="0"/>
    <pivotField showAll="0"/>
    <pivotField axis="axisRow" showAll="0">
      <items count="7">
        <item x="2"/>
        <item x="3"/>
        <item x="1"/>
        <item x="0"/>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4">
    <i>
      <x/>
    </i>
    <i i="1">
      <x v="1"/>
    </i>
    <i i="2">
      <x v="2"/>
    </i>
    <i i="3">
      <x v="3"/>
    </i>
  </colItems>
  <dataFields count="4">
    <dataField name="Somme de a_2_variations_prix_prix_constants" fld="458" baseField="0" baseItem="0"/>
    <dataField name="Somme de a_2_variations_prix_prix_hausse" fld="459" baseField="0" baseItem="0"/>
    <dataField name="Somme de a_2_variations_prix_prix_baisse" fld="460" baseField="0" baseItem="0"/>
    <dataField name="Somme de a_2_variations_prix_nsp" fld="461" baseField="0" baseItem="0"/>
  </dataFields>
  <formats count="6">
    <format dxfId="100">
      <pivotArea type="all" dataOnly="0" outline="0" fieldPosition="0"/>
    </format>
    <format dxfId="99">
      <pivotArea outline="0" collapsedLevelsAreSubtotals="1" fieldPosition="0"/>
    </format>
    <format dxfId="98">
      <pivotArea field="19" type="button" dataOnly="0" labelOnly="1" outline="0" axis="axisRow" fieldPosition="0"/>
    </format>
    <format dxfId="97">
      <pivotArea dataOnly="0" labelOnly="1" fieldPosition="0">
        <references count="1">
          <reference field="19" count="0"/>
        </references>
      </pivotArea>
    </format>
    <format dxfId="96">
      <pivotArea dataOnly="0" labelOnly="1" grandRow="1" outline="0" fieldPosition="0"/>
    </format>
    <format dxfId="95">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9.xml><?xml version="1.0" encoding="utf-8"?>
<pivotTableDefinition xmlns="http://schemas.openxmlformats.org/spreadsheetml/2006/main" xmlns:mc="http://schemas.openxmlformats.org/markup-compatibility/2006" xmlns:xr="http://schemas.microsoft.com/office/spreadsheetml/2014/revision" mc:Ignorable="xr" xr:uid="{EBC3FAD8-5B44-4C33-A35B-A7B464F2AE72}" name="Tableau croisé dynamique41"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9:F55"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showAll="0"/>
    <pivotField showAll="0"/>
    <pivotField showAll="0"/>
    <pivotField showAll="0"/>
    <pivotField showAll="0"/>
    <pivotField axis="axisRow" showAll="0">
      <items count="7">
        <item x="2"/>
        <item x="3"/>
        <item x="1"/>
        <item x="0"/>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9"/>
  </rowFields>
  <rowItems count="6">
    <i>
      <x/>
    </i>
    <i>
      <x v="1"/>
    </i>
    <i>
      <x v="2"/>
    </i>
    <i>
      <x v="3"/>
    </i>
    <i>
      <x v="4"/>
    </i>
    <i t="grand">
      <x/>
    </i>
  </rowItems>
  <colFields count="1">
    <field x="-2"/>
  </colFields>
  <colItems count="5">
    <i>
      <x/>
    </i>
    <i i="1">
      <x v="1"/>
    </i>
    <i i="2">
      <x v="2"/>
    </i>
    <i i="3">
      <x v="3"/>
    </i>
    <i i="4">
      <x v="4"/>
    </i>
  </colItems>
  <dataFields count="5">
    <dataField name="Somme de a_1_variations_hausse_articles_bache" fld="209" baseField="0" baseItem="0"/>
    <dataField name="Somme de a_1_variations_hausse_articles_corde" fld="210" baseField="0" baseItem="0"/>
    <dataField name="Somme de a_1_variations_hausse_articles_tenaille" fld="211" baseField="0" baseItem="0"/>
    <dataField name="Somme de a_1_variations_hausse_articles_pelle" fld="212" baseField="0" baseItem="0"/>
    <dataField name="Somme de a_1_variations_hausse_articles_aucun" fld="213" baseField="0" baseItem="0"/>
  </dataFields>
  <formats count="6">
    <format dxfId="106">
      <pivotArea type="all" dataOnly="0" outline="0" fieldPosition="0"/>
    </format>
    <format dxfId="105">
      <pivotArea outline="0" collapsedLevelsAreSubtotals="1" fieldPosition="0"/>
    </format>
    <format dxfId="104">
      <pivotArea field="19" type="button" dataOnly="0" labelOnly="1" outline="0" axis="axisRow" fieldPosition="0"/>
    </format>
    <format dxfId="103">
      <pivotArea dataOnly="0" labelOnly="1" fieldPosition="0">
        <references count="1">
          <reference field="19" count="0"/>
        </references>
      </pivotArea>
    </format>
    <format dxfId="102">
      <pivotArea dataOnly="0" labelOnly="1" grandRow="1" outline="0" fieldPosition="0"/>
    </format>
    <format dxfId="101">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0.xml><?xml version="1.0" encoding="utf-8"?>
<pivotTableDefinition xmlns="http://schemas.openxmlformats.org/spreadsheetml/2006/main" xmlns:mc="http://schemas.openxmlformats.org/markup-compatibility/2006" xmlns:xr="http://schemas.microsoft.com/office/spreadsheetml/2014/revision" mc:Ignorable="xr" xr:uid="{FB0CB230-A05C-4A96-996F-7F95987A1B99}" name="Tableau croisé dynamique46"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08:E110"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showAll="0"/>
    <pivotField showAll="0"/>
    <pivotField showAll="0"/>
    <pivotField showAll="0"/>
    <pivotField showAll="0"/>
    <pivotField axis="axisRow" showAll="0">
      <items count="7">
        <item x="2"/>
        <item h="1" x="3"/>
        <item h="1" x="1"/>
        <item h="1" x="0"/>
        <item h="1"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9"/>
  </rowFields>
  <rowItems count="2">
    <i>
      <x/>
    </i>
    <i t="grand">
      <x/>
    </i>
  </rowItems>
  <colFields count="1">
    <field x="-2"/>
  </colFields>
  <colItems count="4">
    <i>
      <x/>
    </i>
    <i i="1">
      <x v="1"/>
    </i>
    <i i="2">
      <x v="2"/>
    </i>
    <i i="3">
      <x v="3"/>
    </i>
  </colItems>
  <dataFields count="4">
    <dataField name="Somme de variations_alimentaire_prix_prix_constants" fld="938" baseField="0" baseItem="0"/>
    <dataField name="Somme de variations_alimentaire_prix_prix_hausse" fld="939" baseField="0" baseItem="0"/>
    <dataField name="Somme de variations_alimentaire_prix_prix_baisse" fld="940" baseField="0" baseItem="0"/>
    <dataField name="Somme de variations_alimentaire_prix_nsp" fld="941" baseField="0" baseItem="0"/>
  </dataFields>
  <formats count="6">
    <format dxfId="112">
      <pivotArea type="all" dataOnly="0" outline="0" fieldPosition="0"/>
    </format>
    <format dxfId="111">
      <pivotArea outline="0" collapsedLevelsAreSubtotals="1" fieldPosition="0"/>
    </format>
    <format dxfId="110">
      <pivotArea field="19" type="button" dataOnly="0" labelOnly="1" outline="0" axis="axisRow" fieldPosition="0"/>
    </format>
    <format dxfId="109">
      <pivotArea dataOnly="0" labelOnly="1" fieldPosition="0">
        <references count="1">
          <reference field="19" count="0"/>
        </references>
      </pivotArea>
    </format>
    <format dxfId="108">
      <pivotArea dataOnly="0" labelOnly="1" grandRow="1" outline="0" fieldPosition="0"/>
    </format>
    <format dxfId="107">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1.xml><?xml version="1.0" encoding="utf-8"?>
<pivotTableDefinition xmlns="http://schemas.openxmlformats.org/spreadsheetml/2006/main" xmlns:mc="http://schemas.openxmlformats.org/markup-compatibility/2006" xmlns:xr="http://schemas.microsoft.com/office/spreadsheetml/2014/revision" mc:Ignorable="xr" xr:uid="{C6E11F99-0148-475A-8CDB-BF63805D88BC}" name="Tableau croisé dynamique53"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0:E37"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7">
        <item x="0"/>
        <item x="2"/>
        <item x="1"/>
        <item h="1" x="3"/>
        <item m="1" x="5"/>
        <item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1038"/>
  </colFields>
  <colItems count="4">
    <i>
      <x/>
    </i>
    <i>
      <x v="1"/>
    </i>
    <i>
      <x v="2"/>
    </i>
    <i t="grand">
      <x/>
    </i>
  </colItems>
  <dataFields count="1">
    <dataField name="Nombre de incidents_ouinon" fld="1038" subtotal="count" showDataAs="percentOfRow" baseField="0" baseItem="0" numFmtId="167"/>
  </dataFields>
  <formats count="11">
    <format dxfId="10">
      <pivotArea type="all" dataOnly="0" outline="0" fieldPosition="0"/>
    </format>
    <format dxfId="9">
      <pivotArea outline="0" collapsedLevelsAreSubtotals="1" fieldPosition="0"/>
    </format>
    <format dxfId="8">
      <pivotArea type="origin" dataOnly="0" labelOnly="1" outline="0" fieldPosition="0"/>
    </format>
    <format dxfId="7">
      <pivotArea field="1038" type="button" dataOnly="0" labelOnly="1" outline="0" axis="axisCol" fieldPosition="0"/>
    </format>
    <format dxfId="6">
      <pivotArea type="topRight" dataOnly="0" labelOnly="1" outline="0" fieldPosition="0"/>
    </format>
    <format dxfId="5">
      <pivotArea field="14" type="button" dataOnly="0" labelOnly="1" outline="0" axis="axisRow" fieldPosition="0"/>
    </format>
    <format dxfId="4">
      <pivotArea dataOnly="0" labelOnly="1" fieldPosition="0">
        <references count="1">
          <reference field="14" count="0"/>
        </references>
      </pivotArea>
    </format>
    <format dxfId="3">
      <pivotArea dataOnly="0" labelOnly="1" grandRow="1" outline="0" fieldPosition="0"/>
    </format>
    <format dxfId="2">
      <pivotArea dataOnly="0" labelOnly="1" fieldPosition="0">
        <references count="1">
          <reference field="1038" count="0"/>
        </references>
      </pivotArea>
    </format>
    <format dxfId="1">
      <pivotArea dataOnly="0" labelOnly="1" grandCol="1" outline="0"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2.xml><?xml version="1.0" encoding="utf-8"?>
<pivotTableDefinition xmlns="http://schemas.openxmlformats.org/spreadsheetml/2006/main" xmlns:mc="http://schemas.openxmlformats.org/markup-compatibility/2006" xmlns:xr="http://schemas.microsoft.com/office/spreadsheetml/2014/revision" mc:Ignorable="xr" xr:uid="{527DE113-4E90-45CA-8DF9-9F585226D2AF}" name="Tableau croisé dynamique52"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17:F24" firstHeaderRow="1" firstDataRow="2"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8">
        <item x="2"/>
        <item x="1"/>
        <item x="0"/>
        <item x="3"/>
        <item h="1" x="4"/>
        <item h="1" m="1" x="6"/>
        <item h="1"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1037"/>
  </colFields>
  <colItems count="5">
    <i>
      <x/>
    </i>
    <i>
      <x v="1"/>
    </i>
    <i>
      <x v="2"/>
    </i>
    <i>
      <x v="3"/>
    </i>
    <i t="grand">
      <x/>
    </i>
  </colItems>
  <dataFields count="1">
    <dataField name="Nombre de frequentation_marche" fld="1037" subtotal="count" showDataAs="percentOfRow" baseField="0" baseItem="0" numFmtId="167"/>
  </dataFields>
  <formats count="12">
    <format dxfId="22">
      <pivotArea type="all" dataOnly="0" outline="0" fieldPosition="0"/>
    </format>
    <format dxfId="21">
      <pivotArea outline="0" collapsedLevelsAreSubtotals="1" fieldPosition="0"/>
    </format>
    <format dxfId="20">
      <pivotArea type="origin" dataOnly="0" labelOnly="1" outline="0" fieldPosition="0"/>
    </format>
    <format dxfId="19">
      <pivotArea field="1037" type="button" dataOnly="0" labelOnly="1" outline="0" axis="axisCol" fieldPosition="0"/>
    </format>
    <format dxfId="18">
      <pivotArea type="topRight" dataOnly="0" labelOnly="1" outline="0" fieldPosition="0"/>
    </format>
    <format dxfId="17">
      <pivotArea field="14" type="button" dataOnly="0" labelOnly="1" outline="0" axis="axisRow" fieldPosition="0"/>
    </format>
    <format dxfId="16">
      <pivotArea dataOnly="0" labelOnly="1" fieldPosition="0">
        <references count="1">
          <reference field="14" count="0"/>
        </references>
      </pivotArea>
    </format>
    <format dxfId="15">
      <pivotArea dataOnly="0" labelOnly="1" grandRow="1" outline="0" fieldPosition="0"/>
    </format>
    <format dxfId="14">
      <pivotArea dataOnly="0" labelOnly="1" fieldPosition="0">
        <references count="1">
          <reference field="1037" count="0"/>
        </references>
      </pivotArea>
    </format>
    <format dxfId="13">
      <pivotArea dataOnly="0" labelOnly="1" grandCol="1" outline="0" fieldPosition="0"/>
    </format>
    <format dxfId="12">
      <pivotArea outline="0" collapsedLevelsAreSubtotals="1" fieldPosition="0"/>
    </format>
    <format dxfId="11">
      <pivotArea field="1037" grandRow="1" outline="0" collapsedLevelsAreSubtotals="1" axis="axisCol" fieldPosition="0">
        <references count="1">
          <reference field="1037"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3.xml><?xml version="1.0" encoding="utf-8"?>
<pivotTableDefinition xmlns="http://schemas.openxmlformats.org/spreadsheetml/2006/main" xmlns:mc="http://schemas.openxmlformats.org/markup-compatibility/2006" xmlns:xr="http://schemas.microsoft.com/office/spreadsheetml/2014/revision" mc:Ignorable="xr" xr:uid="{C92CC88F-C387-4F70-AA9F-8EBFB7285AB4}" name="Tableau croisé dynamique51"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6:G12"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h="1"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6">
    <i>
      <x/>
    </i>
    <i i="1">
      <x v="1"/>
    </i>
    <i i="2">
      <x v="2"/>
    </i>
    <i i="3">
      <x v="3"/>
    </i>
    <i i="4">
      <x v="4"/>
    </i>
    <i i="5">
      <x v="5"/>
    </i>
  </colItems>
  <dataFields count="6">
    <dataField name="Somme de modalites_acceptees_credit" fld="1031" baseField="0" baseItem="0"/>
    <dataField name="Somme de modalites_acceptees_coupons" fld="1032" baseField="0" baseItem="0"/>
    <dataField name="Somme de modalites_acceptees_paiementmob" fld="1033" baseField="0" baseItem="0"/>
    <dataField name="Somme de modalites_acceptees_troc" fld="1034" baseField="0" baseItem="0"/>
    <dataField name="Somme de modalites_acceptees_autre" fld="1035" baseField="0" baseItem="0"/>
    <dataField name="Somme de modalites_acceptees_espece" fld="1030" baseField="0" baseItem="0"/>
  </dataFields>
  <formats count="6">
    <format dxfId="28">
      <pivotArea type="all" dataOnly="0" outline="0" fieldPosition="0"/>
    </format>
    <format dxfId="27">
      <pivotArea outline="0" collapsedLevelsAreSubtotals="1" fieldPosition="0"/>
    </format>
    <format dxfId="26">
      <pivotArea field="14" type="button" dataOnly="0" labelOnly="1" outline="0" axis="axisRow" fieldPosition="0"/>
    </format>
    <format dxfId="25">
      <pivotArea dataOnly="0" labelOnly="1" fieldPosition="0">
        <references count="1">
          <reference field="14" count="0"/>
        </references>
      </pivotArea>
    </format>
    <format dxfId="24">
      <pivotArea dataOnly="0" labelOnly="1" grandRow="1" outline="0" fieldPosition="0"/>
    </format>
    <format dxfId="23">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4.xml><?xml version="1.0" encoding="utf-8"?>
<pivotTableDefinition xmlns="http://schemas.openxmlformats.org/spreadsheetml/2006/main" xmlns:mc="http://schemas.openxmlformats.org/markup-compatibility/2006" xmlns:xr="http://schemas.microsoft.com/office/spreadsheetml/2014/revision" mc:Ignorable="xr" xr:uid="{E4617DDE-36BC-4CB3-81F5-495A37FFD0FD}" name="Tableau croisé dynamique55"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53:J59"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h="1"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9">
    <i>
      <x/>
    </i>
    <i i="1">
      <x v="1"/>
    </i>
    <i i="2">
      <x v="2"/>
    </i>
    <i i="3">
      <x v="3"/>
    </i>
    <i i="4">
      <x v="4"/>
    </i>
    <i i="5">
      <x v="5"/>
    </i>
    <i i="6">
      <x v="6"/>
    </i>
    <i i="7">
      <x v="7"/>
    </i>
    <i i="8">
      <x v="8"/>
    </i>
  </colItems>
  <dataFields count="9">
    <dataField name="Somme de accessibilite_vulnerables_hommes" fld="1050" baseField="0" baseItem="0"/>
    <dataField name="Somme de accessibilite_vulnerables_femmes" fld="1051" baseField="0" baseItem="0"/>
    <dataField name="Somme de accessibilite_vulnerables_moins18" fld="1052" baseField="0" baseItem="0"/>
    <dataField name="Somme de accessibilite_vulnerables_plus60" fld="1053" baseField="0" baseItem="0"/>
    <dataField name="Somme de accessibilite_vulnerables_handicap" fld="1054" baseField="0" baseItem="0"/>
    <dataField name="Somme de accessibilite_vulnerables_maladies" fld="1055" baseField="0" baseItem="0"/>
    <dataField name="Somme de accessibilite_vulnerables_autre" fld="1056" baseField="0" baseItem="0"/>
    <dataField name="Somme de accessibilite_vulnerables_personne" fld="1057" baseField="0" baseItem="0"/>
    <dataField name="Somme de accessibilite_vulnerables_nsp" fld="1058" baseField="0" baseItem="0"/>
  </dataFields>
  <formats count="6">
    <format dxfId="34">
      <pivotArea type="all" dataOnly="0" outline="0" fieldPosition="0"/>
    </format>
    <format dxfId="33">
      <pivotArea outline="0" collapsedLevelsAreSubtotals="1" fieldPosition="0"/>
    </format>
    <format dxfId="32">
      <pivotArea field="14" type="button" dataOnly="0" labelOnly="1" outline="0" axis="axisRow" fieldPosition="0"/>
    </format>
    <format dxfId="31">
      <pivotArea dataOnly="0" labelOnly="1" fieldPosition="0">
        <references count="1">
          <reference field="14" count="0"/>
        </references>
      </pivotArea>
    </format>
    <format dxfId="30">
      <pivotArea dataOnly="0" labelOnly="1" grandRow="1" outline="0" fieldPosition="0"/>
    </format>
    <format dxfId="29">
      <pivotArea dataOnly="0" labelOnly="1" outline="0" fieldPosition="0">
        <references count="1">
          <reference field="4294967294" count="9">
            <x v="0"/>
            <x v="1"/>
            <x v="2"/>
            <x v="3"/>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5.xml><?xml version="1.0" encoding="utf-8"?>
<pivotTableDefinition xmlns="http://schemas.openxmlformats.org/spreadsheetml/2006/main" xmlns:mc="http://schemas.openxmlformats.org/markup-compatibility/2006" xmlns:xr="http://schemas.microsoft.com/office/spreadsheetml/2014/revision" mc:Ignorable="xr" xr:uid="{7B3E04A4-9BDA-44BC-BAEB-EDE12DA58BEE}" name="Tableau croisé dynamique54"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43:I49" firstHeaderRow="0" firstDataRow="1" firstDataCol="1"/>
  <pivotFields count="1070">
    <pivotField showAll="0"/>
    <pivotField showAll="0"/>
    <pivotField numFmtId="165" showAll="0"/>
    <pivotField showAll="0"/>
    <pivotField showAll="0"/>
    <pivotField numFmtId="165" showAll="0"/>
    <pivotField numFmtId="165" showAll="0"/>
    <pivotField showAll="0"/>
    <pivotField showAll="0"/>
    <pivotField showAll="0"/>
    <pivotField showAll="0"/>
    <pivotField numFmtId="165" showAll="0"/>
    <pivotField showAll="0"/>
    <pivotField showAll="0"/>
    <pivotField axis="axisRow" showAll="0">
      <items count="9">
        <item x="2"/>
        <item x="3"/>
        <item x="1"/>
        <item x="0"/>
        <item x="4"/>
        <item h="1" x="5"/>
        <item m="1" x="6"/>
        <item m="1"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showAll="0"/>
    <pivotField showAll="0"/>
    <pivotField showAll="0"/>
    <pivotField showAll="0"/>
  </pivotFields>
  <rowFields count="1">
    <field x="14"/>
  </rowFields>
  <rowItems count="6">
    <i>
      <x/>
    </i>
    <i>
      <x v="1"/>
    </i>
    <i>
      <x v="2"/>
    </i>
    <i>
      <x v="3"/>
    </i>
    <i>
      <x v="4"/>
    </i>
    <i t="grand">
      <x/>
    </i>
  </rowItems>
  <colFields count="1">
    <field x="-2"/>
  </colFields>
  <colItems count="8">
    <i>
      <x/>
    </i>
    <i i="1">
      <x v="1"/>
    </i>
    <i i="2">
      <x v="2"/>
    </i>
    <i i="3">
      <x v="3"/>
    </i>
    <i i="4">
      <x v="4"/>
    </i>
    <i i="5">
      <x v="5"/>
    </i>
    <i i="6">
      <x v="6"/>
    </i>
    <i i="7">
      <x v="7"/>
    </i>
  </colItems>
  <dataFields count="8">
    <dataField name="Somme de incidents_types_agression_commercant" fld="1040" baseField="0" baseItem="0"/>
    <dataField name="Somme de incidents_types_agression_clients" fld="1041" baseField="0" baseItem="0"/>
    <dataField name="Somme de incidents_types_vols_biens" fld="1042" baseField="0" baseItem="0"/>
    <dataField name="Somme de incidents_types_vols_argent" fld="1043" baseField="0" baseItem="0"/>
    <dataField name="Somme de incidents_types_infrastructure" fld="1044" baseField="0" baseItem="0"/>
    <dataField name="Somme de incidents_types_insecurite" fld="1045" baseField="0" baseItem="0"/>
    <dataField name="Somme de incidents_types_autre" fld="1046" baseField="0" baseItem="0"/>
    <dataField name="Somme de incidents_types_nsp" fld="1047" baseField="0" baseItem="0"/>
  </dataFields>
  <formats count="6">
    <format dxfId="40">
      <pivotArea type="all" dataOnly="0" outline="0" fieldPosition="0"/>
    </format>
    <format dxfId="39">
      <pivotArea outline="0" collapsedLevelsAreSubtotals="1" fieldPosition="0"/>
    </format>
    <format dxfId="38">
      <pivotArea field="14" type="button" dataOnly="0" labelOnly="1" outline="0" axis="axisRow" fieldPosition="0"/>
    </format>
    <format dxfId="37">
      <pivotArea dataOnly="0" labelOnly="1" fieldPosition="0">
        <references count="1">
          <reference field="14" count="0"/>
        </references>
      </pivotArea>
    </format>
    <format dxfId="36">
      <pivotArea dataOnly="0" labelOnly="1" grandRow="1" outline="0" fieldPosition="0"/>
    </format>
    <format dxfId="35">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somaila.zongo@reach-initiative.org" TargetMode="External"/><Relationship Id="rId1" Type="http://schemas.openxmlformats.org/officeDocument/2006/relationships/hyperlink" Target="https://www.impact-repository.org/document/repository/ca49b4e1/REACH_BFA_TdR_externe_22207_Initiatives-Conjointes-de-Suivi-des-Marches_Novembre_2022.pdf"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3" Type="http://schemas.openxmlformats.org/officeDocument/2006/relationships/pivotTable" Target="../pivotTables/pivotTable17.xml"/><Relationship Id="rId18" Type="http://schemas.openxmlformats.org/officeDocument/2006/relationships/pivotTable" Target="../pivotTables/pivotTable22.xml"/><Relationship Id="rId26" Type="http://schemas.openxmlformats.org/officeDocument/2006/relationships/pivotTable" Target="../pivotTables/pivotTable30.xml"/><Relationship Id="rId39" Type="http://schemas.openxmlformats.org/officeDocument/2006/relationships/pivotTable" Target="../pivotTables/pivotTable43.xml"/><Relationship Id="rId21" Type="http://schemas.openxmlformats.org/officeDocument/2006/relationships/pivotTable" Target="../pivotTables/pivotTable25.xml"/><Relationship Id="rId34" Type="http://schemas.openxmlformats.org/officeDocument/2006/relationships/pivotTable" Target="../pivotTables/pivotTable38.xml"/><Relationship Id="rId42" Type="http://schemas.openxmlformats.org/officeDocument/2006/relationships/pivotTable" Target="../pivotTables/pivotTable46.xml"/><Relationship Id="rId47" Type="http://schemas.openxmlformats.org/officeDocument/2006/relationships/pivotTable" Target="../pivotTables/pivotTable51.xml"/><Relationship Id="rId7" Type="http://schemas.openxmlformats.org/officeDocument/2006/relationships/pivotTable" Target="../pivotTables/pivotTable11.xml"/><Relationship Id="rId2" Type="http://schemas.openxmlformats.org/officeDocument/2006/relationships/pivotTable" Target="../pivotTables/pivotTable6.xml"/><Relationship Id="rId16" Type="http://schemas.openxmlformats.org/officeDocument/2006/relationships/pivotTable" Target="../pivotTables/pivotTable20.xml"/><Relationship Id="rId29" Type="http://schemas.openxmlformats.org/officeDocument/2006/relationships/pivotTable" Target="../pivotTables/pivotTable33.xml"/><Relationship Id="rId1" Type="http://schemas.openxmlformats.org/officeDocument/2006/relationships/pivotTable" Target="../pivotTables/pivotTable5.xml"/><Relationship Id="rId6" Type="http://schemas.openxmlformats.org/officeDocument/2006/relationships/pivotTable" Target="../pivotTables/pivotTable10.xml"/><Relationship Id="rId11" Type="http://schemas.openxmlformats.org/officeDocument/2006/relationships/pivotTable" Target="../pivotTables/pivotTable15.xml"/><Relationship Id="rId24" Type="http://schemas.openxmlformats.org/officeDocument/2006/relationships/pivotTable" Target="../pivotTables/pivotTable28.xml"/><Relationship Id="rId32" Type="http://schemas.openxmlformats.org/officeDocument/2006/relationships/pivotTable" Target="../pivotTables/pivotTable36.xml"/><Relationship Id="rId37" Type="http://schemas.openxmlformats.org/officeDocument/2006/relationships/pivotTable" Target="../pivotTables/pivotTable41.xml"/><Relationship Id="rId40" Type="http://schemas.openxmlformats.org/officeDocument/2006/relationships/pivotTable" Target="../pivotTables/pivotTable44.xml"/><Relationship Id="rId45" Type="http://schemas.openxmlformats.org/officeDocument/2006/relationships/pivotTable" Target="../pivotTables/pivotTable49.xml"/><Relationship Id="rId5" Type="http://schemas.openxmlformats.org/officeDocument/2006/relationships/pivotTable" Target="../pivotTables/pivotTable9.xml"/><Relationship Id="rId15" Type="http://schemas.openxmlformats.org/officeDocument/2006/relationships/pivotTable" Target="../pivotTables/pivotTable19.xml"/><Relationship Id="rId23" Type="http://schemas.openxmlformats.org/officeDocument/2006/relationships/pivotTable" Target="../pivotTables/pivotTable27.xml"/><Relationship Id="rId28" Type="http://schemas.openxmlformats.org/officeDocument/2006/relationships/pivotTable" Target="../pivotTables/pivotTable32.xml"/><Relationship Id="rId36" Type="http://schemas.openxmlformats.org/officeDocument/2006/relationships/pivotTable" Target="../pivotTables/pivotTable40.xml"/><Relationship Id="rId10" Type="http://schemas.openxmlformats.org/officeDocument/2006/relationships/pivotTable" Target="../pivotTables/pivotTable14.xml"/><Relationship Id="rId19" Type="http://schemas.openxmlformats.org/officeDocument/2006/relationships/pivotTable" Target="../pivotTables/pivotTable23.xml"/><Relationship Id="rId31" Type="http://schemas.openxmlformats.org/officeDocument/2006/relationships/pivotTable" Target="../pivotTables/pivotTable35.xml"/><Relationship Id="rId44" Type="http://schemas.openxmlformats.org/officeDocument/2006/relationships/pivotTable" Target="../pivotTables/pivotTable48.xml"/><Relationship Id="rId4" Type="http://schemas.openxmlformats.org/officeDocument/2006/relationships/pivotTable" Target="../pivotTables/pivotTable8.xml"/><Relationship Id="rId9" Type="http://schemas.openxmlformats.org/officeDocument/2006/relationships/pivotTable" Target="../pivotTables/pivotTable13.xml"/><Relationship Id="rId14" Type="http://schemas.openxmlformats.org/officeDocument/2006/relationships/pivotTable" Target="../pivotTables/pivotTable18.xml"/><Relationship Id="rId22" Type="http://schemas.openxmlformats.org/officeDocument/2006/relationships/pivotTable" Target="../pivotTables/pivotTable26.xml"/><Relationship Id="rId27" Type="http://schemas.openxmlformats.org/officeDocument/2006/relationships/pivotTable" Target="../pivotTables/pivotTable31.xml"/><Relationship Id="rId30" Type="http://schemas.openxmlformats.org/officeDocument/2006/relationships/pivotTable" Target="../pivotTables/pivotTable34.xml"/><Relationship Id="rId35" Type="http://schemas.openxmlformats.org/officeDocument/2006/relationships/pivotTable" Target="../pivotTables/pivotTable39.xml"/><Relationship Id="rId43" Type="http://schemas.openxmlformats.org/officeDocument/2006/relationships/pivotTable" Target="../pivotTables/pivotTable47.xml"/><Relationship Id="rId48" Type="http://schemas.openxmlformats.org/officeDocument/2006/relationships/pivotTable" Target="../pivotTables/pivotTable52.xml"/><Relationship Id="rId8" Type="http://schemas.openxmlformats.org/officeDocument/2006/relationships/pivotTable" Target="../pivotTables/pivotTable12.xml"/><Relationship Id="rId3" Type="http://schemas.openxmlformats.org/officeDocument/2006/relationships/pivotTable" Target="../pivotTables/pivotTable7.xml"/><Relationship Id="rId12" Type="http://schemas.openxmlformats.org/officeDocument/2006/relationships/pivotTable" Target="../pivotTables/pivotTable16.xml"/><Relationship Id="rId17" Type="http://schemas.openxmlformats.org/officeDocument/2006/relationships/pivotTable" Target="../pivotTables/pivotTable21.xml"/><Relationship Id="rId25" Type="http://schemas.openxmlformats.org/officeDocument/2006/relationships/pivotTable" Target="../pivotTables/pivotTable29.xml"/><Relationship Id="rId33" Type="http://schemas.openxmlformats.org/officeDocument/2006/relationships/pivotTable" Target="../pivotTables/pivotTable37.xml"/><Relationship Id="rId38" Type="http://schemas.openxmlformats.org/officeDocument/2006/relationships/pivotTable" Target="../pivotTables/pivotTable42.xml"/><Relationship Id="rId46" Type="http://schemas.openxmlformats.org/officeDocument/2006/relationships/pivotTable" Target="../pivotTables/pivotTable50.xml"/><Relationship Id="rId20" Type="http://schemas.openxmlformats.org/officeDocument/2006/relationships/pivotTable" Target="../pivotTables/pivotTable24.xml"/><Relationship Id="rId41" Type="http://schemas.openxmlformats.org/officeDocument/2006/relationships/pivotTable" Target="../pivotTables/pivotTable45.x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60.xml"/><Relationship Id="rId13" Type="http://schemas.openxmlformats.org/officeDocument/2006/relationships/pivotTable" Target="../pivotTables/pivotTable65.xml"/><Relationship Id="rId3" Type="http://schemas.openxmlformats.org/officeDocument/2006/relationships/pivotTable" Target="../pivotTables/pivotTable55.xml"/><Relationship Id="rId7" Type="http://schemas.openxmlformats.org/officeDocument/2006/relationships/pivotTable" Target="../pivotTables/pivotTable59.xml"/><Relationship Id="rId12" Type="http://schemas.openxmlformats.org/officeDocument/2006/relationships/pivotTable" Target="../pivotTables/pivotTable64.xml"/><Relationship Id="rId2" Type="http://schemas.openxmlformats.org/officeDocument/2006/relationships/pivotTable" Target="../pivotTables/pivotTable54.xml"/><Relationship Id="rId16" Type="http://schemas.openxmlformats.org/officeDocument/2006/relationships/pivotTable" Target="../pivotTables/pivotTable68.xml"/><Relationship Id="rId1" Type="http://schemas.openxmlformats.org/officeDocument/2006/relationships/pivotTable" Target="../pivotTables/pivotTable53.xml"/><Relationship Id="rId6" Type="http://schemas.openxmlformats.org/officeDocument/2006/relationships/pivotTable" Target="../pivotTables/pivotTable58.xml"/><Relationship Id="rId11" Type="http://schemas.openxmlformats.org/officeDocument/2006/relationships/pivotTable" Target="../pivotTables/pivotTable63.xml"/><Relationship Id="rId5" Type="http://schemas.openxmlformats.org/officeDocument/2006/relationships/pivotTable" Target="../pivotTables/pivotTable57.xml"/><Relationship Id="rId15" Type="http://schemas.openxmlformats.org/officeDocument/2006/relationships/pivotTable" Target="../pivotTables/pivotTable67.xml"/><Relationship Id="rId10" Type="http://schemas.openxmlformats.org/officeDocument/2006/relationships/pivotTable" Target="../pivotTables/pivotTable62.xml"/><Relationship Id="rId4" Type="http://schemas.openxmlformats.org/officeDocument/2006/relationships/pivotTable" Target="../pivotTables/pivotTable56.xml"/><Relationship Id="rId9" Type="http://schemas.openxmlformats.org/officeDocument/2006/relationships/pivotTable" Target="../pivotTables/pivotTable61.xml"/><Relationship Id="rId14" Type="http://schemas.openxmlformats.org/officeDocument/2006/relationships/pivotTable" Target="../pivotTables/pivotTable66.xml"/></Relationships>
</file>

<file path=xl/worksheets/_rels/sheet9.xml.rels><?xml version="1.0" encoding="UTF-8" standalone="yes"?>
<Relationships xmlns="http://schemas.openxmlformats.org/package/2006/relationships"><Relationship Id="rId8" Type="http://schemas.openxmlformats.org/officeDocument/2006/relationships/pivotTable" Target="../pivotTables/pivotTable76.xml"/><Relationship Id="rId3" Type="http://schemas.openxmlformats.org/officeDocument/2006/relationships/pivotTable" Target="../pivotTables/pivotTable71.xml"/><Relationship Id="rId7" Type="http://schemas.openxmlformats.org/officeDocument/2006/relationships/pivotTable" Target="../pivotTables/pivotTable75.xml"/><Relationship Id="rId12" Type="http://schemas.openxmlformats.org/officeDocument/2006/relationships/pivotTable" Target="../pivotTables/pivotTable80.xml"/><Relationship Id="rId2" Type="http://schemas.openxmlformats.org/officeDocument/2006/relationships/pivotTable" Target="../pivotTables/pivotTable70.xml"/><Relationship Id="rId1" Type="http://schemas.openxmlformats.org/officeDocument/2006/relationships/pivotTable" Target="../pivotTables/pivotTable69.xml"/><Relationship Id="rId6" Type="http://schemas.openxmlformats.org/officeDocument/2006/relationships/pivotTable" Target="../pivotTables/pivotTable74.xml"/><Relationship Id="rId11" Type="http://schemas.openxmlformats.org/officeDocument/2006/relationships/pivotTable" Target="../pivotTables/pivotTable79.xml"/><Relationship Id="rId5" Type="http://schemas.openxmlformats.org/officeDocument/2006/relationships/pivotTable" Target="../pivotTables/pivotTable73.xml"/><Relationship Id="rId10" Type="http://schemas.openxmlformats.org/officeDocument/2006/relationships/pivotTable" Target="../pivotTables/pivotTable78.xml"/><Relationship Id="rId4" Type="http://schemas.openxmlformats.org/officeDocument/2006/relationships/pivotTable" Target="../pivotTables/pivotTable72.xml"/><Relationship Id="rId9" Type="http://schemas.openxmlformats.org/officeDocument/2006/relationships/pivotTable" Target="../pivotTables/pivotTable77.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83.xml"/><Relationship Id="rId2" Type="http://schemas.openxmlformats.org/officeDocument/2006/relationships/pivotTable" Target="../pivotTables/pivotTable82.xml"/><Relationship Id="rId1" Type="http://schemas.openxmlformats.org/officeDocument/2006/relationships/pivotTable" Target="../pivotTables/pivotTable81.xml"/><Relationship Id="rId5" Type="http://schemas.openxmlformats.org/officeDocument/2006/relationships/pivotTable" Target="../pivotTables/pivotTable85.xml"/><Relationship Id="rId4" Type="http://schemas.openxmlformats.org/officeDocument/2006/relationships/pivotTable" Target="../pivotTables/pivotTable8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DD44-F6A6-4472-AE4C-6D37AAA3B186}">
  <sheetPr>
    <tabColor rgb="FFEE5859"/>
  </sheetPr>
  <dimension ref="A1:I24"/>
  <sheetViews>
    <sheetView showGridLines="0" topLeftCell="A4" zoomScale="90" zoomScaleNormal="90" workbookViewId="0">
      <selection activeCell="I16" sqref="I16"/>
    </sheetView>
  </sheetViews>
  <sheetFormatPr baseColWidth="10" defaultColWidth="8.7265625" defaultRowHeight="14.5" x14ac:dyDescent="0.35"/>
  <cols>
    <col min="1" max="1" width="33.7265625" style="24" customWidth="1"/>
    <col min="2" max="2" width="18.7265625" style="24" customWidth="1"/>
    <col min="3" max="3" width="67.54296875" style="24" customWidth="1"/>
  </cols>
  <sheetData>
    <row r="1" spans="1:9" ht="94" customHeight="1" x14ac:dyDescent="0.35">
      <c r="A1" s="116" t="s">
        <v>0</v>
      </c>
      <c r="B1" s="116"/>
      <c r="C1" s="116"/>
    </row>
    <row r="2" spans="1:9" ht="16" x14ac:dyDescent="0.35">
      <c r="A2" s="117" t="s">
        <v>1</v>
      </c>
      <c r="B2" s="117"/>
      <c r="C2" s="117"/>
    </row>
    <row r="3" spans="1:9" ht="133.5" customHeight="1" x14ac:dyDescent="0.35">
      <c r="A3" s="21" t="s">
        <v>2</v>
      </c>
      <c r="B3" s="118" t="s">
        <v>3</v>
      </c>
      <c r="C3" s="118"/>
      <c r="E3" s="25" t="s">
        <v>4</v>
      </c>
      <c r="I3" s="26" t="s">
        <v>5</v>
      </c>
    </row>
    <row r="4" spans="1:9" ht="174" customHeight="1" x14ac:dyDescent="0.35">
      <c r="A4" s="21" t="s">
        <v>6</v>
      </c>
      <c r="B4" s="118" t="s">
        <v>7</v>
      </c>
      <c r="C4" s="118"/>
      <c r="E4" s="25" t="s">
        <v>8</v>
      </c>
    </row>
    <row r="5" spans="1:9" ht="15" customHeight="1" x14ac:dyDescent="0.35">
      <c r="A5" s="21" t="s">
        <v>9</v>
      </c>
      <c r="B5" s="119" t="s">
        <v>10</v>
      </c>
      <c r="C5" s="119"/>
    </row>
    <row r="6" spans="1:9" x14ac:dyDescent="0.35">
      <c r="A6" s="21" t="s">
        <v>11</v>
      </c>
      <c r="B6" s="118" t="s">
        <v>12</v>
      </c>
      <c r="C6" s="118"/>
    </row>
    <row r="7" spans="1:9" ht="55.5" customHeight="1" x14ac:dyDescent="0.35">
      <c r="A7" s="21" t="s">
        <v>13</v>
      </c>
      <c r="B7" s="114" t="s">
        <v>14</v>
      </c>
      <c r="C7" s="114"/>
    </row>
    <row r="8" spans="1:9" x14ac:dyDescent="0.35">
      <c r="A8" s="21" t="s">
        <v>15</v>
      </c>
      <c r="B8" s="115">
        <v>5</v>
      </c>
      <c r="C8" s="115"/>
    </row>
    <row r="9" spans="1:9" x14ac:dyDescent="0.35">
      <c r="A9" s="21" t="s">
        <v>16</v>
      </c>
      <c r="B9" s="115">
        <v>135</v>
      </c>
      <c r="C9" s="115"/>
    </row>
    <row r="10" spans="1:9" x14ac:dyDescent="0.35">
      <c r="A10" s="105" t="s">
        <v>17</v>
      </c>
      <c r="B10" s="106"/>
      <c r="C10" s="107"/>
    </row>
    <row r="11" spans="1:9" x14ac:dyDescent="0.35">
      <c r="A11" s="21" t="s">
        <v>18</v>
      </c>
      <c r="B11" s="112" t="s">
        <v>19</v>
      </c>
      <c r="C11" s="113"/>
    </row>
    <row r="12" spans="1:9" x14ac:dyDescent="0.35">
      <c r="A12" s="21" t="s">
        <v>20</v>
      </c>
      <c r="B12" s="112" t="s">
        <v>21</v>
      </c>
      <c r="C12" s="113"/>
    </row>
    <row r="13" spans="1:9" ht="14.5" customHeight="1" x14ac:dyDescent="0.35">
      <c r="A13" s="21" t="s">
        <v>22</v>
      </c>
      <c r="B13" s="112" t="s">
        <v>23</v>
      </c>
      <c r="C13" s="113"/>
    </row>
    <row r="14" spans="1:9" ht="31.5" customHeight="1" x14ac:dyDescent="0.35">
      <c r="A14" s="21" t="s">
        <v>24</v>
      </c>
      <c r="B14" s="112" t="s">
        <v>25</v>
      </c>
      <c r="C14" s="113"/>
    </row>
    <row r="15" spans="1:9" ht="31.5" customHeight="1" x14ac:dyDescent="0.35">
      <c r="A15" s="21" t="s">
        <v>26</v>
      </c>
      <c r="B15" s="112" t="s">
        <v>27</v>
      </c>
      <c r="C15" s="113"/>
    </row>
    <row r="16" spans="1:9" ht="23.5" customHeight="1" x14ac:dyDescent="0.35">
      <c r="A16" s="21" t="s">
        <v>3713</v>
      </c>
      <c r="B16" s="112" t="s">
        <v>27</v>
      </c>
      <c r="C16" s="113"/>
    </row>
    <row r="17" spans="1:3" ht="23.5" customHeight="1" x14ac:dyDescent="0.35">
      <c r="A17" s="21" t="s">
        <v>28</v>
      </c>
      <c r="B17" s="112" t="s">
        <v>29</v>
      </c>
      <c r="C17" s="113"/>
    </row>
    <row r="18" spans="1:3" ht="14.5" customHeight="1" x14ac:dyDescent="0.35">
      <c r="A18" s="21" t="s">
        <v>30</v>
      </c>
      <c r="B18" s="112" t="s">
        <v>31</v>
      </c>
      <c r="C18" s="113"/>
    </row>
    <row r="19" spans="1:3" ht="35.15" customHeight="1" x14ac:dyDescent="0.35">
      <c r="A19" s="21" t="s">
        <v>32</v>
      </c>
      <c r="B19" s="112" t="s">
        <v>33</v>
      </c>
      <c r="C19" s="113"/>
    </row>
    <row r="20" spans="1:3" ht="14.5" customHeight="1" x14ac:dyDescent="0.35">
      <c r="A20" s="21" t="s">
        <v>34</v>
      </c>
      <c r="B20" s="112" t="s">
        <v>35</v>
      </c>
      <c r="C20" s="113"/>
    </row>
    <row r="21" spans="1:3" ht="15" customHeight="1" x14ac:dyDescent="0.35">
      <c r="A21" s="21" t="s">
        <v>36</v>
      </c>
      <c r="B21" s="112" t="s">
        <v>37</v>
      </c>
      <c r="C21" s="113"/>
    </row>
    <row r="22" spans="1:3" x14ac:dyDescent="0.35">
      <c r="A22" s="105" t="s">
        <v>38</v>
      </c>
      <c r="B22" s="106"/>
      <c r="C22" s="107"/>
    </row>
    <row r="23" spans="1:3" ht="14.5" customHeight="1" x14ac:dyDescent="0.35">
      <c r="A23" s="22" t="s">
        <v>39</v>
      </c>
      <c r="B23" s="108" t="s">
        <v>40</v>
      </c>
      <c r="C23" s="109"/>
    </row>
    <row r="24" spans="1:3" x14ac:dyDescent="0.35">
      <c r="A24" s="23" t="s">
        <v>41</v>
      </c>
      <c r="B24" s="110" t="s">
        <v>42</v>
      </c>
      <c r="C24" s="111"/>
    </row>
  </sheetData>
  <mergeCells count="24">
    <mergeCell ref="A10:C10"/>
    <mergeCell ref="B11:C11"/>
    <mergeCell ref="B12:C12"/>
    <mergeCell ref="B13:C13"/>
    <mergeCell ref="B19:C19"/>
    <mergeCell ref="B14:C14"/>
    <mergeCell ref="B18:C18"/>
    <mergeCell ref="B16:C16"/>
    <mergeCell ref="B17:C17"/>
    <mergeCell ref="B15:C15"/>
    <mergeCell ref="B7:C7"/>
    <mergeCell ref="B8:C8"/>
    <mergeCell ref="B9:C9"/>
    <mergeCell ref="A1:C1"/>
    <mergeCell ref="A2:C2"/>
    <mergeCell ref="B3:C3"/>
    <mergeCell ref="B4:C4"/>
    <mergeCell ref="B5:C5"/>
    <mergeCell ref="B6:C6"/>
    <mergeCell ref="A22:C22"/>
    <mergeCell ref="B23:C23"/>
    <mergeCell ref="B24:C24"/>
    <mergeCell ref="B20:C20"/>
    <mergeCell ref="B21:C21"/>
  </mergeCells>
  <conditionalFormatting sqref="A3:B9 A10 A22:A24 A11:B21">
    <cfRule type="expression" dxfId="499" priority="3">
      <formula>MOD(ROW(),2)</formula>
    </cfRule>
  </conditionalFormatting>
  <conditionalFormatting sqref="B23">
    <cfRule type="expression" dxfId="498" priority="1">
      <formula>MOD(ROW(),2)</formula>
    </cfRule>
  </conditionalFormatting>
  <hyperlinks>
    <hyperlink ref="B5:C5" r:id="rId1" display="Termes de references " xr:uid="{197D3C07-14D7-4D8B-8B96-92CF0AF20FE6}"/>
    <hyperlink ref="B23" r:id="rId2" xr:uid="{06080ABE-88F9-48EE-AB5B-AE2202CC085A}"/>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D136"/>
  <sheetViews>
    <sheetView topLeftCell="A100" workbookViewId="0">
      <selection activeCell="ANU43" sqref="ANU43"/>
    </sheetView>
  </sheetViews>
  <sheetFormatPr baseColWidth="10" defaultColWidth="8.7265625" defaultRowHeight="14.5" x14ac:dyDescent="0.35"/>
  <cols>
    <col min="3" max="3" width="20.7265625" style="2" customWidth="1"/>
    <col min="4" max="4" width="13.1796875" bestFit="1" customWidth="1"/>
    <col min="5" max="5" width="21.54296875" bestFit="1" customWidth="1"/>
    <col min="6" max="7" width="20.7265625" style="2" customWidth="1"/>
    <col min="11" max="11" width="21.54296875" bestFit="1" customWidth="1"/>
    <col min="12" max="12" width="20.7265625" style="2" customWidth="1"/>
    <col min="15" max="15" width="12.453125" customWidth="1"/>
    <col min="20" max="20" width="13.54296875" customWidth="1"/>
    <col min="34" max="34" width="10.81640625" customWidth="1"/>
    <col min="1061" max="1061" width="75.26953125" customWidth="1"/>
    <col min="1065" max="1065" width="20.7265625" style="2" customWidth="1"/>
  </cols>
  <sheetData>
    <row r="1" spans="1:1070" s="1" customFormat="1" x14ac:dyDescent="0.35">
      <c r="A1" s="1" t="s">
        <v>43</v>
      </c>
      <c r="B1" s="1" t="s">
        <v>44</v>
      </c>
      <c r="C1" s="1" t="s">
        <v>45</v>
      </c>
      <c r="D1" s="1" t="s">
        <v>46</v>
      </c>
      <c r="E1" s="1" t="s">
        <v>47</v>
      </c>
      <c r="F1" s="1" t="s">
        <v>48</v>
      </c>
      <c r="G1" s="1" t="s">
        <v>49</v>
      </c>
      <c r="H1" s="1" t="s">
        <v>50</v>
      </c>
      <c r="I1" s="1" t="s">
        <v>51</v>
      </c>
      <c r="J1" s="1" t="s">
        <v>52</v>
      </c>
      <c r="K1" s="1" t="s">
        <v>53</v>
      </c>
      <c r="L1" s="1" t="s">
        <v>54</v>
      </c>
      <c r="M1" s="1" t="s">
        <v>55</v>
      </c>
      <c r="N1" s="1" t="s">
        <v>56</v>
      </c>
      <c r="O1" s="1" t="s">
        <v>57</v>
      </c>
      <c r="P1" s="1" t="s">
        <v>58</v>
      </c>
      <c r="Q1" s="1" t="s">
        <v>59</v>
      </c>
      <c r="R1" s="1" t="s">
        <v>60</v>
      </c>
      <c r="S1" s="1" t="s">
        <v>61</v>
      </c>
      <c r="T1" s="1" t="s">
        <v>62</v>
      </c>
      <c r="U1" s="1" t="s">
        <v>63</v>
      </c>
      <c r="V1" s="1" t="s">
        <v>64</v>
      </c>
      <c r="W1" s="1" t="s">
        <v>65</v>
      </c>
      <c r="X1" s="1" t="s">
        <v>66</v>
      </c>
      <c r="Y1" s="1" t="s">
        <v>67</v>
      </c>
      <c r="Z1" s="1" t="s">
        <v>68</v>
      </c>
      <c r="AA1" s="1" t="s">
        <v>69</v>
      </c>
      <c r="AB1" s="1" t="s">
        <v>70</v>
      </c>
      <c r="AC1" s="1" t="s">
        <v>71</v>
      </c>
      <c r="AD1" s="1" t="s">
        <v>72</v>
      </c>
      <c r="AE1" s="1" t="s">
        <v>73</v>
      </c>
      <c r="AF1" s="1" t="s">
        <v>74</v>
      </c>
      <c r="AG1" s="1" t="s">
        <v>75</v>
      </c>
      <c r="AH1" s="1" t="s">
        <v>76</v>
      </c>
      <c r="AI1" s="1" t="s">
        <v>77</v>
      </c>
      <c r="AJ1" s="1" t="s">
        <v>78</v>
      </c>
      <c r="AK1" s="1" t="s">
        <v>79</v>
      </c>
      <c r="AL1" s="1" t="s">
        <v>80</v>
      </c>
      <c r="AM1" s="1" t="s">
        <v>81</v>
      </c>
      <c r="AN1" s="1" t="s">
        <v>82</v>
      </c>
      <c r="AO1" s="1" t="s">
        <v>83</v>
      </c>
      <c r="AP1" s="1" t="s">
        <v>84</v>
      </c>
      <c r="AQ1" s="1" t="s">
        <v>85</v>
      </c>
      <c r="AR1" s="1" t="s">
        <v>86</v>
      </c>
      <c r="AS1" s="1" t="s">
        <v>87</v>
      </c>
      <c r="AT1" s="1" t="s">
        <v>88</v>
      </c>
      <c r="AU1" s="1" t="s">
        <v>89</v>
      </c>
      <c r="AV1" s="1" t="s">
        <v>90</v>
      </c>
      <c r="AW1" s="1" t="s">
        <v>91</v>
      </c>
      <c r="AX1" s="1" t="s">
        <v>92</v>
      </c>
      <c r="AY1" s="1" t="s">
        <v>93</v>
      </c>
      <c r="AZ1" s="1" t="s">
        <v>94</v>
      </c>
      <c r="BA1" s="1" t="s">
        <v>95</v>
      </c>
      <c r="BB1" s="1" t="s">
        <v>96</v>
      </c>
      <c r="BC1" s="1" t="s">
        <v>97</v>
      </c>
      <c r="BD1" s="1" t="s">
        <v>98</v>
      </c>
      <c r="BE1" s="1" t="s">
        <v>99</v>
      </c>
      <c r="BF1" s="1" t="s">
        <v>100</v>
      </c>
      <c r="BG1" s="1" t="s">
        <v>101</v>
      </c>
      <c r="BH1" s="1" t="s">
        <v>102</v>
      </c>
      <c r="BI1" s="1" t="s">
        <v>103</v>
      </c>
      <c r="BJ1" s="1" t="s">
        <v>104</v>
      </c>
      <c r="BK1" s="1" t="s">
        <v>105</v>
      </c>
      <c r="BL1" s="1" t="s">
        <v>106</v>
      </c>
      <c r="BM1" s="1" t="s">
        <v>107</v>
      </c>
      <c r="BN1" s="1" t="s">
        <v>108</v>
      </c>
      <c r="BO1" s="1" t="s">
        <v>109</v>
      </c>
      <c r="BP1" s="1" t="s">
        <v>110</v>
      </c>
      <c r="BQ1" s="1" t="s">
        <v>111</v>
      </c>
      <c r="BR1" s="1" t="s">
        <v>112</v>
      </c>
      <c r="BS1" s="1" t="s">
        <v>113</v>
      </c>
      <c r="BT1" s="1" t="s">
        <v>114</v>
      </c>
      <c r="BU1" s="1" t="s">
        <v>115</v>
      </c>
      <c r="BV1" s="1" t="s">
        <v>116</v>
      </c>
      <c r="BW1" s="1" t="s">
        <v>117</v>
      </c>
      <c r="BX1" s="1" t="s">
        <v>118</v>
      </c>
      <c r="BY1" s="1" t="s">
        <v>119</v>
      </c>
      <c r="BZ1" s="1" t="s">
        <v>120</v>
      </c>
      <c r="CA1" s="1" t="s">
        <v>121</v>
      </c>
      <c r="CB1" s="1" t="s">
        <v>122</v>
      </c>
      <c r="CC1" s="1" t="s">
        <v>123</v>
      </c>
      <c r="CD1" s="1" t="s">
        <v>124</v>
      </c>
      <c r="CE1" s="1" t="s">
        <v>125</v>
      </c>
      <c r="CF1" s="1" t="s">
        <v>126</v>
      </c>
      <c r="CG1" s="1" t="s">
        <v>127</v>
      </c>
      <c r="CH1" s="1" t="s">
        <v>128</v>
      </c>
      <c r="CI1" s="1" t="s">
        <v>129</v>
      </c>
      <c r="CJ1" s="1" t="s">
        <v>130</v>
      </c>
      <c r="CK1" s="1" t="s">
        <v>131</v>
      </c>
      <c r="CL1" s="1" t="s">
        <v>132</v>
      </c>
      <c r="CM1" s="1" t="s">
        <v>133</v>
      </c>
      <c r="CN1" s="1" t="s">
        <v>134</v>
      </c>
      <c r="CO1" s="1" t="s">
        <v>135</v>
      </c>
      <c r="CP1" s="1" t="s">
        <v>136</v>
      </c>
      <c r="CQ1" s="1" t="s">
        <v>137</v>
      </c>
      <c r="CR1" s="1" t="s">
        <v>138</v>
      </c>
      <c r="CS1" s="1" t="s">
        <v>139</v>
      </c>
      <c r="CT1" s="1" t="s">
        <v>140</v>
      </c>
      <c r="CU1" s="1" t="s">
        <v>141</v>
      </c>
      <c r="CV1" s="1" t="s">
        <v>142</v>
      </c>
      <c r="CW1" s="1" t="s">
        <v>143</v>
      </c>
      <c r="CX1" s="1" t="s">
        <v>144</v>
      </c>
      <c r="CY1" s="1" t="s">
        <v>145</v>
      </c>
      <c r="CZ1" s="1" t="s">
        <v>146</v>
      </c>
      <c r="DA1" s="1" t="s">
        <v>147</v>
      </c>
      <c r="DB1" s="1" t="s">
        <v>148</v>
      </c>
      <c r="DC1" s="1" t="s">
        <v>149</v>
      </c>
      <c r="DD1" s="1" t="s">
        <v>150</v>
      </c>
      <c r="DE1" s="1" t="s">
        <v>151</v>
      </c>
      <c r="DF1" s="1" t="s">
        <v>152</v>
      </c>
      <c r="DG1" s="1" t="s">
        <v>153</v>
      </c>
      <c r="DH1" s="1" t="s">
        <v>154</v>
      </c>
      <c r="DI1" s="1" t="s">
        <v>155</v>
      </c>
      <c r="DJ1" s="1" t="s">
        <v>156</v>
      </c>
      <c r="DK1" s="1" t="s">
        <v>157</v>
      </c>
      <c r="DL1" s="1" t="s">
        <v>158</v>
      </c>
      <c r="DM1" s="1" t="s">
        <v>159</v>
      </c>
      <c r="DN1" s="1" t="s">
        <v>160</v>
      </c>
      <c r="DO1" s="1" t="s">
        <v>161</v>
      </c>
      <c r="DP1" s="1" t="s">
        <v>162</v>
      </c>
      <c r="DQ1" s="1" t="s">
        <v>163</v>
      </c>
      <c r="DR1" s="1" t="s">
        <v>164</v>
      </c>
      <c r="DS1" s="1" t="s">
        <v>165</v>
      </c>
      <c r="DT1" s="1" t="s">
        <v>166</v>
      </c>
      <c r="DU1" s="1" t="s">
        <v>167</v>
      </c>
      <c r="DV1" s="1" t="s">
        <v>168</v>
      </c>
      <c r="DW1" s="1" t="s">
        <v>169</v>
      </c>
      <c r="DX1" s="1" t="s">
        <v>170</v>
      </c>
      <c r="DY1" s="1" t="s">
        <v>171</v>
      </c>
      <c r="DZ1" s="1" t="s">
        <v>172</v>
      </c>
      <c r="EA1" s="1" t="s">
        <v>173</v>
      </c>
      <c r="EB1" s="1" t="s">
        <v>174</v>
      </c>
      <c r="EC1" s="1" t="s">
        <v>175</v>
      </c>
      <c r="ED1" s="1" t="s">
        <v>176</v>
      </c>
      <c r="EE1" s="1" t="s">
        <v>177</v>
      </c>
      <c r="EF1" s="1" t="s">
        <v>178</v>
      </c>
      <c r="EG1" s="1" t="s">
        <v>179</v>
      </c>
      <c r="EH1" s="1" t="s">
        <v>180</v>
      </c>
      <c r="EI1" s="1" t="s">
        <v>181</v>
      </c>
      <c r="EJ1" s="1" t="s">
        <v>182</v>
      </c>
      <c r="EK1" s="1" t="s">
        <v>183</v>
      </c>
      <c r="EL1" s="1" t="s">
        <v>184</v>
      </c>
      <c r="EM1" s="1" t="s">
        <v>185</v>
      </c>
      <c r="EN1" s="1" t="s">
        <v>186</v>
      </c>
      <c r="EO1" s="1" t="s">
        <v>187</v>
      </c>
      <c r="EP1" s="1" t="s">
        <v>188</v>
      </c>
      <c r="EQ1" s="1" t="s">
        <v>189</v>
      </c>
      <c r="ER1" s="1" t="s">
        <v>190</v>
      </c>
      <c r="ES1" s="1" t="s">
        <v>191</v>
      </c>
      <c r="ET1" s="1" t="s">
        <v>192</v>
      </c>
      <c r="EU1" s="1" t="s">
        <v>193</v>
      </c>
      <c r="EV1" s="1" t="s">
        <v>194</v>
      </c>
      <c r="EW1" s="1" t="s">
        <v>195</v>
      </c>
      <c r="EX1" s="1" t="s">
        <v>196</v>
      </c>
      <c r="EY1" s="1" t="s">
        <v>197</v>
      </c>
      <c r="EZ1" s="1" t="s">
        <v>198</v>
      </c>
      <c r="FA1" s="1" t="s">
        <v>199</v>
      </c>
      <c r="FB1" s="1" t="s">
        <v>200</v>
      </c>
      <c r="FC1" s="1" t="s">
        <v>201</v>
      </c>
      <c r="FD1" s="1" t="s">
        <v>202</v>
      </c>
      <c r="FE1" s="1" t="s">
        <v>203</v>
      </c>
      <c r="FF1" s="1" t="s">
        <v>204</v>
      </c>
      <c r="FG1" s="1" t="s">
        <v>205</v>
      </c>
      <c r="FH1" s="1" t="s">
        <v>206</v>
      </c>
      <c r="FI1" s="1" t="s">
        <v>207</v>
      </c>
      <c r="FJ1" s="1" t="s">
        <v>208</v>
      </c>
      <c r="FK1" s="1" t="s">
        <v>209</v>
      </c>
      <c r="FL1" s="1" t="s">
        <v>210</v>
      </c>
      <c r="FM1" s="1" t="s">
        <v>211</v>
      </c>
      <c r="FN1" s="1" t="s">
        <v>212</v>
      </c>
      <c r="FO1" s="1" t="s">
        <v>213</v>
      </c>
      <c r="FP1" s="1" t="s">
        <v>214</v>
      </c>
      <c r="FQ1" s="1" t="s">
        <v>215</v>
      </c>
      <c r="FR1" s="1" t="s">
        <v>216</v>
      </c>
      <c r="FS1" s="1" t="s">
        <v>217</v>
      </c>
      <c r="FT1" s="1" t="s">
        <v>218</v>
      </c>
      <c r="FU1" s="1" t="s">
        <v>219</v>
      </c>
      <c r="FV1" s="1" t="s">
        <v>220</v>
      </c>
      <c r="FW1" s="1" t="s">
        <v>221</v>
      </c>
      <c r="FX1" s="1" t="s">
        <v>222</v>
      </c>
      <c r="FY1" s="1" t="s">
        <v>223</v>
      </c>
      <c r="FZ1" s="1" t="s">
        <v>224</v>
      </c>
      <c r="GA1" s="1" t="s">
        <v>225</v>
      </c>
      <c r="GB1" s="1" t="s">
        <v>226</v>
      </c>
      <c r="GC1" s="1" t="s">
        <v>227</v>
      </c>
      <c r="GD1" s="1" t="s">
        <v>228</v>
      </c>
      <c r="GE1" s="1" t="s">
        <v>229</v>
      </c>
      <c r="GF1" s="1" t="s">
        <v>230</v>
      </c>
      <c r="GG1" s="1" t="s">
        <v>231</v>
      </c>
      <c r="GH1" s="1" t="s">
        <v>232</v>
      </c>
      <c r="GI1" s="1" t="s">
        <v>233</v>
      </c>
      <c r="GJ1" s="1" t="s">
        <v>234</v>
      </c>
      <c r="GK1" s="1" t="s">
        <v>235</v>
      </c>
      <c r="GL1" s="1" t="s">
        <v>236</v>
      </c>
      <c r="GM1" s="1" t="s">
        <v>237</v>
      </c>
      <c r="GN1" s="1" t="s">
        <v>238</v>
      </c>
      <c r="GO1" s="1" t="s">
        <v>239</v>
      </c>
      <c r="GP1" s="1" t="s">
        <v>240</v>
      </c>
      <c r="GQ1" s="1" t="s">
        <v>241</v>
      </c>
      <c r="GR1" s="1" t="s">
        <v>242</v>
      </c>
      <c r="GS1" s="1" t="s">
        <v>243</v>
      </c>
      <c r="GT1" s="1" t="s">
        <v>244</v>
      </c>
      <c r="GU1" s="1" t="s">
        <v>245</v>
      </c>
      <c r="GV1" s="1" t="s">
        <v>246</v>
      </c>
      <c r="GW1" s="1" t="s">
        <v>247</v>
      </c>
      <c r="GX1" s="1" t="s">
        <v>248</v>
      </c>
      <c r="GY1" s="1" t="s">
        <v>249</v>
      </c>
      <c r="GZ1" s="1" t="s">
        <v>250</v>
      </c>
      <c r="HA1" s="1" t="s">
        <v>251</v>
      </c>
      <c r="HB1" s="1" t="s">
        <v>252</v>
      </c>
      <c r="HC1" s="1" t="s">
        <v>253</v>
      </c>
      <c r="HD1" s="1" t="s">
        <v>254</v>
      </c>
      <c r="HE1" s="1" t="s">
        <v>255</v>
      </c>
      <c r="HF1" s="1" t="s">
        <v>256</v>
      </c>
      <c r="HG1" s="1" t="s">
        <v>257</v>
      </c>
      <c r="HH1" s="1" t="s">
        <v>258</v>
      </c>
      <c r="HI1" s="1" t="s">
        <v>259</v>
      </c>
      <c r="HJ1" s="1" t="s">
        <v>260</v>
      </c>
      <c r="HK1" s="1" t="s">
        <v>261</v>
      </c>
      <c r="HL1" s="1" t="s">
        <v>262</v>
      </c>
      <c r="HM1" s="1" t="s">
        <v>263</v>
      </c>
      <c r="HN1" s="1" t="s">
        <v>264</v>
      </c>
      <c r="HO1" s="1" t="s">
        <v>265</v>
      </c>
      <c r="HP1" s="1" t="s">
        <v>266</v>
      </c>
      <c r="HQ1" s="1" t="s">
        <v>267</v>
      </c>
      <c r="HR1" s="1" t="s">
        <v>268</v>
      </c>
      <c r="HS1" s="1" t="s">
        <v>269</v>
      </c>
      <c r="HT1" s="1" t="s">
        <v>270</v>
      </c>
      <c r="HU1" s="1" t="s">
        <v>271</v>
      </c>
      <c r="HV1" s="1" t="s">
        <v>272</v>
      </c>
      <c r="HW1" s="1" t="s">
        <v>273</v>
      </c>
      <c r="HX1" s="1" t="s">
        <v>274</v>
      </c>
      <c r="HY1" s="1" t="s">
        <v>275</v>
      </c>
      <c r="HZ1" s="1" t="s">
        <v>276</v>
      </c>
      <c r="IA1" s="1" t="s">
        <v>277</v>
      </c>
      <c r="IB1" s="1" t="s">
        <v>278</v>
      </c>
      <c r="IC1" s="1" t="s">
        <v>279</v>
      </c>
      <c r="ID1" s="1" t="s">
        <v>280</v>
      </c>
      <c r="IE1" s="1" t="s">
        <v>281</v>
      </c>
      <c r="IF1" s="1" t="s">
        <v>282</v>
      </c>
      <c r="IG1" s="1" t="s">
        <v>283</v>
      </c>
      <c r="IH1" s="1" t="s">
        <v>284</v>
      </c>
      <c r="II1" s="1" t="s">
        <v>285</v>
      </c>
      <c r="IJ1" s="1" t="s">
        <v>286</v>
      </c>
      <c r="IK1" s="1" t="s">
        <v>287</v>
      </c>
      <c r="IL1" s="1" t="s">
        <v>288</v>
      </c>
      <c r="IM1" s="1" t="s">
        <v>289</v>
      </c>
      <c r="IN1" s="1" t="s">
        <v>290</v>
      </c>
      <c r="IO1" s="1" t="s">
        <v>291</v>
      </c>
      <c r="IP1" s="1" t="s">
        <v>292</v>
      </c>
      <c r="IQ1" s="1" t="s">
        <v>293</v>
      </c>
      <c r="IR1" s="1" t="s">
        <v>294</v>
      </c>
      <c r="IS1" s="1" t="s">
        <v>295</v>
      </c>
      <c r="IT1" s="1" t="s">
        <v>296</v>
      </c>
      <c r="IU1" s="1" t="s">
        <v>297</v>
      </c>
      <c r="IV1" s="1" t="s">
        <v>298</v>
      </c>
      <c r="IW1" s="1" t="s">
        <v>299</v>
      </c>
      <c r="IX1" s="1" t="s">
        <v>300</v>
      </c>
      <c r="IY1" s="1" t="s">
        <v>301</v>
      </c>
      <c r="IZ1" s="1" t="s">
        <v>302</v>
      </c>
      <c r="JA1" s="1" t="s">
        <v>303</v>
      </c>
      <c r="JB1" s="1" t="s">
        <v>304</v>
      </c>
      <c r="JC1" s="1" t="s">
        <v>305</v>
      </c>
      <c r="JD1" s="1" t="s">
        <v>306</v>
      </c>
      <c r="JE1" s="1" t="s">
        <v>307</v>
      </c>
      <c r="JF1" s="1" t="s">
        <v>308</v>
      </c>
      <c r="JG1" s="1" t="s">
        <v>309</v>
      </c>
      <c r="JH1" s="1" t="s">
        <v>310</v>
      </c>
      <c r="JI1" s="1" t="s">
        <v>311</v>
      </c>
      <c r="JJ1" s="1" t="s">
        <v>312</v>
      </c>
      <c r="JK1" s="1" t="s">
        <v>313</v>
      </c>
      <c r="JL1" s="1" t="s">
        <v>314</v>
      </c>
      <c r="JM1" s="1" t="s">
        <v>315</v>
      </c>
      <c r="JN1" s="1" t="s">
        <v>316</v>
      </c>
      <c r="JO1" s="1" t="s">
        <v>317</v>
      </c>
      <c r="JP1" s="1" t="s">
        <v>318</v>
      </c>
      <c r="JQ1" s="1" t="s">
        <v>319</v>
      </c>
      <c r="JR1" s="1" t="s">
        <v>320</v>
      </c>
      <c r="JS1" s="1" t="s">
        <v>321</v>
      </c>
      <c r="JT1" s="1" t="s">
        <v>322</v>
      </c>
      <c r="JU1" s="1" t="s">
        <v>323</v>
      </c>
      <c r="JV1" s="1" t="s">
        <v>324</v>
      </c>
      <c r="JW1" s="1" t="s">
        <v>325</v>
      </c>
      <c r="JX1" s="1" t="s">
        <v>326</v>
      </c>
      <c r="JY1" s="1" t="s">
        <v>327</v>
      </c>
      <c r="JZ1" s="1" t="s">
        <v>328</v>
      </c>
      <c r="KA1" s="1" t="s">
        <v>329</v>
      </c>
      <c r="KB1" s="1" t="s">
        <v>330</v>
      </c>
      <c r="KC1" s="1" t="s">
        <v>331</v>
      </c>
      <c r="KD1" s="1" t="s">
        <v>332</v>
      </c>
      <c r="KE1" s="1" t="s">
        <v>333</v>
      </c>
      <c r="KF1" s="1" t="s">
        <v>334</v>
      </c>
      <c r="KG1" s="1" t="s">
        <v>335</v>
      </c>
      <c r="KH1" s="1" t="s">
        <v>336</v>
      </c>
      <c r="KI1" s="1" t="s">
        <v>337</v>
      </c>
      <c r="KJ1" s="1" t="s">
        <v>338</v>
      </c>
      <c r="KK1" s="1" t="s">
        <v>339</v>
      </c>
      <c r="KL1" s="1" t="s">
        <v>340</v>
      </c>
      <c r="KM1" s="1" t="s">
        <v>341</v>
      </c>
      <c r="KN1" s="1" t="s">
        <v>342</v>
      </c>
      <c r="KO1" s="1" t="s">
        <v>343</v>
      </c>
      <c r="KP1" s="1" t="s">
        <v>344</v>
      </c>
      <c r="KQ1" s="1" t="s">
        <v>345</v>
      </c>
      <c r="KR1" s="1" t="s">
        <v>346</v>
      </c>
      <c r="KS1" s="1" t="s">
        <v>347</v>
      </c>
      <c r="KT1" s="1" t="s">
        <v>348</v>
      </c>
      <c r="KU1" s="1" t="s">
        <v>349</v>
      </c>
      <c r="KV1" s="1" t="s">
        <v>350</v>
      </c>
      <c r="KW1" s="1" t="s">
        <v>351</v>
      </c>
      <c r="KX1" s="1" t="s">
        <v>352</v>
      </c>
      <c r="KY1" s="1" t="s">
        <v>353</v>
      </c>
      <c r="KZ1" s="1" t="s">
        <v>354</v>
      </c>
      <c r="LA1" s="1" t="s">
        <v>355</v>
      </c>
      <c r="LB1" s="1" t="s">
        <v>356</v>
      </c>
      <c r="LC1" s="1" t="s">
        <v>357</v>
      </c>
      <c r="LD1" s="1" t="s">
        <v>358</v>
      </c>
      <c r="LE1" s="1" t="s">
        <v>359</v>
      </c>
      <c r="LF1" s="1" t="s">
        <v>360</v>
      </c>
      <c r="LG1" s="1" t="s">
        <v>361</v>
      </c>
      <c r="LH1" s="1" t="s">
        <v>362</v>
      </c>
      <c r="LI1" s="1" t="s">
        <v>363</v>
      </c>
      <c r="LJ1" s="1" t="s">
        <v>364</v>
      </c>
      <c r="LK1" s="1" t="s">
        <v>365</v>
      </c>
      <c r="LL1" s="1" t="s">
        <v>366</v>
      </c>
      <c r="LM1" s="1" t="s">
        <v>367</v>
      </c>
      <c r="LN1" s="1" t="s">
        <v>368</v>
      </c>
      <c r="LO1" s="1" t="s">
        <v>369</v>
      </c>
      <c r="LP1" s="1" t="s">
        <v>370</v>
      </c>
      <c r="LQ1" s="1" t="s">
        <v>371</v>
      </c>
      <c r="LR1" s="1" t="s">
        <v>372</v>
      </c>
      <c r="LS1" s="1" t="s">
        <v>373</v>
      </c>
      <c r="LT1" s="1" t="s">
        <v>374</v>
      </c>
      <c r="LU1" s="1" t="s">
        <v>375</v>
      </c>
      <c r="LV1" s="1" t="s">
        <v>376</v>
      </c>
      <c r="LW1" s="1" t="s">
        <v>377</v>
      </c>
      <c r="LX1" s="1" t="s">
        <v>378</v>
      </c>
      <c r="LY1" s="1" t="s">
        <v>379</v>
      </c>
      <c r="LZ1" s="1" t="s">
        <v>380</v>
      </c>
      <c r="MA1" s="1" t="s">
        <v>381</v>
      </c>
      <c r="MB1" s="1" t="s">
        <v>382</v>
      </c>
      <c r="MC1" s="1" t="s">
        <v>383</v>
      </c>
      <c r="MD1" s="1" t="s">
        <v>384</v>
      </c>
      <c r="ME1" s="1" t="s">
        <v>385</v>
      </c>
      <c r="MF1" s="1" t="s">
        <v>386</v>
      </c>
      <c r="MG1" s="1" t="s">
        <v>387</v>
      </c>
      <c r="MH1" s="1" t="s">
        <v>388</v>
      </c>
      <c r="MI1" s="1" t="s">
        <v>389</v>
      </c>
      <c r="MJ1" s="1" t="s">
        <v>390</v>
      </c>
      <c r="MK1" s="1" t="s">
        <v>391</v>
      </c>
      <c r="ML1" s="1" t="s">
        <v>392</v>
      </c>
      <c r="MM1" s="1" t="s">
        <v>393</v>
      </c>
      <c r="MN1" s="1" t="s">
        <v>394</v>
      </c>
      <c r="MO1" s="1" t="s">
        <v>395</v>
      </c>
      <c r="MP1" s="1" t="s">
        <v>396</v>
      </c>
      <c r="MQ1" s="1" t="s">
        <v>397</v>
      </c>
      <c r="MR1" s="1" t="s">
        <v>398</v>
      </c>
      <c r="MS1" s="1" t="s">
        <v>399</v>
      </c>
      <c r="MT1" s="1" t="s">
        <v>400</v>
      </c>
      <c r="MU1" s="1" t="s">
        <v>401</v>
      </c>
      <c r="MV1" s="1" t="s">
        <v>402</v>
      </c>
      <c r="MW1" s="1" t="s">
        <v>403</v>
      </c>
      <c r="MX1" s="1" t="s">
        <v>404</v>
      </c>
      <c r="MY1" s="1" t="s">
        <v>405</v>
      </c>
      <c r="MZ1" s="1" t="s">
        <v>406</v>
      </c>
      <c r="NA1" s="1" t="s">
        <v>407</v>
      </c>
      <c r="NB1" s="1" t="s">
        <v>408</v>
      </c>
      <c r="NC1" s="1" t="s">
        <v>409</v>
      </c>
      <c r="ND1" s="1" t="s">
        <v>410</v>
      </c>
      <c r="NE1" s="1" t="s">
        <v>411</v>
      </c>
      <c r="NF1" s="1" t="s">
        <v>412</v>
      </c>
      <c r="NG1" s="1" t="s">
        <v>413</v>
      </c>
      <c r="NH1" s="1" t="s">
        <v>414</v>
      </c>
      <c r="NI1" s="1" t="s">
        <v>415</v>
      </c>
      <c r="NJ1" s="1" t="s">
        <v>416</v>
      </c>
      <c r="NK1" s="1" t="s">
        <v>417</v>
      </c>
      <c r="NL1" s="1" t="s">
        <v>418</v>
      </c>
      <c r="NM1" s="1" t="s">
        <v>419</v>
      </c>
      <c r="NN1" s="1" t="s">
        <v>420</v>
      </c>
      <c r="NO1" s="1" t="s">
        <v>421</v>
      </c>
      <c r="NP1" s="1" t="s">
        <v>422</v>
      </c>
      <c r="NQ1" s="1" t="s">
        <v>423</v>
      </c>
      <c r="NR1" s="1" t="s">
        <v>424</v>
      </c>
      <c r="NS1" s="1" t="s">
        <v>425</v>
      </c>
      <c r="NT1" s="1" t="s">
        <v>426</v>
      </c>
      <c r="NU1" s="1" t="s">
        <v>427</v>
      </c>
      <c r="NV1" s="1" t="s">
        <v>428</v>
      </c>
      <c r="NW1" s="1" t="s">
        <v>429</v>
      </c>
      <c r="NX1" s="1" t="s">
        <v>430</v>
      </c>
      <c r="NY1" s="1" t="s">
        <v>431</v>
      </c>
      <c r="NZ1" s="1" t="s">
        <v>432</v>
      </c>
      <c r="OA1" s="1" t="s">
        <v>433</v>
      </c>
      <c r="OB1" s="1" t="s">
        <v>434</v>
      </c>
      <c r="OC1" s="1" t="s">
        <v>435</v>
      </c>
      <c r="OD1" s="1" t="s">
        <v>436</v>
      </c>
      <c r="OE1" s="1" t="s">
        <v>437</v>
      </c>
      <c r="OF1" s="1" t="s">
        <v>438</v>
      </c>
      <c r="OG1" s="1" t="s">
        <v>439</v>
      </c>
      <c r="OH1" s="1" t="s">
        <v>440</v>
      </c>
      <c r="OI1" s="1" t="s">
        <v>441</v>
      </c>
      <c r="OJ1" s="1" t="s">
        <v>442</v>
      </c>
      <c r="OK1" s="1" t="s">
        <v>443</v>
      </c>
      <c r="OL1" s="1" t="s">
        <v>444</v>
      </c>
      <c r="OM1" s="1" t="s">
        <v>445</v>
      </c>
      <c r="ON1" s="1" t="s">
        <v>446</v>
      </c>
      <c r="OO1" s="1" t="s">
        <v>447</v>
      </c>
      <c r="OP1" s="1" t="s">
        <v>448</v>
      </c>
      <c r="OQ1" s="1" t="s">
        <v>449</v>
      </c>
      <c r="OR1" s="1" t="s">
        <v>450</v>
      </c>
      <c r="OS1" s="1" t="s">
        <v>451</v>
      </c>
      <c r="OT1" s="1" t="s">
        <v>452</v>
      </c>
      <c r="OU1" s="1" t="s">
        <v>453</v>
      </c>
      <c r="OV1" s="1" t="s">
        <v>454</v>
      </c>
      <c r="OW1" s="1" t="s">
        <v>455</v>
      </c>
      <c r="OX1" s="1" t="s">
        <v>456</v>
      </c>
      <c r="OY1" s="1" t="s">
        <v>457</v>
      </c>
      <c r="OZ1" s="1" t="s">
        <v>458</v>
      </c>
      <c r="PA1" s="1" t="s">
        <v>459</v>
      </c>
      <c r="PB1" s="1" t="s">
        <v>460</v>
      </c>
      <c r="PC1" s="1" t="s">
        <v>461</v>
      </c>
      <c r="PD1" s="1" t="s">
        <v>462</v>
      </c>
      <c r="PE1" s="1" t="s">
        <v>463</v>
      </c>
      <c r="PF1" s="1" t="s">
        <v>464</v>
      </c>
      <c r="PG1" s="1" t="s">
        <v>465</v>
      </c>
      <c r="PH1" s="1" t="s">
        <v>466</v>
      </c>
      <c r="PI1" s="1" t="s">
        <v>467</v>
      </c>
      <c r="PJ1" s="1" t="s">
        <v>468</v>
      </c>
      <c r="PK1" s="1" t="s">
        <v>469</v>
      </c>
      <c r="PL1" s="1" t="s">
        <v>470</v>
      </c>
      <c r="PM1" s="1" t="s">
        <v>471</v>
      </c>
      <c r="PN1" s="1" t="s">
        <v>472</v>
      </c>
      <c r="PO1" s="1" t="s">
        <v>473</v>
      </c>
      <c r="PP1" s="1" t="s">
        <v>474</v>
      </c>
      <c r="PQ1" s="1" t="s">
        <v>475</v>
      </c>
      <c r="PR1" s="1" t="s">
        <v>476</v>
      </c>
      <c r="PS1" s="1" t="s">
        <v>477</v>
      </c>
      <c r="PT1" s="1" t="s">
        <v>478</v>
      </c>
      <c r="PU1" s="1" t="s">
        <v>479</v>
      </c>
      <c r="PV1" s="1" t="s">
        <v>480</v>
      </c>
      <c r="PW1" s="1" t="s">
        <v>481</v>
      </c>
      <c r="PX1" s="1" t="s">
        <v>482</v>
      </c>
      <c r="PY1" s="1" t="s">
        <v>483</v>
      </c>
      <c r="PZ1" s="1" t="s">
        <v>484</v>
      </c>
      <c r="QA1" s="1" t="s">
        <v>485</v>
      </c>
      <c r="QB1" s="1" t="s">
        <v>486</v>
      </c>
      <c r="QC1" s="1" t="s">
        <v>487</v>
      </c>
      <c r="QD1" s="1" t="s">
        <v>488</v>
      </c>
      <c r="QE1" s="1" t="s">
        <v>489</v>
      </c>
      <c r="QF1" s="1" t="s">
        <v>490</v>
      </c>
      <c r="QG1" s="1" t="s">
        <v>491</v>
      </c>
      <c r="QH1" s="1" t="s">
        <v>492</v>
      </c>
      <c r="QI1" s="1" t="s">
        <v>493</v>
      </c>
      <c r="QJ1" s="1" t="s">
        <v>494</v>
      </c>
      <c r="QK1" s="1" t="s">
        <v>495</v>
      </c>
      <c r="QL1" s="1" t="s">
        <v>496</v>
      </c>
      <c r="QM1" s="1" t="s">
        <v>497</v>
      </c>
      <c r="QN1" s="1" t="s">
        <v>498</v>
      </c>
      <c r="QO1" s="1" t="s">
        <v>499</v>
      </c>
      <c r="QP1" s="1" t="s">
        <v>500</v>
      </c>
      <c r="QQ1" s="1" t="s">
        <v>501</v>
      </c>
      <c r="QR1" s="1" t="s">
        <v>502</v>
      </c>
      <c r="QS1" s="1" t="s">
        <v>503</v>
      </c>
      <c r="QT1" s="1" t="s">
        <v>504</v>
      </c>
      <c r="QU1" s="1" t="s">
        <v>505</v>
      </c>
      <c r="QV1" s="1" t="s">
        <v>506</v>
      </c>
      <c r="QW1" s="1" t="s">
        <v>507</v>
      </c>
      <c r="QX1" s="1" t="s">
        <v>508</v>
      </c>
      <c r="QY1" s="1" t="s">
        <v>509</v>
      </c>
      <c r="QZ1" s="1" t="s">
        <v>510</v>
      </c>
      <c r="RA1" s="1" t="s">
        <v>511</v>
      </c>
      <c r="RB1" s="1" t="s">
        <v>512</v>
      </c>
      <c r="RC1" s="1" t="s">
        <v>513</v>
      </c>
      <c r="RD1" s="1" t="s">
        <v>514</v>
      </c>
      <c r="RE1" s="1" t="s">
        <v>515</v>
      </c>
      <c r="RF1" s="1" t="s">
        <v>516</v>
      </c>
      <c r="RG1" s="1" t="s">
        <v>517</v>
      </c>
      <c r="RH1" s="1" t="s">
        <v>518</v>
      </c>
      <c r="RI1" s="1" t="s">
        <v>519</v>
      </c>
      <c r="RJ1" s="1" t="s">
        <v>520</v>
      </c>
      <c r="RK1" s="1" t="s">
        <v>521</v>
      </c>
      <c r="RL1" s="1" t="s">
        <v>522</v>
      </c>
      <c r="RM1" s="1" t="s">
        <v>523</v>
      </c>
      <c r="RN1" s="1" t="s">
        <v>524</v>
      </c>
      <c r="RO1" s="1" t="s">
        <v>525</v>
      </c>
      <c r="RP1" s="1" t="s">
        <v>526</v>
      </c>
      <c r="RQ1" s="1" t="s">
        <v>527</v>
      </c>
      <c r="RR1" s="1" t="s">
        <v>528</v>
      </c>
      <c r="RS1" s="1" t="s">
        <v>529</v>
      </c>
      <c r="RT1" s="1" t="s">
        <v>530</v>
      </c>
      <c r="RU1" s="1" t="s">
        <v>531</v>
      </c>
      <c r="RV1" s="1" t="s">
        <v>532</v>
      </c>
      <c r="RW1" s="1" t="s">
        <v>533</v>
      </c>
      <c r="RX1" s="1" t="s">
        <v>534</v>
      </c>
      <c r="RY1" s="1" t="s">
        <v>535</v>
      </c>
      <c r="RZ1" s="1" t="s">
        <v>536</v>
      </c>
      <c r="SA1" s="1" t="s">
        <v>537</v>
      </c>
      <c r="SB1" s="1" t="s">
        <v>538</v>
      </c>
      <c r="SC1" s="1" t="s">
        <v>539</v>
      </c>
      <c r="SD1" s="1" t="s">
        <v>540</v>
      </c>
      <c r="SE1" s="1" t="s">
        <v>541</v>
      </c>
      <c r="SF1" s="1" t="s">
        <v>542</v>
      </c>
      <c r="SG1" s="1" t="s">
        <v>543</v>
      </c>
      <c r="SH1" s="1" t="s">
        <v>544</v>
      </c>
      <c r="SI1" s="1" t="s">
        <v>545</v>
      </c>
      <c r="SJ1" s="1" t="s">
        <v>546</v>
      </c>
      <c r="SK1" s="1" t="s">
        <v>547</v>
      </c>
      <c r="SL1" s="1" t="s">
        <v>548</v>
      </c>
      <c r="SM1" s="1" t="s">
        <v>549</v>
      </c>
      <c r="SN1" s="1" t="s">
        <v>550</v>
      </c>
      <c r="SO1" s="1" t="s">
        <v>551</v>
      </c>
      <c r="SP1" s="1" t="s">
        <v>552</v>
      </c>
      <c r="SQ1" s="1" t="s">
        <v>553</v>
      </c>
      <c r="SR1" s="1" t="s">
        <v>554</v>
      </c>
      <c r="SS1" s="1" t="s">
        <v>555</v>
      </c>
      <c r="ST1" s="1" t="s">
        <v>556</v>
      </c>
      <c r="SU1" s="1" t="s">
        <v>557</v>
      </c>
      <c r="SV1" s="1" t="s">
        <v>558</v>
      </c>
      <c r="SW1" s="1" t="s">
        <v>559</v>
      </c>
      <c r="SX1" s="1" t="s">
        <v>560</v>
      </c>
      <c r="SY1" s="1" t="s">
        <v>561</v>
      </c>
      <c r="SZ1" s="1" t="s">
        <v>562</v>
      </c>
      <c r="TA1" s="1" t="s">
        <v>563</v>
      </c>
      <c r="TB1" s="1" t="s">
        <v>564</v>
      </c>
      <c r="TC1" s="1" t="s">
        <v>565</v>
      </c>
      <c r="TD1" s="1" t="s">
        <v>566</v>
      </c>
      <c r="TE1" s="1" t="s">
        <v>567</v>
      </c>
      <c r="TF1" s="1" t="s">
        <v>568</v>
      </c>
      <c r="TG1" s="1" t="s">
        <v>569</v>
      </c>
      <c r="TH1" s="1" t="s">
        <v>570</v>
      </c>
      <c r="TI1" s="1" t="s">
        <v>571</v>
      </c>
      <c r="TJ1" s="1" t="s">
        <v>572</v>
      </c>
      <c r="TK1" s="1" t="s">
        <v>573</v>
      </c>
      <c r="TL1" s="1" t="s">
        <v>574</v>
      </c>
      <c r="TM1" s="1" t="s">
        <v>575</v>
      </c>
      <c r="TN1" s="1" t="s">
        <v>576</v>
      </c>
      <c r="TO1" s="1" t="s">
        <v>577</v>
      </c>
      <c r="TP1" s="1" t="s">
        <v>578</v>
      </c>
      <c r="TQ1" s="1" t="s">
        <v>579</v>
      </c>
      <c r="TR1" s="1" t="s">
        <v>580</v>
      </c>
      <c r="TS1" s="1" t="s">
        <v>581</v>
      </c>
      <c r="TT1" s="1" t="s">
        <v>582</v>
      </c>
      <c r="TU1" s="1" t="s">
        <v>583</v>
      </c>
      <c r="TV1" s="1" t="s">
        <v>584</v>
      </c>
      <c r="TW1" s="1" t="s">
        <v>585</v>
      </c>
      <c r="TX1" s="1" t="s">
        <v>586</v>
      </c>
      <c r="TY1" s="1" t="s">
        <v>587</v>
      </c>
      <c r="TZ1" s="1" t="s">
        <v>588</v>
      </c>
      <c r="UA1" s="1" t="s">
        <v>589</v>
      </c>
      <c r="UB1" s="1" t="s">
        <v>590</v>
      </c>
      <c r="UC1" s="1" t="s">
        <v>591</v>
      </c>
      <c r="UD1" s="1" t="s">
        <v>592</v>
      </c>
      <c r="UE1" s="1" t="s">
        <v>593</v>
      </c>
      <c r="UF1" s="1" t="s">
        <v>594</v>
      </c>
      <c r="UG1" s="1" t="s">
        <v>595</v>
      </c>
      <c r="UH1" s="1" t="s">
        <v>596</v>
      </c>
      <c r="UI1" s="1" t="s">
        <v>597</v>
      </c>
      <c r="UJ1" s="1" t="s">
        <v>598</v>
      </c>
      <c r="UK1" s="1" t="s">
        <v>599</v>
      </c>
      <c r="UL1" s="1" t="s">
        <v>600</v>
      </c>
      <c r="UM1" s="1" t="s">
        <v>601</v>
      </c>
      <c r="UN1" s="1" t="s">
        <v>602</v>
      </c>
      <c r="UO1" s="1" t="s">
        <v>603</v>
      </c>
      <c r="UP1" s="1" t="s">
        <v>604</v>
      </c>
      <c r="UQ1" s="1" t="s">
        <v>605</v>
      </c>
      <c r="UR1" s="1" t="s">
        <v>606</v>
      </c>
      <c r="US1" s="1" t="s">
        <v>607</v>
      </c>
      <c r="UT1" s="1" t="s">
        <v>608</v>
      </c>
      <c r="UU1" s="1" t="s">
        <v>609</v>
      </c>
      <c r="UV1" s="1" t="s">
        <v>610</v>
      </c>
      <c r="UW1" s="1" t="s">
        <v>611</v>
      </c>
      <c r="UX1" s="1" t="s">
        <v>612</v>
      </c>
      <c r="UY1" s="1" t="s">
        <v>613</v>
      </c>
      <c r="UZ1" s="1" t="s">
        <v>614</v>
      </c>
      <c r="VA1" s="1" t="s">
        <v>615</v>
      </c>
      <c r="VB1" s="1" t="s">
        <v>616</v>
      </c>
      <c r="VC1" s="1" t="s">
        <v>617</v>
      </c>
      <c r="VD1" s="1" t="s">
        <v>618</v>
      </c>
      <c r="VE1" s="1" t="s">
        <v>619</v>
      </c>
      <c r="VF1" s="1" t="s">
        <v>620</v>
      </c>
      <c r="VG1" s="1" t="s">
        <v>621</v>
      </c>
      <c r="VH1" s="1" t="s">
        <v>622</v>
      </c>
      <c r="VI1" s="1" t="s">
        <v>623</v>
      </c>
      <c r="VJ1" s="1" t="s">
        <v>624</v>
      </c>
      <c r="VK1" s="1" t="s">
        <v>625</v>
      </c>
      <c r="VL1" s="1" t="s">
        <v>626</v>
      </c>
      <c r="VM1" s="1" t="s">
        <v>627</v>
      </c>
      <c r="VN1" s="1" t="s">
        <v>628</v>
      </c>
      <c r="VO1" s="1" t="s">
        <v>629</v>
      </c>
      <c r="VP1" s="1" t="s">
        <v>630</v>
      </c>
      <c r="VQ1" s="1" t="s">
        <v>631</v>
      </c>
      <c r="VR1" s="1" t="s">
        <v>632</v>
      </c>
      <c r="VS1" s="1" t="s">
        <v>633</v>
      </c>
      <c r="VT1" s="1" t="s">
        <v>634</v>
      </c>
      <c r="VU1" s="1" t="s">
        <v>635</v>
      </c>
      <c r="VV1" s="1" t="s">
        <v>636</v>
      </c>
      <c r="VW1" s="1" t="s">
        <v>637</v>
      </c>
      <c r="VX1" s="1" t="s">
        <v>638</v>
      </c>
      <c r="VY1" s="1" t="s">
        <v>639</v>
      </c>
      <c r="VZ1" s="1" t="s">
        <v>640</v>
      </c>
      <c r="WA1" s="1" t="s">
        <v>641</v>
      </c>
      <c r="WB1" s="1" t="s">
        <v>642</v>
      </c>
      <c r="WC1" s="1" t="s">
        <v>643</v>
      </c>
      <c r="WD1" s="1" t="s">
        <v>644</v>
      </c>
      <c r="WE1" s="1" t="s">
        <v>645</v>
      </c>
      <c r="WF1" s="1" t="s">
        <v>646</v>
      </c>
      <c r="WG1" s="1" t="s">
        <v>647</v>
      </c>
      <c r="WH1" s="1" t="s">
        <v>648</v>
      </c>
      <c r="WI1" s="1" t="s">
        <v>649</v>
      </c>
      <c r="WJ1" s="1" t="s">
        <v>650</v>
      </c>
      <c r="WK1" s="1" t="s">
        <v>651</v>
      </c>
      <c r="WL1" s="1" t="s">
        <v>652</v>
      </c>
      <c r="WM1" s="1" t="s">
        <v>653</v>
      </c>
      <c r="WN1" s="1" t="s">
        <v>654</v>
      </c>
      <c r="WO1" s="1" t="s">
        <v>655</v>
      </c>
      <c r="WP1" s="1" t="s">
        <v>656</v>
      </c>
      <c r="WQ1" s="1" t="s">
        <v>657</v>
      </c>
      <c r="WR1" s="1" t="s">
        <v>658</v>
      </c>
      <c r="WS1" s="1" t="s">
        <v>659</v>
      </c>
      <c r="WT1" s="1" t="s">
        <v>660</v>
      </c>
      <c r="WU1" s="1" t="s">
        <v>661</v>
      </c>
      <c r="WV1" s="1" t="s">
        <v>662</v>
      </c>
      <c r="WW1" s="1" t="s">
        <v>663</v>
      </c>
      <c r="WX1" s="1" t="s">
        <v>664</v>
      </c>
      <c r="WY1" s="1" t="s">
        <v>665</v>
      </c>
      <c r="WZ1" s="1" t="s">
        <v>666</v>
      </c>
      <c r="XA1" s="1" t="s">
        <v>667</v>
      </c>
      <c r="XB1" s="1" t="s">
        <v>668</v>
      </c>
      <c r="XC1" s="1" t="s">
        <v>669</v>
      </c>
      <c r="XD1" s="1" t="s">
        <v>670</v>
      </c>
      <c r="XE1" s="1" t="s">
        <v>671</v>
      </c>
      <c r="XF1" s="1" t="s">
        <v>672</v>
      </c>
      <c r="XG1" s="1" t="s">
        <v>673</v>
      </c>
      <c r="XH1" s="1" t="s">
        <v>674</v>
      </c>
      <c r="XI1" s="1" t="s">
        <v>675</v>
      </c>
      <c r="XJ1" s="1" t="s">
        <v>676</v>
      </c>
      <c r="XK1" s="1" t="s">
        <v>677</v>
      </c>
      <c r="XL1" s="1" t="s">
        <v>678</v>
      </c>
      <c r="XM1" s="1" t="s">
        <v>679</v>
      </c>
      <c r="XN1" s="1" t="s">
        <v>680</v>
      </c>
      <c r="XO1" s="1" t="s">
        <v>681</v>
      </c>
      <c r="XP1" s="1" t="s">
        <v>682</v>
      </c>
      <c r="XQ1" s="1" t="s">
        <v>683</v>
      </c>
      <c r="XR1" s="1" t="s">
        <v>684</v>
      </c>
      <c r="XS1" s="1" t="s">
        <v>685</v>
      </c>
      <c r="XT1" s="1" t="s">
        <v>686</v>
      </c>
      <c r="XU1" s="1" t="s">
        <v>687</v>
      </c>
      <c r="XV1" s="1" t="s">
        <v>688</v>
      </c>
      <c r="XW1" s="1" t="s">
        <v>689</v>
      </c>
      <c r="XX1" s="1" t="s">
        <v>690</v>
      </c>
      <c r="XY1" s="1" t="s">
        <v>691</v>
      </c>
      <c r="XZ1" s="1" t="s">
        <v>692</v>
      </c>
      <c r="YA1" s="1" t="s">
        <v>693</v>
      </c>
      <c r="YB1" s="1" t="s">
        <v>694</v>
      </c>
      <c r="YC1" s="1" t="s">
        <v>695</v>
      </c>
      <c r="YD1" s="1" t="s">
        <v>696</v>
      </c>
      <c r="YE1" s="1" t="s">
        <v>697</v>
      </c>
      <c r="YF1" s="1" t="s">
        <v>698</v>
      </c>
      <c r="YG1" s="1" t="s">
        <v>699</v>
      </c>
      <c r="YH1" s="1" t="s">
        <v>700</v>
      </c>
      <c r="YI1" s="1" t="s">
        <v>701</v>
      </c>
      <c r="YJ1" s="1" t="s">
        <v>702</v>
      </c>
      <c r="YK1" s="1" t="s">
        <v>703</v>
      </c>
      <c r="YL1" s="1" t="s">
        <v>704</v>
      </c>
      <c r="YM1" s="1" t="s">
        <v>705</v>
      </c>
      <c r="YN1" s="1" t="s">
        <v>706</v>
      </c>
      <c r="YO1" s="1" t="s">
        <v>707</v>
      </c>
      <c r="YP1" s="1" t="s">
        <v>708</v>
      </c>
      <c r="YQ1" s="1" t="s">
        <v>709</v>
      </c>
      <c r="YR1" s="1" t="s">
        <v>710</v>
      </c>
      <c r="YS1" s="1" t="s">
        <v>711</v>
      </c>
      <c r="YT1" s="1" t="s">
        <v>712</v>
      </c>
      <c r="YU1" s="1" t="s">
        <v>713</v>
      </c>
      <c r="YV1" s="1" t="s">
        <v>714</v>
      </c>
      <c r="YW1" s="1" t="s">
        <v>715</v>
      </c>
      <c r="YX1" s="1" t="s">
        <v>716</v>
      </c>
      <c r="YY1" s="1" t="s">
        <v>717</v>
      </c>
      <c r="YZ1" s="1" t="s">
        <v>718</v>
      </c>
      <c r="ZA1" s="1" t="s">
        <v>719</v>
      </c>
      <c r="ZB1" s="1" t="s">
        <v>720</v>
      </c>
      <c r="ZC1" s="1" t="s">
        <v>721</v>
      </c>
      <c r="ZD1" s="1" t="s">
        <v>722</v>
      </c>
      <c r="ZE1" s="1" t="s">
        <v>723</v>
      </c>
      <c r="ZF1" s="1" t="s">
        <v>724</v>
      </c>
      <c r="ZG1" s="1" t="s">
        <v>725</v>
      </c>
      <c r="ZH1" s="1" t="s">
        <v>726</v>
      </c>
      <c r="ZI1" s="1" t="s">
        <v>727</v>
      </c>
      <c r="ZJ1" s="1" t="s">
        <v>728</v>
      </c>
      <c r="ZK1" s="1" t="s">
        <v>729</v>
      </c>
      <c r="ZL1" s="1" t="s">
        <v>730</v>
      </c>
      <c r="ZM1" s="1" t="s">
        <v>731</v>
      </c>
      <c r="ZN1" s="1" t="s">
        <v>732</v>
      </c>
      <c r="ZO1" s="1" t="s">
        <v>733</v>
      </c>
      <c r="ZP1" s="1" t="s">
        <v>734</v>
      </c>
      <c r="ZQ1" s="1" t="s">
        <v>735</v>
      </c>
      <c r="ZR1" s="1" t="s">
        <v>736</v>
      </c>
      <c r="ZS1" s="1" t="s">
        <v>737</v>
      </c>
      <c r="ZT1" s="1" t="s">
        <v>738</v>
      </c>
      <c r="ZU1" s="1" t="s">
        <v>739</v>
      </c>
      <c r="ZV1" s="1" t="s">
        <v>740</v>
      </c>
      <c r="ZW1" s="1" t="s">
        <v>741</v>
      </c>
      <c r="ZX1" s="1" t="s">
        <v>742</v>
      </c>
      <c r="ZY1" s="1" t="s">
        <v>743</v>
      </c>
      <c r="ZZ1" s="1" t="s">
        <v>744</v>
      </c>
      <c r="AAA1" s="1" t="s">
        <v>745</v>
      </c>
      <c r="AAB1" s="1" t="s">
        <v>746</v>
      </c>
      <c r="AAC1" s="1" t="s">
        <v>747</v>
      </c>
      <c r="AAD1" s="1" t="s">
        <v>748</v>
      </c>
      <c r="AAE1" s="1" t="s">
        <v>749</v>
      </c>
      <c r="AAF1" s="1" t="s">
        <v>750</v>
      </c>
      <c r="AAG1" s="1" t="s">
        <v>751</v>
      </c>
      <c r="AAH1" s="1" t="s">
        <v>752</v>
      </c>
      <c r="AAI1" s="1" t="s">
        <v>753</v>
      </c>
      <c r="AAJ1" s="1" t="s">
        <v>754</v>
      </c>
      <c r="AAK1" s="1" t="s">
        <v>755</v>
      </c>
      <c r="AAL1" s="1" t="s">
        <v>756</v>
      </c>
      <c r="AAM1" s="1" t="s">
        <v>757</v>
      </c>
      <c r="AAN1" s="1" t="s">
        <v>758</v>
      </c>
      <c r="AAO1" s="1" t="s">
        <v>759</v>
      </c>
      <c r="AAP1" s="1" t="s">
        <v>760</v>
      </c>
      <c r="AAQ1" s="1" t="s">
        <v>761</v>
      </c>
      <c r="AAR1" s="1" t="s">
        <v>762</v>
      </c>
      <c r="AAS1" s="1" t="s">
        <v>763</v>
      </c>
      <c r="AAT1" s="1" t="s">
        <v>764</v>
      </c>
      <c r="AAU1" s="1" t="s">
        <v>765</v>
      </c>
      <c r="AAV1" s="1" t="s">
        <v>766</v>
      </c>
      <c r="AAW1" s="1" t="s">
        <v>767</v>
      </c>
      <c r="AAX1" s="1" t="s">
        <v>768</v>
      </c>
      <c r="AAY1" s="1" t="s">
        <v>769</v>
      </c>
      <c r="AAZ1" s="1" t="s">
        <v>770</v>
      </c>
      <c r="ABA1" s="1" t="s">
        <v>771</v>
      </c>
      <c r="ABB1" s="1" t="s">
        <v>772</v>
      </c>
      <c r="ABC1" s="1" t="s">
        <v>773</v>
      </c>
      <c r="ABD1" s="1" t="s">
        <v>774</v>
      </c>
      <c r="ABE1" s="1" t="s">
        <v>775</v>
      </c>
      <c r="ABF1" s="1" t="s">
        <v>776</v>
      </c>
      <c r="ABG1" s="1" t="s">
        <v>777</v>
      </c>
      <c r="ABH1" s="1" t="s">
        <v>778</v>
      </c>
      <c r="ABI1" s="1" t="s">
        <v>779</v>
      </c>
      <c r="ABJ1" s="1" t="s">
        <v>780</v>
      </c>
      <c r="ABK1" s="1" t="s">
        <v>781</v>
      </c>
      <c r="ABL1" s="1" t="s">
        <v>782</v>
      </c>
      <c r="ABM1" s="1" t="s">
        <v>783</v>
      </c>
      <c r="ABN1" s="1" t="s">
        <v>784</v>
      </c>
      <c r="ABO1" s="1" t="s">
        <v>785</v>
      </c>
      <c r="ABP1" s="1" t="s">
        <v>786</v>
      </c>
      <c r="ABQ1" s="1" t="s">
        <v>787</v>
      </c>
      <c r="ABR1" s="1" t="s">
        <v>788</v>
      </c>
      <c r="ABS1" s="1" t="s">
        <v>789</v>
      </c>
      <c r="ABT1" s="1" t="s">
        <v>790</v>
      </c>
      <c r="ABU1" s="1" t="s">
        <v>791</v>
      </c>
      <c r="ABV1" s="1" t="s">
        <v>792</v>
      </c>
      <c r="ABW1" s="1" t="s">
        <v>793</v>
      </c>
      <c r="ABX1" s="1" t="s">
        <v>794</v>
      </c>
      <c r="ABY1" s="1" t="s">
        <v>795</v>
      </c>
      <c r="ABZ1" s="1" t="s">
        <v>796</v>
      </c>
      <c r="ACA1" s="1" t="s">
        <v>797</v>
      </c>
      <c r="ACB1" s="1" t="s">
        <v>798</v>
      </c>
      <c r="ACC1" s="1" t="s">
        <v>799</v>
      </c>
      <c r="ACD1" s="1" t="s">
        <v>800</v>
      </c>
      <c r="ACE1" s="1" t="s">
        <v>801</v>
      </c>
      <c r="ACF1" s="1" t="s">
        <v>802</v>
      </c>
      <c r="ACG1" s="1" t="s">
        <v>803</v>
      </c>
      <c r="ACH1" s="1" t="s">
        <v>804</v>
      </c>
      <c r="ACI1" s="1" t="s">
        <v>805</v>
      </c>
      <c r="ACJ1" s="1" t="s">
        <v>806</v>
      </c>
      <c r="ACK1" s="1" t="s">
        <v>807</v>
      </c>
      <c r="ACL1" s="1" t="s">
        <v>808</v>
      </c>
      <c r="ACM1" s="1" t="s">
        <v>809</v>
      </c>
      <c r="ACN1" s="1" t="s">
        <v>810</v>
      </c>
      <c r="ACO1" s="1" t="s">
        <v>811</v>
      </c>
      <c r="ACP1" s="1" t="s">
        <v>812</v>
      </c>
      <c r="ACQ1" s="1" t="s">
        <v>813</v>
      </c>
      <c r="ACR1" s="1" t="s">
        <v>814</v>
      </c>
      <c r="ACS1" s="1" t="s">
        <v>815</v>
      </c>
      <c r="ACT1" s="1" t="s">
        <v>816</v>
      </c>
      <c r="ACU1" s="1" t="s">
        <v>817</v>
      </c>
      <c r="ACV1" s="1" t="s">
        <v>818</v>
      </c>
      <c r="ACW1" s="1" t="s">
        <v>819</v>
      </c>
      <c r="ACX1" s="1" t="s">
        <v>820</v>
      </c>
      <c r="ACY1" s="1" t="s">
        <v>821</v>
      </c>
      <c r="ACZ1" s="1" t="s">
        <v>822</v>
      </c>
      <c r="ADA1" s="1" t="s">
        <v>823</v>
      </c>
      <c r="ADB1" s="1" t="s">
        <v>824</v>
      </c>
      <c r="ADC1" s="1" t="s">
        <v>825</v>
      </c>
      <c r="ADD1" s="1" t="s">
        <v>826</v>
      </c>
      <c r="ADE1" s="1" t="s">
        <v>827</v>
      </c>
      <c r="ADF1" s="1" t="s">
        <v>828</v>
      </c>
      <c r="ADG1" s="1" t="s">
        <v>829</v>
      </c>
      <c r="ADH1" s="1" t="s">
        <v>830</v>
      </c>
      <c r="ADI1" s="1" t="s">
        <v>831</v>
      </c>
      <c r="ADJ1" s="1" t="s">
        <v>832</v>
      </c>
      <c r="ADK1" s="1" t="s">
        <v>833</v>
      </c>
      <c r="ADL1" s="1" t="s">
        <v>834</v>
      </c>
      <c r="ADM1" s="1" t="s">
        <v>835</v>
      </c>
      <c r="ADN1" s="1" t="s">
        <v>836</v>
      </c>
      <c r="ADO1" s="1" t="s">
        <v>837</v>
      </c>
      <c r="ADP1" s="1" t="s">
        <v>838</v>
      </c>
      <c r="ADQ1" s="1" t="s">
        <v>839</v>
      </c>
      <c r="ADR1" s="1" t="s">
        <v>840</v>
      </c>
      <c r="ADS1" s="1" t="s">
        <v>841</v>
      </c>
      <c r="ADT1" s="1" t="s">
        <v>842</v>
      </c>
      <c r="ADU1" s="1" t="s">
        <v>843</v>
      </c>
      <c r="ADV1" s="1" t="s">
        <v>844</v>
      </c>
      <c r="ADW1" s="1" t="s">
        <v>845</v>
      </c>
      <c r="ADX1" s="1" t="s">
        <v>846</v>
      </c>
      <c r="ADY1" s="1" t="s">
        <v>847</v>
      </c>
      <c r="ADZ1" s="1" t="s">
        <v>848</v>
      </c>
      <c r="AEA1" s="1" t="s">
        <v>849</v>
      </c>
      <c r="AEB1" s="1" t="s">
        <v>850</v>
      </c>
      <c r="AEC1" s="1" t="s">
        <v>851</v>
      </c>
      <c r="AED1" s="1" t="s">
        <v>852</v>
      </c>
      <c r="AEE1" s="1" t="s">
        <v>853</v>
      </c>
      <c r="AEF1" s="1" t="s">
        <v>854</v>
      </c>
      <c r="AEG1" s="1" t="s">
        <v>855</v>
      </c>
      <c r="AEH1" s="1" t="s">
        <v>856</v>
      </c>
      <c r="AEI1" s="1" t="s">
        <v>857</v>
      </c>
      <c r="AEJ1" s="1" t="s">
        <v>858</v>
      </c>
      <c r="AEK1" s="1" t="s">
        <v>859</v>
      </c>
      <c r="AEL1" s="1" t="s">
        <v>860</v>
      </c>
      <c r="AEM1" s="1" t="s">
        <v>861</v>
      </c>
      <c r="AEN1" s="1" t="s">
        <v>862</v>
      </c>
      <c r="AEO1" s="1" t="s">
        <v>863</v>
      </c>
      <c r="AEP1" s="1" t="s">
        <v>864</v>
      </c>
      <c r="AEQ1" s="1" t="s">
        <v>865</v>
      </c>
      <c r="AER1" s="1" t="s">
        <v>866</v>
      </c>
      <c r="AES1" s="1" t="s">
        <v>867</v>
      </c>
      <c r="AET1" s="1" t="s">
        <v>868</v>
      </c>
      <c r="AEU1" s="1" t="s">
        <v>869</v>
      </c>
      <c r="AEV1" s="1" t="s">
        <v>870</v>
      </c>
      <c r="AEW1" s="1" t="s">
        <v>871</v>
      </c>
      <c r="AEX1" s="1" t="s">
        <v>872</v>
      </c>
      <c r="AEY1" s="1" t="s">
        <v>873</v>
      </c>
      <c r="AEZ1" s="1" t="s">
        <v>874</v>
      </c>
      <c r="AFA1" s="1" t="s">
        <v>875</v>
      </c>
      <c r="AFB1" s="1" t="s">
        <v>876</v>
      </c>
      <c r="AFC1" s="1" t="s">
        <v>877</v>
      </c>
      <c r="AFD1" s="1" t="s">
        <v>878</v>
      </c>
      <c r="AFE1" s="1" t="s">
        <v>879</v>
      </c>
      <c r="AFF1" s="1" t="s">
        <v>880</v>
      </c>
      <c r="AFG1" s="1" t="s">
        <v>881</v>
      </c>
      <c r="AFH1" s="1" t="s">
        <v>882</v>
      </c>
      <c r="AFI1" s="1" t="s">
        <v>883</v>
      </c>
      <c r="AFJ1" s="1" t="s">
        <v>884</v>
      </c>
      <c r="AFK1" s="1" t="s">
        <v>885</v>
      </c>
      <c r="AFL1" s="1" t="s">
        <v>886</v>
      </c>
      <c r="AFM1" s="1" t="s">
        <v>887</v>
      </c>
      <c r="AFN1" s="1" t="s">
        <v>888</v>
      </c>
      <c r="AFO1" s="1" t="s">
        <v>889</v>
      </c>
      <c r="AFP1" s="1" t="s">
        <v>890</v>
      </c>
      <c r="AFQ1" s="1" t="s">
        <v>891</v>
      </c>
      <c r="AFR1" s="1" t="s">
        <v>892</v>
      </c>
      <c r="AFS1" s="1" t="s">
        <v>893</v>
      </c>
      <c r="AFT1" s="1" t="s">
        <v>894</v>
      </c>
      <c r="AFU1" s="1" t="s">
        <v>895</v>
      </c>
      <c r="AFV1" s="1" t="s">
        <v>896</v>
      </c>
      <c r="AFW1" s="1" t="s">
        <v>897</v>
      </c>
      <c r="AFX1" s="1" t="s">
        <v>898</v>
      </c>
      <c r="AFY1" s="1" t="s">
        <v>899</v>
      </c>
      <c r="AFZ1" s="1" t="s">
        <v>900</v>
      </c>
      <c r="AGA1" s="1" t="s">
        <v>901</v>
      </c>
      <c r="AGB1" s="1" t="s">
        <v>902</v>
      </c>
      <c r="AGC1" s="1" t="s">
        <v>903</v>
      </c>
      <c r="AGD1" s="1" t="s">
        <v>904</v>
      </c>
      <c r="AGE1" s="1" t="s">
        <v>905</v>
      </c>
      <c r="AGF1" s="1" t="s">
        <v>906</v>
      </c>
      <c r="AGG1" s="1" t="s">
        <v>907</v>
      </c>
      <c r="AGH1" s="1" t="s">
        <v>908</v>
      </c>
      <c r="AGI1" s="1" t="s">
        <v>909</v>
      </c>
      <c r="AGJ1" s="1" t="s">
        <v>910</v>
      </c>
      <c r="AGK1" s="1" t="s">
        <v>911</v>
      </c>
      <c r="AGL1" s="1" t="s">
        <v>912</v>
      </c>
      <c r="AGM1" s="1" t="s">
        <v>913</v>
      </c>
      <c r="AGN1" s="1" t="s">
        <v>914</v>
      </c>
      <c r="AGO1" s="1" t="s">
        <v>915</v>
      </c>
      <c r="AGP1" s="1" t="s">
        <v>916</v>
      </c>
      <c r="AGQ1" s="1" t="s">
        <v>917</v>
      </c>
      <c r="AGR1" s="1" t="s">
        <v>918</v>
      </c>
      <c r="AGS1" s="1" t="s">
        <v>919</v>
      </c>
      <c r="AGT1" s="1" t="s">
        <v>920</v>
      </c>
      <c r="AGU1" s="1" t="s">
        <v>921</v>
      </c>
      <c r="AGV1" s="1" t="s">
        <v>922</v>
      </c>
      <c r="AGW1" s="1" t="s">
        <v>923</v>
      </c>
      <c r="AGX1" s="1" t="s">
        <v>924</v>
      </c>
      <c r="AGY1" s="1" t="s">
        <v>925</v>
      </c>
      <c r="AGZ1" s="1" t="s">
        <v>926</v>
      </c>
      <c r="AHA1" s="1" t="s">
        <v>927</v>
      </c>
      <c r="AHB1" s="1" t="s">
        <v>928</v>
      </c>
      <c r="AHC1" s="1" t="s">
        <v>929</v>
      </c>
      <c r="AHD1" s="1" t="s">
        <v>930</v>
      </c>
      <c r="AHE1" s="1" t="s">
        <v>931</v>
      </c>
      <c r="AHF1" s="1" t="s">
        <v>932</v>
      </c>
      <c r="AHG1" s="1" t="s">
        <v>933</v>
      </c>
      <c r="AHH1" s="1" t="s">
        <v>934</v>
      </c>
      <c r="AHI1" s="1" t="s">
        <v>935</v>
      </c>
      <c r="AHJ1" s="1" t="s">
        <v>936</v>
      </c>
      <c r="AHK1" s="1" t="s">
        <v>937</v>
      </c>
      <c r="AHL1" s="1" t="s">
        <v>938</v>
      </c>
      <c r="AHM1" s="1" t="s">
        <v>939</v>
      </c>
      <c r="AHN1" s="1" t="s">
        <v>940</v>
      </c>
      <c r="AHO1" s="1" t="s">
        <v>941</v>
      </c>
      <c r="AHP1" s="1" t="s">
        <v>942</v>
      </c>
      <c r="AHQ1" s="1" t="s">
        <v>943</v>
      </c>
      <c r="AHR1" s="1" t="s">
        <v>944</v>
      </c>
      <c r="AHS1" s="1" t="s">
        <v>945</v>
      </c>
      <c r="AHT1" s="1" t="s">
        <v>946</v>
      </c>
      <c r="AHU1" s="1" t="s">
        <v>947</v>
      </c>
      <c r="AHV1" s="1" t="s">
        <v>948</v>
      </c>
      <c r="AHW1" s="1" t="s">
        <v>949</v>
      </c>
      <c r="AHX1" s="1" t="s">
        <v>950</v>
      </c>
      <c r="AHY1" s="1" t="s">
        <v>951</v>
      </c>
      <c r="AHZ1" s="1" t="s">
        <v>952</v>
      </c>
      <c r="AIA1" s="1" t="s">
        <v>953</v>
      </c>
      <c r="AIB1" s="1" t="s">
        <v>954</v>
      </c>
      <c r="AIC1" s="1" t="s">
        <v>955</v>
      </c>
      <c r="AID1" s="1" t="s">
        <v>956</v>
      </c>
      <c r="AIE1" s="1" t="s">
        <v>957</v>
      </c>
      <c r="AIF1" s="1" t="s">
        <v>958</v>
      </c>
      <c r="AIG1" s="1" t="s">
        <v>959</v>
      </c>
      <c r="AIH1" s="1" t="s">
        <v>960</v>
      </c>
      <c r="AII1" s="1" t="s">
        <v>961</v>
      </c>
      <c r="AIJ1" s="1" t="s">
        <v>962</v>
      </c>
      <c r="AIK1" s="1" t="s">
        <v>963</v>
      </c>
      <c r="AIL1" s="1" t="s">
        <v>964</v>
      </c>
      <c r="AIM1" s="1" t="s">
        <v>965</v>
      </c>
      <c r="AIN1" s="1" t="s">
        <v>966</v>
      </c>
      <c r="AIO1" s="1" t="s">
        <v>967</v>
      </c>
      <c r="AIP1" s="1" t="s">
        <v>968</v>
      </c>
      <c r="AIQ1" s="1" t="s">
        <v>969</v>
      </c>
      <c r="AIR1" s="1" t="s">
        <v>970</v>
      </c>
      <c r="AIS1" s="1" t="s">
        <v>971</v>
      </c>
      <c r="AIT1" s="1" t="s">
        <v>972</v>
      </c>
      <c r="AIU1" s="1" t="s">
        <v>973</v>
      </c>
      <c r="AIV1" s="1" t="s">
        <v>974</v>
      </c>
      <c r="AIW1" s="1" t="s">
        <v>975</v>
      </c>
      <c r="AIX1" s="1" t="s">
        <v>976</v>
      </c>
      <c r="AIY1" s="1" t="s">
        <v>977</v>
      </c>
      <c r="AIZ1" s="1" t="s">
        <v>978</v>
      </c>
      <c r="AJA1" s="1" t="s">
        <v>979</v>
      </c>
      <c r="AJB1" s="1" t="s">
        <v>980</v>
      </c>
      <c r="AJC1" s="1" t="s">
        <v>981</v>
      </c>
      <c r="AJD1" s="1" t="s">
        <v>982</v>
      </c>
      <c r="AJE1" s="1" t="s">
        <v>983</v>
      </c>
      <c r="AJF1" s="1" t="s">
        <v>984</v>
      </c>
      <c r="AJG1" s="1" t="s">
        <v>985</v>
      </c>
      <c r="AJH1" s="1" t="s">
        <v>986</v>
      </c>
      <c r="AJI1" s="1" t="s">
        <v>987</v>
      </c>
      <c r="AJJ1" s="1" t="s">
        <v>988</v>
      </c>
      <c r="AJK1" s="1" t="s">
        <v>989</v>
      </c>
      <c r="AJL1" s="1" t="s">
        <v>990</v>
      </c>
      <c r="AJM1" s="1" t="s">
        <v>991</v>
      </c>
      <c r="AJN1" s="1" t="s">
        <v>992</v>
      </c>
      <c r="AJO1" s="1" t="s">
        <v>993</v>
      </c>
      <c r="AJP1" s="1" t="s">
        <v>994</v>
      </c>
      <c r="AJQ1" s="1" t="s">
        <v>995</v>
      </c>
      <c r="AJR1" s="1" t="s">
        <v>996</v>
      </c>
      <c r="AJS1" s="1" t="s">
        <v>997</v>
      </c>
      <c r="AJT1" s="1" t="s">
        <v>998</v>
      </c>
      <c r="AJU1" s="1" t="s">
        <v>999</v>
      </c>
      <c r="AJV1" s="1" t="s">
        <v>1000</v>
      </c>
      <c r="AJW1" s="1" t="s">
        <v>1001</v>
      </c>
      <c r="AJX1" s="1" t="s">
        <v>1002</v>
      </c>
      <c r="AJY1" s="1" t="s">
        <v>1003</v>
      </c>
      <c r="AJZ1" s="1" t="s">
        <v>1004</v>
      </c>
      <c r="AKA1" s="1" t="s">
        <v>1005</v>
      </c>
      <c r="AKB1" s="1" t="s">
        <v>1006</v>
      </c>
      <c r="AKC1" s="1" t="s">
        <v>1007</v>
      </c>
      <c r="AKD1" s="1" t="s">
        <v>1008</v>
      </c>
      <c r="AKE1" s="1" t="s">
        <v>1009</v>
      </c>
      <c r="AKF1" s="1" t="s">
        <v>1010</v>
      </c>
      <c r="AKG1" s="1" t="s">
        <v>1011</v>
      </c>
      <c r="AKH1" s="1" t="s">
        <v>1012</v>
      </c>
      <c r="AKI1" s="1" t="s">
        <v>1013</v>
      </c>
      <c r="AKJ1" s="1" t="s">
        <v>1014</v>
      </c>
      <c r="AKK1" s="1" t="s">
        <v>1015</v>
      </c>
      <c r="AKL1" s="1" t="s">
        <v>1016</v>
      </c>
      <c r="AKM1" s="1" t="s">
        <v>1017</v>
      </c>
      <c r="AKN1" s="1" t="s">
        <v>1018</v>
      </c>
      <c r="AKO1" s="1" t="s">
        <v>1019</v>
      </c>
      <c r="AKP1" s="1" t="s">
        <v>1020</v>
      </c>
      <c r="AKQ1" s="1" t="s">
        <v>1021</v>
      </c>
      <c r="AKR1" s="1" t="s">
        <v>1022</v>
      </c>
      <c r="AKS1" s="1" t="s">
        <v>1023</v>
      </c>
      <c r="AKT1" s="1" t="s">
        <v>1024</v>
      </c>
      <c r="AKU1" s="1" t="s">
        <v>1025</v>
      </c>
      <c r="AKV1" s="1" t="s">
        <v>1026</v>
      </c>
      <c r="AKW1" s="1" t="s">
        <v>1027</v>
      </c>
      <c r="AKX1" s="1" t="s">
        <v>1028</v>
      </c>
      <c r="AKY1" s="1" t="s">
        <v>1029</v>
      </c>
      <c r="AKZ1" s="1" t="s">
        <v>1030</v>
      </c>
      <c r="ALA1" s="1" t="s">
        <v>1031</v>
      </c>
      <c r="ALB1" s="1" t="s">
        <v>1032</v>
      </c>
      <c r="ALC1" s="1" t="s">
        <v>1033</v>
      </c>
      <c r="ALD1" s="1" t="s">
        <v>1034</v>
      </c>
      <c r="ALE1" s="1" t="s">
        <v>1035</v>
      </c>
      <c r="ALF1" s="1" t="s">
        <v>1036</v>
      </c>
      <c r="ALG1" s="1" t="s">
        <v>1037</v>
      </c>
      <c r="ALH1" s="1" t="s">
        <v>1038</v>
      </c>
      <c r="ALI1" s="1" t="s">
        <v>1039</v>
      </c>
      <c r="ALJ1" s="1" t="s">
        <v>1040</v>
      </c>
      <c r="ALK1" s="1" t="s">
        <v>1041</v>
      </c>
      <c r="ALL1" s="1" t="s">
        <v>1042</v>
      </c>
      <c r="ALM1" s="1" t="s">
        <v>1043</v>
      </c>
      <c r="ALN1" s="1" t="s">
        <v>1044</v>
      </c>
      <c r="ALO1" s="1" t="s">
        <v>1045</v>
      </c>
      <c r="ALP1" s="1" t="s">
        <v>1046</v>
      </c>
      <c r="ALQ1" s="1" t="s">
        <v>1047</v>
      </c>
      <c r="ALR1" s="1" t="s">
        <v>1048</v>
      </c>
      <c r="ALS1" s="1" t="s">
        <v>1049</v>
      </c>
      <c r="ALT1" s="1" t="s">
        <v>1050</v>
      </c>
      <c r="ALU1" s="1" t="s">
        <v>1051</v>
      </c>
      <c r="ALV1" s="1" t="s">
        <v>1052</v>
      </c>
      <c r="ALW1" s="1" t="s">
        <v>1053</v>
      </c>
      <c r="ALX1" s="1" t="s">
        <v>1054</v>
      </c>
      <c r="ALY1" s="1" t="s">
        <v>1055</v>
      </c>
      <c r="ALZ1" s="1" t="s">
        <v>1056</v>
      </c>
      <c r="AMA1" s="1" t="s">
        <v>1057</v>
      </c>
      <c r="AMB1" s="1" t="s">
        <v>1058</v>
      </c>
      <c r="AMC1" s="1" t="s">
        <v>1059</v>
      </c>
      <c r="AMD1" s="1" t="s">
        <v>1060</v>
      </c>
      <c r="AME1" s="1" t="s">
        <v>1061</v>
      </c>
      <c r="AMF1" s="1" t="s">
        <v>1062</v>
      </c>
      <c r="AMG1" s="1" t="s">
        <v>1063</v>
      </c>
      <c r="AMH1" s="1" t="s">
        <v>1064</v>
      </c>
      <c r="AMI1" s="1" t="s">
        <v>1065</v>
      </c>
      <c r="AMJ1" s="1" t="s">
        <v>1066</v>
      </c>
      <c r="AMK1" s="1" t="s">
        <v>1067</v>
      </c>
      <c r="AML1" s="1" t="s">
        <v>1068</v>
      </c>
      <c r="AMM1" s="1" t="s">
        <v>1069</v>
      </c>
      <c r="AMN1" s="1" t="s">
        <v>1070</v>
      </c>
      <c r="AMO1" s="1" t="s">
        <v>1071</v>
      </c>
      <c r="AMP1" s="1" t="s">
        <v>1072</v>
      </c>
      <c r="AMQ1" s="1" t="s">
        <v>1073</v>
      </c>
      <c r="AMR1" s="1" t="s">
        <v>1074</v>
      </c>
      <c r="AMS1" s="1" t="s">
        <v>1075</v>
      </c>
      <c r="AMT1" s="1" t="s">
        <v>1076</v>
      </c>
      <c r="AMU1" s="1" t="s">
        <v>1077</v>
      </c>
      <c r="AMV1" s="1" t="s">
        <v>1078</v>
      </c>
      <c r="AMW1" s="1" t="s">
        <v>1079</v>
      </c>
      <c r="AMX1" s="1" t="s">
        <v>1080</v>
      </c>
      <c r="AMY1" s="1" t="s">
        <v>1081</v>
      </c>
      <c r="AMZ1" s="1" t="s">
        <v>1082</v>
      </c>
      <c r="ANA1" s="1" t="s">
        <v>1083</v>
      </c>
      <c r="ANB1" s="1" t="s">
        <v>1084</v>
      </c>
      <c r="ANC1" s="1" t="s">
        <v>1085</v>
      </c>
      <c r="AND1" s="1" t="s">
        <v>1086</v>
      </c>
      <c r="ANE1" s="1" t="s">
        <v>1087</v>
      </c>
      <c r="ANF1" s="1" t="s">
        <v>1088</v>
      </c>
      <c r="ANG1" s="1" t="s">
        <v>1089</v>
      </c>
      <c r="ANH1" s="1" t="s">
        <v>1090</v>
      </c>
      <c r="ANI1" s="1" t="s">
        <v>1091</v>
      </c>
      <c r="ANJ1" s="1" t="s">
        <v>1092</v>
      </c>
      <c r="ANK1" s="1" t="s">
        <v>1093</v>
      </c>
      <c r="ANL1" s="1" t="s">
        <v>1094</v>
      </c>
      <c r="ANM1" s="1" t="s">
        <v>1095</v>
      </c>
      <c r="ANN1" s="1" t="s">
        <v>1096</v>
      </c>
      <c r="ANO1" s="1" t="s">
        <v>1097</v>
      </c>
      <c r="ANP1" s="1" t="s">
        <v>1098</v>
      </c>
      <c r="ANQ1" s="1" t="s">
        <v>1099</v>
      </c>
      <c r="ANR1" s="1" t="s">
        <v>1100</v>
      </c>
      <c r="ANS1" s="1" t="s">
        <v>1101</v>
      </c>
      <c r="ANT1" s="1" t="s">
        <v>1102</v>
      </c>
      <c r="ANU1" s="1" t="s">
        <v>1103</v>
      </c>
      <c r="ANV1" s="1" t="s">
        <v>1104</v>
      </c>
      <c r="ANW1" s="1" t="s">
        <v>1105</v>
      </c>
      <c r="ANX1" s="1" t="s">
        <v>1106</v>
      </c>
      <c r="ANY1" s="1" t="s">
        <v>1107</v>
      </c>
      <c r="ANZ1" s="1" t="s">
        <v>1108</v>
      </c>
      <c r="AOA1" s="1" t="s">
        <v>1109</v>
      </c>
      <c r="AOB1" s="1" t="s">
        <v>1110</v>
      </c>
      <c r="AOC1" s="1" t="s">
        <v>1111</v>
      </c>
      <c r="AOD1" s="1" t="s">
        <v>1112</v>
      </c>
    </row>
    <row r="2" spans="1:1070" x14ac:dyDescent="0.35">
      <c r="A2">
        <v>1</v>
      </c>
      <c r="B2" t="s">
        <v>1113</v>
      </c>
      <c r="C2" s="2">
        <v>44908</v>
      </c>
      <c r="D2" t="s">
        <v>1114</v>
      </c>
      <c r="E2" s="2">
        <v>44908.403056585652</v>
      </c>
      <c r="F2" s="2">
        <v>44908.403056585652</v>
      </c>
      <c r="G2" s="2">
        <v>44908.419107349539</v>
      </c>
      <c r="H2" t="s">
        <v>1115</v>
      </c>
      <c r="K2" t="s">
        <v>1116</v>
      </c>
      <c r="L2" s="2">
        <v>44908</v>
      </c>
      <c r="M2" t="s">
        <v>1117</v>
      </c>
      <c r="N2" t="s">
        <v>1118</v>
      </c>
      <c r="O2" t="s">
        <v>1119</v>
      </c>
      <c r="P2" t="s">
        <v>1120</v>
      </c>
      <c r="S2" t="s">
        <v>1121</v>
      </c>
      <c r="T2" t="s">
        <v>1122</v>
      </c>
      <c r="V2" t="s">
        <v>1123</v>
      </c>
      <c r="X2" t="s">
        <v>1124</v>
      </c>
      <c r="AA2" t="s">
        <v>1125</v>
      </c>
      <c r="AB2">
        <v>0</v>
      </c>
      <c r="AC2">
        <v>0</v>
      </c>
      <c r="AD2">
        <v>0</v>
      </c>
      <c r="AE2">
        <v>1</v>
      </c>
      <c r="AF2">
        <v>1</v>
      </c>
      <c r="EF2" t="s">
        <v>1125</v>
      </c>
      <c r="EG2">
        <v>0</v>
      </c>
      <c r="EH2">
        <v>0</v>
      </c>
      <c r="EI2">
        <v>0</v>
      </c>
      <c r="EJ2">
        <v>0</v>
      </c>
      <c r="EK2">
        <v>1</v>
      </c>
      <c r="EL2">
        <v>1</v>
      </c>
      <c r="IP2" t="s">
        <v>1126</v>
      </c>
      <c r="IQ2">
        <v>1</v>
      </c>
      <c r="IR2">
        <v>1</v>
      </c>
      <c r="IS2">
        <v>0</v>
      </c>
      <c r="IT2">
        <v>0</v>
      </c>
      <c r="IU2">
        <v>0</v>
      </c>
      <c r="IV2">
        <v>0</v>
      </c>
      <c r="IW2">
        <v>0</v>
      </c>
      <c r="IX2">
        <v>0</v>
      </c>
      <c r="IY2">
        <v>0</v>
      </c>
      <c r="IZ2">
        <v>0</v>
      </c>
      <c r="JA2">
        <v>0</v>
      </c>
      <c r="JB2">
        <v>0</v>
      </c>
      <c r="JC2">
        <v>0</v>
      </c>
      <c r="JD2">
        <v>0</v>
      </c>
      <c r="JE2">
        <v>0</v>
      </c>
      <c r="JF2">
        <v>0</v>
      </c>
      <c r="JG2">
        <v>2</v>
      </c>
      <c r="JH2">
        <v>4</v>
      </c>
      <c r="JJ2" t="s">
        <v>1127</v>
      </c>
      <c r="JK2">
        <v>250</v>
      </c>
      <c r="JL2" t="s">
        <v>1128</v>
      </c>
      <c r="JO2">
        <v>10</v>
      </c>
      <c r="JP2">
        <v>30</v>
      </c>
      <c r="JQ2">
        <v>1</v>
      </c>
      <c r="JS2" t="s">
        <v>1129</v>
      </c>
      <c r="JT2" t="s">
        <v>1130</v>
      </c>
      <c r="JU2">
        <v>1</v>
      </c>
      <c r="JV2">
        <v>1</v>
      </c>
      <c r="JW2">
        <v>6500</v>
      </c>
      <c r="JX2">
        <v>100</v>
      </c>
      <c r="JY2" t="s">
        <v>1131</v>
      </c>
      <c r="KB2">
        <v>15</v>
      </c>
      <c r="KC2">
        <v>5</v>
      </c>
      <c r="KD2">
        <v>0</v>
      </c>
      <c r="PG2" t="s">
        <v>1123</v>
      </c>
      <c r="PI2" t="s">
        <v>1132</v>
      </c>
      <c r="PJ2">
        <v>1</v>
      </c>
      <c r="PK2">
        <v>1</v>
      </c>
      <c r="PL2">
        <v>0</v>
      </c>
      <c r="PM2">
        <v>0</v>
      </c>
      <c r="PN2">
        <v>0</v>
      </c>
      <c r="PO2">
        <v>0</v>
      </c>
      <c r="PP2">
        <v>0</v>
      </c>
      <c r="PQ2">
        <v>0</v>
      </c>
      <c r="PR2">
        <v>0</v>
      </c>
      <c r="PS2">
        <v>0</v>
      </c>
      <c r="PT2">
        <v>0</v>
      </c>
      <c r="PU2">
        <v>0</v>
      </c>
      <c r="PV2">
        <v>0</v>
      </c>
      <c r="PW2">
        <v>0</v>
      </c>
      <c r="PX2">
        <v>0</v>
      </c>
      <c r="PY2">
        <v>0</v>
      </c>
      <c r="QA2" t="s">
        <v>1133</v>
      </c>
      <c r="QB2">
        <v>1</v>
      </c>
      <c r="QC2">
        <v>0</v>
      </c>
      <c r="QD2">
        <v>0</v>
      </c>
      <c r="QE2">
        <v>1</v>
      </c>
      <c r="QF2">
        <v>0</v>
      </c>
      <c r="QG2">
        <v>0</v>
      </c>
      <c r="QH2">
        <v>0</v>
      </c>
      <c r="QI2">
        <v>1</v>
      </c>
      <c r="QJ2">
        <v>0</v>
      </c>
      <c r="QK2">
        <v>0</v>
      </c>
      <c r="QL2">
        <v>0</v>
      </c>
      <c r="QM2">
        <v>0</v>
      </c>
      <c r="QP2" t="s">
        <v>1134</v>
      </c>
      <c r="QQ2">
        <v>1</v>
      </c>
      <c r="QR2">
        <v>0</v>
      </c>
      <c r="QS2">
        <v>0</v>
      </c>
      <c r="QT2">
        <v>0</v>
      </c>
      <c r="AMP2" t="s">
        <v>1135</v>
      </c>
      <c r="AMQ2">
        <v>1</v>
      </c>
      <c r="AMR2">
        <v>0</v>
      </c>
      <c r="AMS2">
        <v>0</v>
      </c>
      <c r="AMT2">
        <v>0</v>
      </c>
      <c r="AMU2">
        <v>0</v>
      </c>
      <c r="AMV2">
        <v>0</v>
      </c>
      <c r="AMX2" t="s">
        <v>1136</v>
      </c>
      <c r="AMY2" t="s">
        <v>1137</v>
      </c>
      <c r="ANJ2" t="s">
        <v>1138</v>
      </c>
      <c r="ANK2">
        <v>0</v>
      </c>
      <c r="ANL2">
        <v>0</v>
      </c>
      <c r="ANM2">
        <v>0</v>
      </c>
      <c r="ANN2">
        <v>0</v>
      </c>
      <c r="ANO2">
        <v>0</v>
      </c>
      <c r="ANP2">
        <v>0</v>
      </c>
      <c r="ANQ2">
        <v>0</v>
      </c>
      <c r="ANR2">
        <v>1</v>
      </c>
      <c r="ANS2">
        <v>0</v>
      </c>
      <c r="ANU2" t="s">
        <v>1139</v>
      </c>
      <c r="ANX2">
        <v>373087174</v>
      </c>
      <c r="ANY2" s="2">
        <v>44908.684988425928</v>
      </c>
      <c r="AOB2" t="s">
        <v>1140</v>
      </c>
      <c r="AOC2" t="s">
        <v>1141</v>
      </c>
    </row>
    <row r="3" spans="1:1070" x14ac:dyDescent="0.35">
      <c r="A3">
        <v>2</v>
      </c>
      <c r="B3" t="s">
        <v>1142</v>
      </c>
      <c r="C3" s="2">
        <v>44908</v>
      </c>
      <c r="D3" t="s">
        <v>1114</v>
      </c>
      <c r="E3" s="2">
        <v>44908.404147499998</v>
      </c>
      <c r="F3" s="2">
        <v>44908.404147499998</v>
      </c>
      <c r="G3" s="2">
        <v>44908.427400821762</v>
      </c>
      <c r="H3" t="s">
        <v>1115</v>
      </c>
      <c r="K3" t="s">
        <v>1116</v>
      </c>
      <c r="L3" s="2">
        <v>44908</v>
      </c>
      <c r="M3" t="s">
        <v>1117</v>
      </c>
      <c r="N3" t="s">
        <v>1118</v>
      </c>
      <c r="O3" t="s">
        <v>1119</v>
      </c>
      <c r="P3" t="s">
        <v>1120</v>
      </c>
      <c r="S3" t="s">
        <v>1121</v>
      </c>
      <c r="T3" t="s">
        <v>1122</v>
      </c>
      <c r="V3" t="s">
        <v>1123</v>
      </c>
      <c r="X3" t="s">
        <v>1124</v>
      </c>
      <c r="AA3" t="s">
        <v>1125</v>
      </c>
      <c r="AB3">
        <v>0</v>
      </c>
      <c r="AC3">
        <v>0</v>
      </c>
      <c r="AD3">
        <v>0</v>
      </c>
      <c r="AE3">
        <v>1</v>
      </c>
      <c r="AF3">
        <v>1</v>
      </c>
      <c r="EF3" t="s">
        <v>1125</v>
      </c>
      <c r="EG3">
        <v>0</v>
      </c>
      <c r="EH3">
        <v>0</v>
      </c>
      <c r="EI3">
        <v>0</v>
      </c>
      <c r="EJ3">
        <v>0</v>
      </c>
      <c r="EK3">
        <v>1</v>
      </c>
      <c r="EL3">
        <v>1</v>
      </c>
      <c r="IP3" t="s">
        <v>1126</v>
      </c>
      <c r="IQ3">
        <v>1</v>
      </c>
      <c r="IR3">
        <v>1</v>
      </c>
      <c r="IS3">
        <v>0</v>
      </c>
      <c r="IT3">
        <v>0</v>
      </c>
      <c r="IU3">
        <v>0</v>
      </c>
      <c r="IV3">
        <v>0</v>
      </c>
      <c r="IW3">
        <v>0</v>
      </c>
      <c r="IX3">
        <v>0</v>
      </c>
      <c r="IY3">
        <v>0</v>
      </c>
      <c r="IZ3">
        <v>0</v>
      </c>
      <c r="JA3">
        <v>0</v>
      </c>
      <c r="JB3">
        <v>0</v>
      </c>
      <c r="JC3">
        <v>0</v>
      </c>
      <c r="JD3">
        <v>0</v>
      </c>
      <c r="JE3">
        <v>0</v>
      </c>
      <c r="JF3">
        <v>0</v>
      </c>
      <c r="JG3">
        <v>2</v>
      </c>
      <c r="JH3">
        <v>4</v>
      </c>
      <c r="JJ3" t="s">
        <v>1129</v>
      </c>
      <c r="JK3">
        <v>300</v>
      </c>
      <c r="JL3" t="s">
        <v>1143</v>
      </c>
      <c r="JO3">
        <v>15</v>
      </c>
      <c r="JP3">
        <v>10</v>
      </c>
      <c r="JQ3">
        <v>0</v>
      </c>
      <c r="JS3" t="s">
        <v>1129</v>
      </c>
      <c r="JT3" t="s">
        <v>1130</v>
      </c>
      <c r="JU3">
        <v>1</v>
      </c>
      <c r="JV3">
        <v>1</v>
      </c>
      <c r="JW3">
        <v>9000</v>
      </c>
      <c r="JX3">
        <v>100</v>
      </c>
      <c r="JY3" t="s">
        <v>1128</v>
      </c>
      <c r="KB3">
        <v>14</v>
      </c>
      <c r="KC3">
        <v>5</v>
      </c>
      <c r="KD3">
        <v>0</v>
      </c>
      <c r="PG3" t="s">
        <v>1123</v>
      </c>
      <c r="PI3" t="s">
        <v>1132</v>
      </c>
      <c r="PJ3">
        <v>1</v>
      </c>
      <c r="PK3">
        <v>1</v>
      </c>
      <c r="PL3">
        <v>0</v>
      </c>
      <c r="PM3">
        <v>0</v>
      </c>
      <c r="PN3">
        <v>0</v>
      </c>
      <c r="PO3">
        <v>0</v>
      </c>
      <c r="PP3">
        <v>0</v>
      </c>
      <c r="PQ3">
        <v>0</v>
      </c>
      <c r="PR3">
        <v>0</v>
      </c>
      <c r="PS3">
        <v>0</v>
      </c>
      <c r="PT3">
        <v>0</v>
      </c>
      <c r="PU3">
        <v>0</v>
      </c>
      <c r="PV3">
        <v>0</v>
      </c>
      <c r="PW3">
        <v>0</v>
      </c>
      <c r="PX3">
        <v>0</v>
      </c>
      <c r="PY3">
        <v>0</v>
      </c>
      <c r="QA3" t="s">
        <v>1144</v>
      </c>
      <c r="QB3">
        <v>0</v>
      </c>
      <c r="QC3">
        <v>0</v>
      </c>
      <c r="QD3">
        <v>0</v>
      </c>
      <c r="QE3">
        <v>0</v>
      </c>
      <c r="QF3">
        <v>0</v>
      </c>
      <c r="QG3">
        <v>1</v>
      </c>
      <c r="QH3">
        <v>1</v>
      </c>
      <c r="QI3">
        <v>1</v>
      </c>
      <c r="QJ3">
        <v>0</v>
      </c>
      <c r="QK3">
        <v>0</v>
      </c>
      <c r="QL3">
        <v>0</v>
      </c>
      <c r="QM3">
        <v>0</v>
      </c>
      <c r="QP3" t="s">
        <v>1145</v>
      </c>
      <c r="QQ3">
        <v>0</v>
      </c>
      <c r="QR3">
        <v>1</v>
      </c>
      <c r="QS3">
        <v>0</v>
      </c>
      <c r="QT3">
        <v>0</v>
      </c>
      <c r="QU3" t="s">
        <v>1132</v>
      </c>
      <c r="QV3">
        <v>1</v>
      </c>
      <c r="QW3">
        <v>1</v>
      </c>
      <c r="QX3">
        <v>0</v>
      </c>
      <c r="QY3">
        <v>0</v>
      </c>
      <c r="QZ3">
        <v>0</v>
      </c>
      <c r="RA3">
        <v>0</v>
      </c>
      <c r="RB3">
        <v>0</v>
      </c>
      <c r="RC3">
        <v>0</v>
      </c>
      <c r="RD3">
        <v>0</v>
      </c>
      <c r="RE3">
        <v>0</v>
      </c>
      <c r="RF3">
        <v>0</v>
      </c>
      <c r="RG3">
        <v>0</v>
      </c>
      <c r="RH3">
        <v>0</v>
      </c>
      <c r="RI3">
        <v>0</v>
      </c>
      <c r="RJ3">
        <v>0</v>
      </c>
      <c r="RK3">
        <v>0</v>
      </c>
      <c r="RL3" t="s">
        <v>1146</v>
      </c>
      <c r="RM3">
        <v>0</v>
      </c>
      <c r="RN3">
        <v>0</v>
      </c>
      <c r="RO3">
        <v>1</v>
      </c>
      <c r="RP3">
        <v>0</v>
      </c>
      <c r="RQ3">
        <v>0</v>
      </c>
      <c r="RR3">
        <v>1</v>
      </c>
      <c r="RS3">
        <v>0</v>
      </c>
      <c r="RT3">
        <v>0</v>
      </c>
      <c r="RU3">
        <v>1</v>
      </c>
      <c r="RV3">
        <v>0</v>
      </c>
      <c r="RW3">
        <v>0</v>
      </c>
      <c r="RX3">
        <v>0</v>
      </c>
      <c r="AMP3" t="s">
        <v>1147</v>
      </c>
      <c r="AMQ3">
        <v>1</v>
      </c>
      <c r="AMR3">
        <v>0</v>
      </c>
      <c r="AMS3">
        <v>0</v>
      </c>
      <c r="AMT3">
        <v>1</v>
      </c>
      <c r="AMU3">
        <v>0</v>
      </c>
      <c r="AMV3">
        <v>0</v>
      </c>
      <c r="AMX3" t="s">
        <v>1136</v>
      </c>
      <c r="AMY3" t="s">
        <v>1137</v>
      </c>
      <c r="ANJ3" t="s">
        <v>1138</v>
      </c>
      <c r="ANK3">
        <v>0</v>
      </c>
      <c r="ANL3">
        <v>0</v>
      </c>
      <c r="ANM3">
        <v>0</v>
      </c>
      <c r="ANN3">
        <v>0</v>
      </c>
      <c r="ANO3">
        <v>0</v>
      </c>
      <c r="ANP3">
        <v>0</v>
      </c>
      <c r="ANQ3">
        <v>0</v>
      </c>
      <c r="ANR3">
        <v>1</v>
      </c>
      <c r="ANS3">
        <v>0</v>
      </c>
      <c r="ANU3" t="s">
        <v>1148</v>
      </c>
      <c r="ANX3">
        <v>373087175</v>
      </c>
      <c r="ANY3" s="2">
        <v>44908.684988425928</v>
      </c>
      <c r="AOB3" t="s">
        <v>1140</v>
      </c>
      <c r="AOC3" t="s">
        <v>1141</v>
      </c>
    </row>
    <row r="4" spans="1:1070" x14ac:dyDescent="0.35">
      <c r="A4">
        <v>3</v>
      </c>
      <c r="B4" t="s">
        <v>1149</v>
      </c>
      <c r="C4" s="2">
        <v>44908</v>
      </c>
      <c r="D4" t="s">
        <v>1114</v>
      </c>
      <c r="E4" s="2">
        <v>44908.456452800921</v>
      </c>
      <c r="F4" s="2">
        <v>44908.456452800921</v>
      </c>
      <c r="G4" s="2">
        <v>44908.47991141204</v>
      </c>
      <c r="H4" t="s">
        <v>1115</v>
      </c>
      <c r="K4" t="s">
        <v>1116</v>
      </c>
      <c r="L4" s="2">
        <v>44908</v>
      </c>
      <c r="M4" t="s">
        <v>1117</v>
      </c>
      <c r="N4" t="s">
        <v>1118</v>
      </c>
      <c r="O4" t="s">
        <v>1119</v>
      </c>
      <c r="P4" t="s">
        <v>1120</v>
      </c>
      <c r="S4" t="s">
        <v>1121</v>
      </c>
      <c r="T4" t="s">
        <v>1122</v>
      </c>
      <c r="V4" t="s">
        <v>1123</v>
      </c>
      <c r="X4" t="s">
        <v>1150</v>
      </c>
      <c r="AA4" t="s">
        <v>1151</v>
      </c>
      <c r="AB4">
        <v>1</v>
      </c>
      <c r="AC4">
        <v>0</v>
      </c>
      <c r="AD4">
        <v>1</v>
      </c>
      <c r="AE4">
        <v>0</v>
      </c>
      <c r="AF4">
        <v>2</v>
      </c>
      <c r="AH4" t="s">
        <v>1127</v>
      </c>
      <c r="AI4">
        <v>1100</v>
      </c>
      <c r="AJ4" t="s">
        <v>1128</v>
      </c>
      <c r="AM4">
        <v>30</v>
      </c>
      <c r="AN4">
        <v>1</v>
      </c>
      <c r="AO4">
        <v>0</v>
      </c>
      <c r="BD4" t="s">
        <v>1127</v>
      </c>
      <c r="BE4" t="s">
        <v>1152</v>
      </c>
      <c r="BF4">
        <v>1</v>
      </c>
      <c r="BG4">
        <v>1</v>
      </c>
      <c r="BH4">
        <v>450</v>
      </c>
      <c r="BI4">
        <v>275</v>
      </c>
      <c r="BJ4" t="s">
        <v>1128</v>
      </c>
      <c r="BM4">
        <v>30</v>
      </c>
      <c r="BN4">
        <v>1</v>
      </c>
      <c r="BO4">
        <v>0</v>
      </c>
      <c r="BQ4" t="s">
        <v>1123</v>
      </c>
      <c r="BS4" t="s">
        <v>1151</v>
      </c>
      <c r="BT4">
        <v>1</v>
      </c>
      <c r="BU4">
        <v>0</v>
      </c>
      <c r="BV4">
        <v>1</v>
      </c>
      <c r="BW4">
        <v>0</v>
      </c>
      <c r="BY4" t="s">
        <v>1153</v>
      </c>
      <c r="BZ4">
        <v>0</v>
      </c>
      <c r="CA4">
        <v>0</v>
      </c>
      <c r="CB4">
        <v>0</v>
      </c>
      <c r="CC4">
        <v>0</v>
      </c>
      <c r="CD4">
        <v>0</v>
      </c>
      <c r="CE4">
        <v>1</v>
      </c>
      <c r="CF4">
        <v>0</v>
      </c>
      <c r="CG4">
        <v>0</v>
      </c>
      <c r="CH4">
        <v>0</v>
      </c>
      <c r="CI4">
        <v>0</v>
      </c>
      <c r="CJ4">
        <v>0</v>
      </c>
      <c r="CK4">
        <v>0</v>
      </c>
      <c r="CN4" t="s">
        <v>1134</v>
      </c>
      <c r="CO4">
        <v>1</v>
      </c>
      <c r="CP4">
        <v>0</v>
      </c>
      <c r="CQ4">
        <v>0</v>
      </c>
      <c r="CR4">
        <v>0</v>
      </c>
      <c r="EF4" t="s">
        <v>1125</v>
      </c>
      <c r="EG4">
        <v>0</v>
      </c>
      <c r="EH4">
        <v>0</v>
      </c>
      <c r="EI4">
        <v>0</v>
      </c>
      <c r="EJ4">
        <v>0</v>
      </c>
      <c r="EK4">
        <v>1</v>
      </c>
      <c r="EL4">
        <v>1</v>
      </c>
      <c r="IP4" t="s">
        <v>1154</v>
      </c>
      <c r="IQ4">
        <v>0</v>
      </c>
      <c r="IR4">
        <v>0</v>
      </c>
      <c r="IS4">
        <v>0</v>
      </c>
      <c r="IT4">
        <v>0</v>
      </c>
      <c r="IU4">
        <v>0</v>
      </c>
      <c r="IV4">
        <v>1</v>
      </c>
      <c r="IW4">
        <v>1</v>
      </c>
      <c r="IX4">
        <v>0</v>
      </c>
      <c r="IY4">
        <v>0</v>
      </c>
      <c r="IZ4">
        <v>0</v>
      </c>
      <c r="JA4">
        <v>0</v>
      </c>
      <c r="JB4">
        <v>0</v>
      </c>
      <c r="JC4">
        <v>0</v>
      </c>
      <c r="JD4">
        <v>0</v>
      </c>
      <c r="JE4">
        <v>0</v>
      </c>
      <c r="JF4">
        <v>0</v>
      </c>
      <c r="JG4">
        <v>2</v>
      </c>
      <c r="JH4">
        <v>5</v>
      </c>
      <c r="LM4" t="s">
        <v>1127</v>
      </c>
      <c r="LN4">
        <v>1250</v>
      </c>
      <c r="LO4" t="s">
        <v>1128</v>
      </c>
      <c r="LR4">
        <v>30</v>
      </c>
      <c r="LS4">
        <v>1</v>
      </c>
      <c r="LT4">
        <v>0</v>
      </c>
      <c r="LV4" t="s">
        <v>1127</v>
      </c>
      <c r="LW4">
        <v>200</v>
      </c>
      <c r="LX4" t="s">
        <v>1128</v>
      </c>
      <c r="MA4">
        <v>30</v>
      </c>
      <c r="MB4">
        <v>1</v>
      </c>
      <c r="MC4">
        <v>0</v>
      </c>
      <c r="PG4" t="s">
        <v>1123</v>
      </c>
      <c r="PI4" t="s">
        <v>1155</v>
      </c>
      <c r="PJ4">
        <v>0</v>
      </c>
      <c r="PK4">
        <v>0</v>
      </c>
      <c r="PL4">
        <v>0</v>
      </c>
      <c r="PM4">
        <v>0</v>
      </c>
      <c r="PN4">
        <v>0</v>
      </c>
      <c r="PO4">
        <v>1</v>
      </c>
      <c r="PP4">
        <v>0</v>
      </c>
      <c r="PQ4">
        <v>0</v>
      </c>
      <c r="PR4">
        <v>0</v>
      </c>
      <c r="PS4">
        <v>0</v>
      </c>
      <c r="PT4">
        <v>0</v>
      </c>
      <c r="PU4">
        <v>0</v>
      </c>
      <c r="PV4">
        <v>0</v>
      </c>
      <c r="PW4">
        <v>0</v>
      </c>
      <c r="PX4">
        <v>0</v>
      </c>
      <c r="PY4">
        <v>0</v>
      </c>
      <c r="QA4" t="s">
        <v>1153</v>
      </c>
      <c r="QB4">
        <v>0</v>
      </c>
      <c r="QC4">
        <v>0</v>
      </c>
      <c r="QD4">
        <v>0</v>
      </c>
      <c r="QE4">
        <v>0</v>
      </c>
      <c r="QF4">
        <v>0</v>
      </c>
      <c r="QG4">
        <v>1</v>
      </c>
      <c r="QH4">
        <v>0</v>
      </c>
      <c r="QI4">
        <v>0</v>
      </c>
      <c r="QJ4">
        <v>0</v>
      </c>
      <c r="QK4">
        <v>0</v>
      </c>
      <c r="QL4">
        <v>0</v>
      </c>
      <c r="QM4">
        <v>0</v>
      </c>
      <c r="QP4" t="s">
        <v>1134</v>
      </c>
      <c r="QQ4">
        <v>1</v>
      </c>
      <c r="QR4">
        <v>0</v>
      </c>
      <c r="QS4">
        <v>0</v>
      </c>
      <c r="QT4">
        <v>0</v>
      </c>
      <c r="AMP4" t="s">
        <v>1147</v>
      </c>
      <c r="AMQ4">
        <v>1</v>
      </c>
      <c r="AMR4">
        <v>0</v>
      </c>
      <c r="AMS4">
        <v>0</v>
      </c>
      <c r="AMT4">
        <v>1</v>
      </c>
      <c r="AMU4">
        <v>0</v>
      </c>
      <c r="AMV4">
        <v>0</v>
      </c>
      <c r="AMX4" t="s">
        <v>1156</v>
      </c>
      <c r="AMY4" t="s">
        <v>1137</v>
      </c>
      <c r="ANJ4" t="s">
        <v>1138</v>
      </c>
      <c r="ANK4">
        <v>0</v>
      </c>
      <c r="ANL4">
        <v>0</v>
      </c>
      <c r="ANM4">
        <v>0</v>
      </c>
      <c r="ANN4">
        <v>0</v>
      </c>
      <c r="ANO4">
        <v>0</v>
      </c>
      <c r="ANP4">
        <v>0</v>
      </c>
      <c r="ANQ4">
        <v>0</v>
      </c>
      <c r="ANR4">
        <v>1</v>
      </c>
      <c r="ANS4">
        <v>0</v>
      </c>
      <c r="ANX4">
        <v>373087305</v>
      </c>
      <c r="ANY4" s="2">
        <v>44908.685127314813</v>
      </c>
      <c r="AOB4" t="s">
        <v>1140</v>
      </c>
      <c r="AOC4" t="s">
        <v>1141</v>
      </c>
    </row>
    <row r="5" spans="1:1070" x14ac:dyDescent="0.35">
      <c r="A5">
        <v>4</v>
      </c>
      <c r="B5" t="s">
        <v>1157</v>
      </c>
      <c r="C5" s="2">
        <v>44908</v>
      </c>
      <c r="D5" t="s">
        <v>1114</v>
      </c>
      <c r="E5" s="2">
        <v>44908.508733842587</v>
      </c>
      <c r="F5" s="2">
        <v>44908.508733842587</v>
      </c>
      <c r="G5" s="2">
        <v>44908.534467106481</v>
      </c>
      <c r="H5" t="s">
        <v>1115</v>
      </c>
      <c r="K5" t="s">
        <v>1116</v>
      </c>
      <c r="L5" s="2">
        <v>44908</v>
      </c>
      <c r="M5" t="s">
        <v>1117</v>
      </c>
      <c r="N5" t="s">
        <v>1118</v>
      </c>
      <c r="O5" t="s">
        <v>1119</v>
      </c>
      <c r="P5" t="s">
        <v>1120</v>
      </c>
      <c r="S5" t="s">
        <v>1121</v>
      </c>
      <c r="T5" t="s">
        <v>1122</v>
      </c>
      <c r="V5" t="s">
        <v>1123</v>
      </c>
      <c r="X5" t="s">
        <v>1124</v>
      </c>
      <c r="AA5" t="s">
        <v>1125</v>
      </c>
      <c r="AB5">
        <v>0</v>
      </c>
      <c r="AC5">
        <v>0</v>
      </c>
      <c r="AD5">
        <v>0</v>
      </c>
      <c r="AE5">
        <v>1</v>
      </c>
      <c r="AF5">
        <v>1</v>
      </c>
      <c r="EF5" t="s">
        <v>1125</v>
      </c>
      <c r="EG5">
        <v>0</v>
      </c>
      <c r="EH5">
        <v>0</v>
      </c>
      <c r="EI5">
        <v>0</v>
      </c>
      <c r="EJ5">
        <v>0</v>
      </c>
      <c r="EK5">
        <v>1</v>
      </c>
      <c r="EL5">
        <v>1</v>
      </c>
      <c r="IP5" t="s">
        <v>1132</v>
      </c>
      <c r="IQ5">
        <v>1</v>
      </c>
      <c r="IR5">
        <v>1</v>
      </c>
      <c r="IS5">
        <v>0</v>
      </c>
      <c r="IT5">
        <v>0</v>
      </c>
      <c r="IU5">
        <v>0</v>
      </c>
      <c r="IV5">
        <v>0</v>
      </c>
      <c r="IW5">
        <v>0</v>
      </c>
      <c r="IX5">
        <v>0</v>
      </c>
      <c r="IY5">
        <v>0</v>
      </c>
      <c r="IZ5">
        <v>0</v>
      </c>
      <c r="JA5">
        <v>0</v>
      </c>
      <c r="JB5">
        <v>0</v>
      </c>
      <c r="JC5">
        <v>0</v>
      </c>
      <c r="JD5">
        <v>0</v>
      </c>
      <c r="JE5">
        <v>0</v>
      </c>
      <c r="JF5">
        <v>0</v>
      </c>
      <c r="JG5">
        <v>2</v>
      </c>
      <c r="JH5">
        <v>4</v>
      </c>
      <c r="JJ5" t="s">
        <v>1129</v>
      </c>
      <c r="JK5">
        <v>300</v>
      </c>
      <c r="JL5" t="s">
        <v>1143</v>
      </c>
      <c r="JO5">
        <v>20</v>
      </c>
      <c r="JP5">
        <v>14</v>
      </c>
      <c r="JQ5">
        <v>0</v>
      </c>
      <c r="JS5" t="s">
        <v>1129</v>
      </c>
      <c r="JT5" t="s">
        <v>1130</v>
      </c>
      <c r="JU5">
        <v>1</v>
      </c>
      <c r="JV5">
        <v>1</v>
      </c>
      <c r="JW5">
        <v>9250</v>
      </c>
      <c r="JX5">
        <v>100</v>
      </c>
      <c r="JY5" t="s">
        <v>1128</v>
      </c>
      <c r="KB5">
        <v>15</v>
      </c>
      <c r="KC5">
        <v>7</v>
      </c>
      <c r="KD5">
        <v>0</v>
      </c>
      <c r="PG5" t="s">
        <v>1123</v>
      </c>
      <c r="PI5" t="s">
        <v>1132</v>
      </c>
      <c r="PJ5">
        <v>1</v>
      </c>
      <c r="PK5">
        <v>1</v>
      </c>
      <c r="PL5">
        <v>0</v>
      </c>
      <c r="PM5">
        <v>0</v>
      </c>
      <c r="PN5">
        <v>0</v>
      </c>
      <c r="PO5">
        <v>0</v>
      </c>
      <c r="PP5">
        <v>0</v>
      </c>
      <c r="PQ5">
        <v>0</v>
      </c>
      <c r="PR5">
        <v>0</v>
      </c>
      <c r="PS5">
        <v>0</v>
      </c>
      <c r="PT5">
        <v>0</v>
      </c>
      <c r="PU5">
        <v>0</v>
      </c>
      <c r="PV5">
        <v>0</v>
      </c>
      <c r="PW5">
        <v>0</v>
      </c>
      <c r="PX5">
        <v>0</v>
      </c>
      <c r="PY5">
        <v>0</v>
      </c>
      <c r="QA5" t="s">
        <v>1158</v>
      </c>
      <c r="QB5">
        <v>0</v>
      </c>
      <c r="QC5">
        <v>0</v>
      </c>
      <c r="QD5">
        <v>0</v>
      </c>
      <c r="QE5">
        <v>0</v>
      </c>
      <c r="QF5">
        <v>0</v>
      </c>
      <c r="QG5">
        <v>1</v>
      </c>
      <c r="QH5">
        <v>1</v>
      </c>
      <c r="QI5">
        <v>1</v>
      </c>
      <c r="QJ5">
        <v>0</v>
      </c>
      <c r="QK5">
        <v>0</v>
      </c>
      <c r="QL5">
        <v>0</v>
      </c>
      <c r="QM5">
        <v>0</v>
      </c>
      <c r="QP5" t="s">
        <v>1145</v>
      </c>
      <c r="QQ5">
        <v>0</v>
      </c>
      <c r="QR5">
        <v>1</v>
      </c>
      <c r="QS5">
        <v>0</v>
      </c>
      <c r="QT5">
        <v>0</v>
      </c>
      <c r="QU5" t="s">
        <v>1132</v>
      </c>
      <c r="QV5">
        <v>1</v>
      </c>
      <c r="QW5">
        <v>1</v>
      </c>
      <c r="QX5">
        <v>0</v>
      </c>
      <c r="QY5">
        <v>0</v>
      </c>
      <c r="QZ5">
        <v>0</v>
      </c>
      <c r="RA5">
        <v>0</v>
      </c>
      <c r="RB5">
        <v>0</v>
      </c>
      <c r="RC5">
        <v>0</v>
      </c>
      <c r="RD5">
        <v>0</v>
      </c>
      <c r="RE5">
        <v>0</v>
      </c>
      <c r="RF5">
        <v>0</v>
      </c>
      <c r="RG5">
        <v>0</v>
      </c>
      <c r="RH5">
        <v>0</v>
      </c>
      <c r="RI5">
        <v>0</v>
      </c>
      <c r="RJ5">
        <v>0</v>
      </c>
      <c r="RK5">
        <v>0</v>
      </c>
      <c r="RL5" t="s">
        <v>1159</v>
      </c>
      <c r="RM5">
        <v>0</v>
      </c>
      <c r="RN5">
        <v>0</v>
      </c>
      <c r="RO5">
        <v>0</v>
      </c>
      <c r="RP5">
        <v>0</v>
      </c>
      <c r="RQ5">
        <v>0</v>
      </c>
      <c r="RR5">
        <v>1</v>
      </c>
      <c r="RS5">
        <v>1</v>
      </c>
      <c r="RT5">
        <v>0</v>
      </c>
      <c r="RU5">
        <v>1</v>
      </c>
      <c r="RV5">
        <v>0</v>
      </c>
      <c r="RW5">
        <v>0</v>
      </c>
      <c r="RX5">
        <v>0</v>
      </c>
      <c r="AMP5" t="s">
        <v>1147</v>
      </c>
      <c r="AMQ5">
        <v>1</v>
      </c>
      <c r="AMR5">
        <v>0</v>
      </c>
      <c r="AMS5">
        <v>0</v>
      </c>
      <c r="AMT5">
        <v>1</v>
      </c>
      <c r="AMU5">
        <v>0</v>
      </c>
      <c r="AMV5">
        <v>0</v>
      </c>
      <c r="AMX5" t="s">
        <v>1136</v>
      </c>
      <c r="AMY5" t="s">
        <v>1137</v>
      </c>
      <c r="ANJ5" t="s">
        <v>1138</v>
      </c>
      <c r="ANK5">
        <v>0</v>
      </c>
      <c r="ANL5">
        <v>0</v>
      </c>
      <c r="ANM5">
        <v>0</v>
      </c>
      <c r="ANN5">
        <v>0</v>
      </c>
      <c r="ANO5">
        <v>0</v>
      </c>
      <c r="ANP5">
        <v>0</v>
      </c>
      <c r="ANQ5">
        <v>0</v>
      </c>
      <c r="ANR5">
        <v>1</v>
      </c>
      <c r="ANS5">
        <v>0</v>
      </c>
      <c r="ANU5" t="s">
        <v>1148</v>
      </c>
      <c r="ANX5">
        <v>373087410</v>
      </c>
      <c r="ANY5" s="2">
        <v>44908.685243055559</v>
      </c>
      <c r="AOB5" t="s">
        <v>1140</v>
      </c>
      <c r="AOC5" t="s">
        <v>1141</v>
      </c>
    </row>
    <row r="6" spans="1:1070" x14ac:dyDescent="0.35">
      <c r="A6">
        <v>5</v>
      </c>
      <c r="B6" t="s">
        <v>1160</v>
      </c>
      <c r="C6" s="2">
        <v>44908</v>
      </c>
      <c r="D6" t="s">
        <v>1114</v>
      </c>
      <c r="E6" s="2">
        <v>44908.422638379627</v>
      </c>
      <c r="F6" s="2">
        <v>44908.422638379627</v>
      </c>
      <c r="G6" s="2">
        <v>44908.437564641208</v>
      </c>
      <c r="H6" t="s">
        <v>1115</v>
      </c>
      <c r="K6" t="s">
        <v>1116</v>
      </c>
      <c r="L6" s="2">
        <v>44908</v>
      </c>
      <c r="M6" t="s">
        <v>1117</v>
      </c>
      <c r="N6" t="s">
        <v>1118</v>
      </c>
      <c r="O6" t="s">
        <v>1119</v>
      </c>
      <c r="P6" t="s">
        <v>1120</v>
      </c>
      <c r="S6" t="s">
        <v>1121</v>
      </c>
      <c r="T6" t="s">
        <v>1122</v>
      </c>
      <c r="V6" t="s">
        <v>1123</v>
      </c>
      <c r="X6" t="s">
        <v>1124</v>
      </c>
      <c r="AA6" t="s">
        <v>1125</v>
      </c>
      <c r="AB6">
        <v>0</v>
      </c>
      <c r="AC6">
        <v>0</v>
      </c>
      <c r="AD6">
        <v>0</v>
      </c>
      <c r="AE6">
        <v>1</v>
      </c>
      <c r="AF6">
        <v>1</v>
      </c>
      <c r="EF6" t="s">
        <v>1125</v>
      </c>
      <c r="EG6">
        <v>0</v>
      </c>
      <c r="EH6">
        <v>0</v>
      </c>
      <c r="EI6">
        <v>0</v>
      </c>
      <c r="EJ6">
        <v>0</v>
      </c>
      <c r="EK6">
        <v>1</v>
      </c>
      <c r="EL6">
        <v>1</v>
      </c>
      <c r="IP6" t="s">
        <v>1161</v>
      </c>
      <c r="IQ6">
        <v>1</v>
      </c>
      <c r="IR6">
        <v>0</v>
      </c>
      <c r="IS6">
        <v>0</v>
      </c>
      <c r="IT6">
        <v>0</v>
      </c>
      <c r="IU6">
        <v>0</v>
      </c>
      <c r="IV6">
        <v>0</v>
      </c>
      <c r="IW6">
        <v>0</v>
      </c>
      <c r="IX6">
        <v>0</v>
      </c>
      <c r="IY6">
        <v>0</v>
      </c>
      <c r="IZ6">
        <v>0</v>
      </c>
      <c r="JA6">
        <v>0</v>
      </c>
      <c r="JB6">
        <v>0</v>
      </c>
      <c r="JC6">
        <v>0</v>
      </c>
      <c r="JD6">
        <v>0</v>
      </c>
      <c r="JE6">
        <v>0</v>
      </c>
      <c r="JF6">
        <v>0</v>
      </c>
      <c r="JG6">
        <v>1</v>
      </c>
      <c r="JH6">
        <v>3</v>
      </c>
      <c r="JJ6" t="s">
        <v>1127</v>
      </c>
      <c r="JK6">
        <v>250</v>
      </c>
      <c r="JL6" t="s">
        <v>1131</v>
      </c>
      <c r="JO6">
        <v>14</v>
      </c>
      <c r="JP6">
        <v>30</v>
      </c>
      <c r="JQ6">
        <v>1</v>
      </c>
      <c r="PG6" t="s">
        <v>1123</v>
      </c>
      <c r="PI6" t="s">
        <v>1161</v>
      </c>
      <c r="PJ6">
        <v>1</v>
      </c>
      <c r="PK6">
        <v>0</v>
      </c>
      <c r="PL6">
        <v>0</v>
      </c>
      <c r="PM6">
        <v>0</v>
      </c>
      <c r="PN6">
        <v>0</v>
      </c>
      <c r="PO6">
        <v>0</v>
      </c>
      <c r="PP6">
        <v>0</v>
      </c>
      <c r="PQ6">
        <v>0</v>
      </c>
      <c r="PR6">
        <v>0</v>
      </c>
      <c r="PS6">
        <v>0</v>
      </c>
      <c r="PT6">
        <v>0</v>
      </c>
      <c r="PU6">
        <v>0</v>
      </c>
      <c r="PV6">
        <v>0</v>
      </c>
      <c r="PW6">
        <v>0</v>
      </c>
      <c r="PX6">
        <v>0</v>
      </c>
      <c r="PY6">
        <v>0</v>
      </c>
      <c r="QA6" t="s">
        <v>1162</v>
      </c>
      <c r="QB6">
        <v>0</v>
      </c>
      <c r="QC6">
        <v>0</v>
      </c>
      <c r="QD6">
        <v>0</v>
      </c>
      <c r="QE6">
        <v>1</v>
      </c>
      <c r="QF6">
        <v>0</v>
      </c>
      <c r="QG6">
        <v>1</v>
      </c>
      <c r="QH6">
        <v>1</v>
      </c>
      <c r="QI6">
        <v>1</v>
      </c>
      <c r="QJ6">
        <v>0</v>
      </c>
      <c r="QK6">
        <v>0</v>
      </c>
      <c r="QL6">
        <v>0</v>
      </c>
      <c r="QM6">
        <v>0</v>
      </c>
      <c r="QP6" t="s">
        <v>1145</v>
      </c>
      <c r="QQ6">
        <v>0</v>
      </c>
      <c r="QR6">
        <v>1</v>
      </c>
      <c r="QS6">
        <v>0</v>
      </c>
      <c r="QT6">
        <v>0</v>
      </c>
      <c r="QU6" t="s">
        <v>1161</v>
      </c>
      <c r="QV6">
        <v>1</v>
      </c>
      <c r="QW6">
        <v>0</v>
      </c>
      <c r="QX6">
        <v>0</v>
      </c>
      <c r="QY6">
        <v>0</v>
      </c>
      <c r="QZ6">
        <v>0</v>
      </c>
      <c r="RA6">
        <v>0</v>
      </c>
      <c r="RB6">
        <v>0</v>
      </c>
      <c r="RC6">
        <v>0</v>
      </c>
      <c r="RD6">
        <v>0</v>
      </c>
      <c r="RE6">
        <v>0</v>
      </c>
      <c r="RF6">
        <v>0</v>
      </c>
      <c r="RG6">
        <v>0</v>
      </c>
      <c r="RH6">
        <v>0</v>
      </c>
      <c r="RI6">
        <v>0</v>
      </c>
      <c r="RJ6">
        <v>0</v>
      </c>
      <c r="RK6">
        <v>0</v>
      </c>
      <c r="RL6" t="s">
        <v>1163</v>
      </c>
      <c r="RM6">
        <v>1</v>
      </c>
      <c r="RN6">
        <v>0</v>
      </c>
      <c r="RO6">
        <v>0</v>
      </c>
      <c r="RP6">
        <v>0</v>
      </c>
      <c r="RQ6">
        <v>0</v>
      </c>
      <c r="RR6">
        <v>1</v>
      </c>
      <c r="RS6">
        <v>0</v>
      </c>
      <c r="RT6">
        <v>0</v>
      </c>
      <c r="RU6">
        <v>0</v>
      </c>
      <c r="RV6">
        <v>0</v>
      </c>
      <c r="RW6">
        <v>0</v>
      </c>
      <c r="RX6">
        <v>0</v>
      </c>
      <c r="AMP6" t="s">
        <v>1135</v>
      </c>
      <c r="AMQ6">
        <v>1</v>
      </c>
      <c r="AMR6">
        <v>0</v>
      </c>
      <c r="AMS6">
        <v>0</v>
      </c>
      <c r="AMT6">
        <v>0</v>
      </c>
      <c r="AMU6">
        <v>0</v>
      </c>
      <c r="AMV6">
        <v>0</v>
      </c>
      <c r="AMX6" t="s">
        <v>1136</v>
      </c>
      <c r="AMY6" t="s">
        <v>1137</v>
      </c>
      <c r="ANJ6" t="s">
        <v>1138</v>
      </c>
      <c r="ANK6">
        <v>0</v>
      </c>
      <c r="ANL6">
        <v>0</v>
      </c>
      <c r="ANM6">
        <v>0</v>
      </c>
      <c r="ANN6">
        <v>0</v>
      </c>
      <c r="ANO6">
        <v>0</v>
      </c>
      <c r="ANP6">
        <v>0</v>
      </c>
      <c r="ANQ6">
        <v>0</v>
      </c>
      <c r="ANR6">
        <v>1</v>
      </c>
      <c r="ANS6">
        <v>0</v>
      </c>
      <c r="ANU6" t="s">
        <v>1164</v>
      </c>
      <c r="ANX6">
        <v>373087636</v>
      </c>
      <c r="ANY6" s="2">
        <v>44908.68545138889</v>
      </c>
      <c r="AOB6" t="s">
        <v>1140</v>
      </c>
      <c r="AOC6" t="s">
        <v>1141</v>
      </c>
    </row>
    <row r="7" spans="1:1070" x14ac:dyDescent="0.35">
      <c r="A7">
        <v>6</v>
      </c>
      <c r="B7" t="s">
        <v>1165</v>
      </c>
      <c r="C7" s="2">
        <v>44908</v>
      </c>
      <c r="D7" t="s">
        <v>1114</v>
      </c>
      <c r="E7" s="2">
        <v>44908.603088067131</v>
      </c>
      <c r="F7" s="2">
        <v>44908.603088067131</v>
      </c>
      <c r="G7" s="2">
        <v>44908.624392361111</v>
      </c>
      <c r="H7" t="s">
        <v>1115</v>
      </c>
      <c r="K7" t="s">
        <v>1116</v>
      </c>
      <c r="L7" s="2">
        <v>44908</v>
      </c>
      <c r="M7" t="s">
        <v>1117</v>
      </c>
      <c r="N7" t="s">
        <v>1118</v>
      </c>
      <c r="O7" t="s">
        <v>1119</v>
      </c>
      <c r="P7" t="s">
        <v>1120</v>
      </c>
      <c r="S7" t="s">
        <v>1121</v>
      </c>
      <c r="T7" t="s">
        <v>1122</v>
      </c>
      <c r="V7" t="s">
        <v>1123</v>
      </c>
      <c r="X7" t="s">
        <v>1150</v>
      </c>
      <c r="AA7" t="s">
        <v>1166</v>
      </c>
      <c r="AB7">
        <v>0</v>
      </c>
      <c r="AC7">
        <v>0</v>
      </c>
      <c r="AD7">
        <v>1</v>
      </c>
      <c r="AE7">
        <v>0</v>
      </c>
      <c r="AF7">
        <v>1</v>
      </c>
      <c r="BD7" t="s">
        <v>1127</v>
      </c>
      <c r="BE7" t="s">
        <v>1152</v>
      </c>
      <c r="BF7">
        <v>1</v>
      </c>
      <c r="BG7">
        <v>1</v>
      </c>
      <c r="BH7">
        <v>450</v>
      </c>
      <c r="BI7">
        <v>275</v>
      </c>
      <c r="BJ7" t="s">
        <v>1128</v>
      </c>
      <c r="BM7">
        <v>30</v>
      </c>
      <c r="BN7">
        <v>1</v>
      </c>
      <c r="BO7">
        <v>0</v>
      </c>
      <c r="BQ7" t="s">
        <v>1123</v>
      </c>
      <c r="BS7" t="s">
        <v>1166</v>
      </c>
      <c r="BT7">
        <v>0</v>
      </c>
      <c r="BU7">
        <v>0</v>
      </c>
      <c r="BV7">
        <v>1</v>
      </c>
      <c r="BW7">
        <v>0</v>
      </c>
      <c r="BY7" t="s">
        <v>1153</v>
      </c>
      <c r="BZ7">
        <v>0</v>
      </c>
      <c r="CA7">
        <v>0</v>
      </c>
      <c r="CB7">
        <v>0</v>
      </c>
      <c r="CC7">
        <v>0</v>
      </c>
      <c r="CD7">
        <v>0</v>
      </c>
      <c r="CE7">
        <v>1</v>
      </c>
      <c r="CF7">
        <v>0</v>
      </c>
      <c r="CG7">
        <v>0</v>
      </c>
      <c r="CH7">
        <v>0</v>
      </c>
      <c r="CI7">
        <v>0</v>
      </c>
      <c r="CJ7">
        <v>0</v>
      </c>
      <c r="CK7">
        <v>0</v>
      </c>
      <c r="CN7" t="s">
        <v>1134</v>
      </c>
      <c r="CO7">
        <v>1</v>
      </c>
      <c r="CP7">
        <v>0</v>
      </c>
      <c r="CQ7">
        <v>0</v>
      </c>
      <c r="CR7">
        <v>0</v>
      </c>
      <c r="EF7" t="s">
        <v>1125</v>
      </c>
      <c r="EG7">
        <v>0</v>
      </c>
      <c r="EH7">
        <v>0</v>
      </c>
      <c r="EI7">
        <v>0</v>
      </c>
      <c r="EJ7">
        <v>0</v>
      </c>
      <c r="EK7">
        <v>1</v>
      </c>
      <c r="EL7">
        <v>1</v>
      </c>
      <c r="IP7" t="s">
        <v>1167</v>
      </c>
      <c r="IQ7">
        <v>0</v>
      </c>
      <c r="IR7">
        <v>0</v>
      </c>
      <c r="IS7">
        <v>0</v>
      </c>
      <c r="IT7">
        <v>1</v>
      </c>
      <c r="IU7">
        <v>1</v>
      </c>
      <c r="IV7">
        <v>0</v>
      </c>
      <c r="IW7">
        <v>0</v>
      </c>
      <c r="IX7">
        <v>0</v>
      </c>
      <c r="IY7">
        <v>0</v>
      </c>
      <c r="IZ7">
        <v>0</v>
      </c>
      <c r="JA7">
        <v>0</v>
      </c>
      <c r="JB7">
        <v>0</v>
      </c>
      <c r="JC7">
        <v>1</v>
      </c>
      <c r="JD7">
        <v>0</v>
      </c>
      <c r="JE7">
        <v>0</v>
      </c>
      <c r="JF7">
        <v>0</v>
      </c>
      <c r="JG7">
        <v>3</v>
      </c>
      <c r="JH7">
        <v>5</v>
      </c>
      <c r="KU7" t="s">
        <v>1127</v>
      </c>
      <c r="KV7">
        <v>5000</v>
      </c>
      <c r="KW7" t="s">
        <v>1128</v>
      </c>
      <c r="KZ7">
        <v>90</v>
      </c>
      <c r="LA7">
        <v>1</v>
      </c>
      <c r="LB7">
        <v>0</v>
      </c>
      <c r="LD7" t="s">
        <v>1127</v>
      </c>
      <c r="LE7">
        <v>4000</v>
      </c>
      <c r="LF7" t="s">
        <v>1128</v>
      </c>
      <c r="LI7">
        <v>90</v>
      </c>
      <c r="LJ7">
        <v>1</v>
      </c>
      <c r="LK7">
        <v>0</v>
      </c>
      <c r="OD7" t="s">
        <v>1127</v>
      </c>
      <c r="OE7">
        <v>700</v>
      </c>
      <c r="OF7" t="s">
        <v>1128</v>
      </c>
      <c r="OI7">
        <v>30</v>
      </c>
      <c r="OJ7">
        <v>1</v>
      </c>
      <c r="OK7">
        <v>0</v>
      </c>
      <c r="PG7" t="s">
        <v>1123</v>
      </c>
      <c r="PI7" t="s">
        <v>1168</v>
      </c>
      <c r="PJ7">
        <v>0</v>
      </c>
      <c r="PK7">
        <v>0</v>
      </c>
      <c r="PL7">
        <v>0</v>
      </c>
      <c r="PM7">
        <v>0</v>
      </c>
      <c r="PN7">
        <v>0</v>
      </c>
      <c r="PO7">
        <v>0</v>
      </c>
      <c r="PP7">
        <v>0</v>
      </c>
      <c r="PQ7">
        <v>0</v>
      </c>
      <c r="PR7">
        <v>0</v>
      </c>
      <c r="PS7">
        <v>0</v>
      </c>
      <c r="PT7">
        <v>0</v>
      </c>
      <c r="PU7">
        <v>0</v>
      </c>
      <c r="PV7">
        <v>1</v>
      </c>
      <c r="PW7">
        <v>0</v>
      </c>
      <c r="PX7">
        <v>0</v>
      </c>
      <c r="PY7">
        <v>0</v>
      </c>
      <c r="QA7" t="s">
        <v>1153</v>
      </c>
      <c r="QB7">
        <v>0</v>
      </c>
      <c r="QC7">
        <v>0</v>
      </c>
      <c r="QD7">
        <v>0</v>
      </c>
      <c r="QE7">
        <v>0</v>
      </c>
      <c r="QF7">
        <v>0</v>
      </c>
      <c r="QG7">
        <v>1</v>
      </c>
      <c r="QH7">
        <v>0</v>
      </c>
      <c r="QI7">
        <v>0</v>
      </c>
      <c r="QJ7">
        <v>0</v>
      </c>
      <c r="QK7">
        <v>0</v>
      </c>
      <c r="QL7">
        <v>0</v>
      </c>
      <c r="QM7">
        <v>0</v>
      </c>
      <c r="QP7" t="s">
        <v>1134</v>
      </c>
      <c r="QQ7">
        <v>1</v>
      </c>
      <c r="QR7">
        <v>0</v>
      </c>
      <c r="QS7">
        <v>0</v>
      </c>
      <c r="QT7">
        <v>0</v>
      </c>
      <c r="AMP7" t="s">
        <v>1169</v>
      </c>
      <c r="AMQ7">
        <v>1</v>
      </c>
      <c r="AMR7">
        <v>0</v>
      </c>
      <c r="AMS7">
        <v>0</v>
      </c>
      <c r="AMT7">
        <v>1</v>
      </c>
      <c r="AMU7">
        <v>1</v>
      </c>
      <c r="AMV7">
        <v>0</v>
      </c>
      <c r="AMX7" t="s">
        <v>1156</v>
      </c>
      <c r="AMY7" t="s">
        <v>1137</v>
      </c>
      <c r="ANJ7" t="s">
        <v>1138</v>
      </c>
      <c r="ANK7">
        <v>0</v>
      </c>
      <c r="ANL7">
        <v>0</v>
      </c>
      <c r="ANM7">
        <v>0</v>
      </c>
      <c r="ANN7">
        <v>0</v>
      </c>
      <c r="ANO7">
        <v>0</v>
      </c>
      <c r="ANP7">
        <v>0</v>
      </c>
      <c r="ANQ7">
        <v>0</v>
      </c>
      <c r="ANR7">
        <v>1</v>
      </c>
      <c r="ANS7">
        <v>0</v>
      </c>
      <c r="ANU7" t="s">
        <v>1170</v>
      </c>
      <c r="ANX7">
        <v>373087720</v>
      </c>
      <c r="ANY7" s="2">
        <v>44908.68550925926</v>
      </c>
      <c r="AOB7" t="s">
        <v>1140</v>
      </c>
      <c r="AOC7" t="s">
        <v>1141</v>
      </c>
    </row>
    <row r="8" spans="1:1070" x14ac:dyDescent="0.35">
      <c r="A8">
        <v>7</v>
      </c>
      <c r="B8" t="s">
        <v>1171</v>
      </c>
      <c r="C8" s="2">
        <v>44908</v>
      </c>
      <c r="D8" t="s">
        <v>1114</v>
      </c>
      <c r="E8" s="2">
        <v>44908.442013159722</v>
      </c>
      <c r="F8" s="2">
        <v>44908.442013159722</v>
      </c>
      <c r="G8" s="2">
        <v>44908.461685879629</v>
      </c>
      <c r="H8" t="s">
        <v>1115</v>
      </c>
      <c r="K8" t="s">
        <v>1116</v>
      </c>
      <c r="L8" s="2">
        <v>44908</v>
      </c>
      <c r="M8" t="s">
        <v>1117</v>
      </c>
      <c r="N8" t="s">
        <v>1118</v>
      </c>
      <c r="O8" t="s">
        <v>1119</v>
      </c>
      <c r="P8" t="s">
        <v>1120</v>
      </c>
      <c r="S8" t="s">
        <v>1121</v>
      </c>
      <c r="T8" t="s">
        <v>1122</v>
      </c>
      <c r="V8" t="s">
        <v>1123</v>
      </c>
      <c r="X8" t="s">
        <v>1124</v>
      </c>
      <c r="AA8" t="s">
        <v>1125</v>
      </c>
      <c r="AB8">
        <v>0</v>
      </c>
      <c r="AC8">
        <v>0</v>
      </c>
      <c r="AD8">
        <v>0</v>
      </c>
      <c r="AE8">
        <v>1</v>
      </c>
      <c r="AF8">
        <v>1</v>
      </c>
      <c r="EF8" t="s">
        <v>1125</v>
      </c>
      <c r="EG8">
        <v>0</v>
      </c>
      <c r="EH8">
        <v>0</v>
      </c>
      <c r="EI8">
        <v>0</v>
      </c>
      <c r="EJ8">
        <v>0</v>
      </c>
      <c r="EK8">
        <v>1</v>
      </c>
      <c r="EL8">
        <v>1</v>
      </c>
      <c r="IP8" t="s">
        <v>1172</v>
      </c>
      <c r="IQ8">
        <v>0</v>
      </c>
      <c r="IR8">
        <v>0</v>
      </c>
      <c r="IS8">
        <v>0</v>
      </c>
      <c r="IT8">
        <v>0</v>
      </c>
      <c r="IU8">
        <v>0</v>
      </c>
      <c r="IV8">
        <v>0</v>
      </c>
      <c r="IW8">
        <v>0</v>
      </c>
      <c r="IX8">
        <v>0</v>
      </c>
      <c r="IY8">
        <v>0</v>
      </c>
      <c r="IZ8">
        <v>0</v>
      </c>
      <c r="JA8">
        <v>1</v>
      </c>
      <c r="JB8">
        <v>1</v>
      </c>
      <c r="JC8">
        <v>0</v>
      </c>
      <c r="JD8">
        <v>1</v>
      </c>
      <c r="JE8">
        <v>0</v>
      </c>
      <c r="JF8">
        <v>0</v>
      </c>
      <c r="JG8">
        <v>3</v>
      </c>
      <c r="JH8">
        <v>5</v>
      </c>
      <c r="NL8" t="s">
        <v>1127</v>
      </c>
      <c r="NM8">
        <v>2000</v>
      </c>
      <c r="NN8" t="s">
        <v>1173</v>
      </c>
      <c r="NQ8">
        <v>15</v>
      </c>
      <c r="NR8">
        <v>3</v>
      </c>
      <c r="NS8">
        <v>0</v>
      </c>
      <c r="NU8" t="s">
        <v>1127</v>
      </c>
      <c r="NV8">
        <v>2000</v>
      </c>
      <c r="NW8" t="s">
        <v>1173</v>
      </c>
      <c r="NZ8">
        <v>90</v>
      </c>
      <c r="OA8">
        <v>3</v>
      </c>
      <c r="OB8">
        <v>0</v>
      </c>
      <c r="OM8" t="s">
        <v>1127</v>
      </c>
      <c r="ON8" t="s">
        <v>1123</v>
      </c>
      <c r="OP8">
        <v>3000</v>
      </c>
      <c r="OQ8" t="s">
        <v>1173</v>
      </c>
      <c r="OT8">
        <v>21</v>
      </c>
      <c r="OU8">
        <v>3</v>
      </c>
      <c r="OV8">
        <v>0</v>
      </c>
      <c r="PG8" t="s">
        <v>1123</v>
      </c>
      <c r="PI8" t="s">
        <v>1174</v>
      </c>
      <c r="PJ8">
        <v>0</v>
      </c>
      <c r="PK8">
        <v>0</v>
      </c>
      <c r="PL8">
        <v>0</v>
      </c>
      <c r="PM8">
        <v>0</v>
      </c>
      <c r="PN8">
        <v>0</v>
      </c>
      <c r="PO8">
        <v>0</v>
      </c>
      <c r="PP8">
        <v>0</v>
      </c>
      <c r="PQ8">
        <v>0</v>
      </c>
      <c r="PR8">
        <v>0</v>
      </c>
      <c r="PS8">
        <v>0</v>
      </c>
      <c r="PT8">
        <v>1</v>
      </c>
      <c r="PU8">
        <v>0</v>
      </c>
      <c r="PV8">
        <v>0</v>
      </c>
      <c r="PW8">
        <v>1</v>
      </c>
      <c r="PX8">
        <v>0</v>
      </c>
      <c r="PY8">
        <v>0</v>
      </c>
      <c r="QA8" t="s">
        <v>1175</v>
      </c>
      <c r="QB8">
        <v>0</v>
      </c>
      <c r="QC8">
        <v>0</v>
      </c>
      <c r="QD8">
        <v>0</v>
      </c>
      <c r="QE8">
        <v>1</v>
      </c>
      <c r="QF8">
        <v>0</v>
      </c>
      <c r="QG8">
        <v>0</v>
      </c>
      <c r="QH8">
        <v>0</v>
      </c>
      <c r="QI8">
        <v>1</v>
      </c>
      <c r="QJ8">
        <v>0</v>
      </c>
      <c r="QK8">
        <v>0</v>
      </c>
      <c r="QL8">
        <v>0</v>
      </c>
      <c r="QM8">
        <v>0</v>
      </c>
      <c r="QP8" t="s">
        <v>1134</v>
      </c>
      <c r="QQ8">
        <v>1</v>
      </c>
      <c r="QR8">
        <v>0</v>
      </c>
      <c r="QS8">
        <v>0</v>
      </c>
      <c r="QT8">
        <v>0</v>
      </c>
      <c r="AMP8" t="s">
        <v>1135</v>
      </c>
      <c r="AMQ8">
        <v>1</v>
      </c>
      <c r="AMR8">
        <v>0</v>
      </c>
      <c r="AMS8">
        <v>0</v>
      </c>
      <c r="AMT8">
        <v>0</v>
      </c>
      <c r="AMU8">
        <v>0</v>
      </c>
      <c r="AMV8">
        <v>0</v>
      </c>
      <c r="AMX8" t="s">
        <v>1136</v>
      </c>
      <c r="AMY8" t="s">
        <v>1137</v>
      </c>
      <c r="ANJ8" t="s">
        <v>1138</v>
      </c>
      <c r="ANK8">
        <v>0</v>
      </c>
      <c r="ANL8">
        <v>0</v>
      </c>
      <c r="ANM8">
        <v>0</v>
      </c>
      <c r="ANN8">
        <v>0</v>
      </c>
      <c r="ANO8">
        <v>0</v>
      </c>
      <c r="ANP8">
        <v>0</v>
      </c>
      <c r="ANQ8">
        <v>0</v>
      </c>
      <c r="ANR8">
        <v>1</v>
      </c>
      <c r="ANS8">
        <v>0</v>
      </c>
      <c r="ANU8" t="s">
        <v>1176</v>
      </c>
      <c r="ANX8">
        <v>373087996</v>
      </c>
      <c r="ANY8" s="2">
        <v>44908.68577546296</v>
      </c>
      <c r="AOB8" t="s">
        <v>1140</v>
      </c>
      <c r="AOC8" t="s">
        <v>1141</v>
      </c>
    </row>
    <row r="9" spans="1:1070" x14ac:dyDescent="0.35">
      <c r="A9">
        <v>8</v>
      </c>
      <c r="B9" t="s">
        <v>1177</v>
      </c>
      <c r="C9" s="2">
        <v>44908</v>
      </c>
      <c r="D9" t="s">
        <v>1114</v>
      </c>
      <c r="E9" s="2">
        <v>44908.463913148153</v>
      </c>
      <c r="F9" s="2">
        <v>44908.463913148153</v>
      </c>
      <c r="G9" s="2">
        <v>44908.476342939823</v>
      </c>
      <c r="H9" t="s">
        <v>1115</v>
      </c>
      <c r="K9" t="s">
        <v>1116</v>
      </c>
      <c r="L9" s="2">
        <v>44908</v>
      </c>
      <c r="M9" t="s">
        <v>1117</v>
      </c>
      <c r="N9" t="s">
        <v>1118</v>
      </c>
      <c r="O9" t="s">
        <v>1119</v>
      </c>
      <c r="P9" t="s">
        <v>1120</v>
      </c>
      <c r="S9" t="s">
        <v>1121</v>
      </c>
      <c r="T9" t="s">
        <v>1122</v>
      </c>
      <c r="V9" t="s">
        <v>1123</v>
      </c>
      <c r="X9" t="s">
        <v>1150</v>
      </c>
      <c r="AA9" t="s">
        <v>1125</v>
      </c>
      <c r="AB9">
        <v>0</v>
      </c>
      <c r="AC9">
        <v>0</v>
      </c>
      <c r="AD9">
        <v>0</v>
      </c>
      <c r="AE9">
        <v>1</v>
      </c>
      <c r="AF9">
        <v>1</v>
      </c>
      <c r="EF9" t="s">
        <v>1125</v>
      </c>
      <c r="EG9">
        <v>0</v>
      </c>
      <c r="EH9">
        <v>0</v>
      </c>
      <c r="EI9">
        <v>0</v>
      </c>
      <c r="EJ9">
        <v>0</v>
      </c>
      <c r="EK9">
        <v>1</v>
      </c>
      <c r="EL9">
        <v>1</v>
      </c>
      <c r="IP9" t="s">
        <v>1178</v>
      </c>
      <c r="IQ9">
        <v>0</v>
      </c>
      <c r="IR9">
        <v>0</v>
      </c>
      <c r="IS9">
        <v>0</v>
      </c>
      <c r="IT9">
        <v>0</v>
      </c>
      <c r="IU9">
        <v>0</v>
      </c>
      <c r="IV9">
        <v>0</v>
      </c>
      <c r="IW9">
        <v>0</v>
      </c>
      <c r="IX9">
        <v>0</v>
      </c>
      <c r="IY9">
        <v>0</v>
      </c>
      <c r="IZ9">
        <v>1</v>
      </c>
      <c r="JA9">
        <v>1</v>
      </c>
      <c r="JB9">
        <v>0</v>
      </c>
      <c r="JC9">
        <v>0</v>
      </c>
      <c r="JD9">
        <v>1</v>
      </c>
      <c r="JE9">
        <v>0</v>
      </c>
      <c r="JF9">
        <v>0</v>
      </c>
      <c r="JG9">
        <v>3</v>
      </c>
      <c r="JH9">
        <v>5</v>
      </c>
      <c r="NC9" t="s">
        <v>1127</v>
      </c>
      <c r="ND9">
        <v>3000</v>
      </c>
      <c r="NE9" t="s">
        <v>1131</v>
      </c>
      <c r="NH9">
        <v>60</v>
      </c>
      <c r="NI9">
        <v>1</v>
      </c>
      <c r="NJ9">
        <v>0</v>
      </c>
      <c r="NL9" t="s">
        <v>1127</v>
      </c>
      <c r="NM9">
        <v>2000</v>
      </c>
      <c r="NN9" t="s">
        <v>1131</v>
      </c>
      <c r="NQ9">
        <v>15</v>
      </c>
      <c r="NR9">
        <v>1</v>
      </c>
      <c r="NS9">
        <v>0</v>
      </c>
      <c r="OM9" t="s">
        <v>1127</v>
      </c>
      <c r="ON9" t="s">
        <v>1123</v>
      </c>
      <c r="OP9">
        <v>3000</v>
      </c>
      <c r="OQ9" t="s">
        <v>1131</v>
      </c>
      <c r="OT9">
        <v>90</v>
      </c>
      <c r="OU9">
        <v>1</v>
      </c>
      <c r="OV9">
        <v>0</v>
      </c>
      <c r="PG9" t="s">
        <v>1123</v>
      </c>
      <c r="PI9" t="s">
        <v>1179</v>
      </c>
      <c r="PJ9">
        <v>0</v>
      </c>
      <c r="PK9">
        <v>0</v>
      </c>
      <c r="PL9">
        <v>0</v>
      </c>
      <c r="PM9">
        <v>0</v>
      </c>
      <c r="PN9">
        <v>0</v>
      </c>
      <c r="PO9">
        <v>0</v>
      </c>
      <c r="PP9">
        <v>0</v>
      </c>
      <c r="PQ9">
        <v>0</v>
      </c>
      <c r="PR9">
        <v>0</v>
      </c>
      <c r="PS9">
        <v>0</v>
      </c>
      <c r="PT9">
        <v>0</v>
      </c>
      <c r="PU9">
        <v>0</v>
      </c>
      <c r="PV9">
        <v>0</v>
      </c>
      <c r="PW9">
        <v>1</v>
      </c>
      <c r="PX9">
        <v>0</v>
      </c>
      <c r="PY9">
        <v>0</v>
      </c>
      <c r="QA9" t="s">
        <v>1180</v>
      </c>
      <c r="QB9">
        <v>0</v>
      </c>
      <c r="QC9">
        <v>0</v>
      </c>
      <c r="QD9">
        <v>0</v>
      </c>
      <c r="QE9">
        <v>0</v>
      </c>
      <c r="QF9">
        <v>0</v>
      </c>
      <c r="QG9">
        <v>1</v>
      </c>
      <c r="QH9">
        <v>0</v>
      </c>
      <c r="QI9">
        <v>1</v>
      </c>
      <c r="QJ9">
        <v>0</v>
      </c>
      <c r="QK9">
        <v>0</v>
      </c>
      <c r="QL9">
        <v>0</v>
      </c>
      <c r="QM9">
        <v>0</v>
      </c>
      <c r="QP9" t="s">
        <v>1134</v>
      </c>
      <c r="QQ9">
        <v>1</v>
      </c>
      <c r="QR9">
        <v>0</v>
      </c>
      <c r="QS9">
        <v>0</v>
      </c>
      <c r="QT9">
        <v>0</v>
      </c>
      <c r="AMP9" t="s">
        <v>1147</v>
      </c>
      <c r="AMQ9">
        <v>1</v>
      </c>
      <c r="AMR9">
        <v>0</v>
      </c>
      <c r="AMS9">
        <v>0</v>
      </c>
      <c r="AMT9">
        <v>1</v>
      </c>
      <c r="AMU9">
        <v>0</v>
      </c>
      <c r="AMV9">
        <v>0</v>
      </c>
      <c r="AMX9" t="s">
        <v>1181</v>
      </c>
      <c r="AMY9" t="s">
        <v>1137</v>
      </c>
      <c r="ANJ9" t="s">
        <v>1138</v>
      </c>
      <c r="ANK9">
        <v>0</v>
      </c>
      <c r="ANL9">
        <v>0</v>
      </c>
      <c r="ANM9">
        <v>0</v>
      </c>
      <c r="ANN9">
        <v>0</v>
      </c>
      <c r="ANO9">
        <v>0</v>
      </c>
      <c r="ANP9">
        <v>0</v>
      </c>
      <c r="ANQ9">
        <v>0</v>
      </c>
      <c r="ANR9">
        <v>1</v>
      </c>
      <c r="ANS9">
        <v>0</v>
      </c>
      <c r="ANU9" t="s">
        <v>1182</v>
      </c>
      <c r="ANX9">
        <v>373088122</v>
      </c>
      <c r="ANY9" s="2">
        <v>44908.685914351852</v>
      </c>
      <c r="AOB9" t="s">
        <v>1140</v>
      </c>
      <c r="AOC9" t="s">
        <v>1141</v>
      </c>
    </row>
    <row r="10" spans="1:1070" x14ac:dyDescent="0.35">
      <c r="A10">
        <v>9</v>
      </c>
      <c r="B10" t="s">
        <v>1183</v>
      </c>
      <c r="C10" s="2">
        <v>44908</v>
      </c>
      <c r="D10" t="s">
        <v>1114</v>
      </c>
      <c r="E10" s="2">
        <v>44908.477559375002</v>
      </c>
      <c r="F10" s="2">
        <v>44908.477559375002</v>
      </c>
      <c r="G10" s="2">
        <v>44908.496888599533</v>
      </c>
      <c r="H10" t="s">
        <v>1115</v>
      </c>
      <c r="K10" t="s">
        <v>1116</v>
      </c>
      <c r="L10" s="2">
        <v>44908</v>
      </c>
      <c r="M10" t="s">
        <v>1117</v>
      </c>
      <c r="N10" t="s">
        <v>1118</v>
      </c>
      <c r="O10" t="s">
        <v>1119</v>
      </c>
      <c r="P10" t="s">
        <v>1120</v>
      </c>
      <c r="S10" t="s">
        <v>1121</v>
      </c>
      <c r="T10" t="s">
        <v>1122</v>
      </c>
      <c r="V10" t="s">
        <v>1123</v>
      </c>
      <c r="X10" t="s">
        <v>1150</v>
      </c>
      <c r="AA10" t="s">
        <v>1125</v>
      </c>
      <c r="AB10">
        <v>0</v>
      </c>
      <c r="AC10">
        <v>0</v>
      </c>
      <c r="AD10">
        <v>0</v>
      </c>
      <c r="AE10">
        <v>1</v>
      </c>
      <c r="AF10">
        <v>1</v>
      </c>
      <c r="EF10" t="s">
        <v>1125</v>
      </c>
      <c r="EG10">
        <v>0</v>
      </c>
      <c r="EH10">
        <v>0</v>
      </c>
      <c r="EI10">
        <v>0</v>
      </c>
      <c r="EJ10">
        <v>0</v>
      </c>
      <c r="EK10">
        <v>1</v>
      </c>
      <c r="EL10">
        <v>1</v>
      </c>
      <c r="IP10" t="s">
        <v>1184</v>
      </c>
      <c r="IQ10">
        <v>0</v>
      </c>
      <c r="IR10">
        <v>0</v>
      </c>
      <c r="IS10">
        <v>1</v>
      </c>
      <c r="IT10">
        <v>0</v>
      </c>
      <c r="IU10">
        <v>0</v>
      </c>
      <c r="IV10">
        <v>1</v>
      </c>
      <c r="IW10">
        <v>1</v>
      </c>
      <c r="IX10">
        <v>0</v>
      </c>
      <c r="IY10">
        <v>1</v>
      </c>
      <c r="IZ10">
        <v>1</v>
      </c>
      <c r="JA10">
        <v>1</v>
      </c>
      <c r="JB10">
        <v>0</v>
      </c>
      <c r="JC10">
        <v>1</v>
      </c>
      <c r="JD10">
        <v>0</v>
      </c>
      <c r="JE10">
        <v>0</v>
      </c>
      <c r="JF10">
        <v>0</v>
      </c>
      <c r="JG10">
        <v>7</v>
      </c>
      <c r="JH10">
        <v>9</v>
      </c>
      <c r="KF10" t="s">
        <v>1129</v>
      </c>
      <c r="KG10" t="s">
        <v>1185</v>
      </c>
      <c r="KH10">
        <v>0</v>
      </c>
      <c r="KI10">
        <v>1</v>
      </c>
      <c r="KJ10">
        <v>0</v>
      </c>
      <c r="KL10">
        <v>21000</v>
      </c>
      <c r="KN10" t="s">
        <v>1131</v>
      </c>
      <c r="KQ10">
        <v>7</v>
      </c>
      <c r="KR10">
        <v>5</v>
      </c>
      <c r="KS10">
        <v>0</v>
      </c>
      <c r="LM10" t="s">
        <v>1127</v>
      </c>
      <c r="LN10">
        <v>500</v>
      </c>
      <c r="LO10" t="s">
        <v>1131</v>
      </c>
      <c r="LR10">
        <v>60</v>
      </c>
      <c r="LS10">
        <v>1</v>
      </c>
      <c r="LT10">
        <v>0</v>
      </c>
      <c r="LV10" t="s">
        <v>1127</v>
      </c>
      <c r="LW10">
        <v>150</v>
      </c>
      <c r="LX10" t="s">
        <v>1131</v>
      </c>
      <c r="MA10">
        <v>15</v>
      </c>
      <c r="MB10">
        <v>1</v>
      </c>
      <c r="MC10">
        <v>0</v>
      </c>
      <c r="MT10" t="s">
        <v>1127</v>
      </c>
      <c r="MU10">
        <v>1000</v>
      </c>
      <c r="MV10" t="s">
        <v>1131</v>
      </c>
      <c r="MY10">
        <v>15</v>
      </c>
      <c r="MZ10">
        <v>1</v>
      </c>
      <c r="NA10">
        <v>0</v>
      </c>
      <c r="NC10" t="s">
        <v>1127</v>
      </c>
      <c r="ND10">
        <v>2750</v>
      </c>
      <c r="NE10" t="s">
        <v>1131</v>
      </c>
      <c r="NH10">
        <v>90</v>
      </c>
      <c r="NI10">
        <v>1</v>
      </c>
      <c r="NJ10">
        <v>0</v>
      </c>
      <c r="NL10" t="s">
        <v>1127</v>
      </c>
      <c r="NM10">
        <v>2000</v>
      </c>
      <c r="NN10" t="s">
        <v>1131</v>
      </c>
      <c r="NQ10">
        <v>60</v>
      </c>
      <c r="NR10">
        <v>1</v>
      </c>
      <c r="NS10">
        <v>0</v>
      </c>
      <c r="OD10" t="s">
        <v>1127</v>
      </c>
      <c r="OE10">
        <v>1000</v>
      </c>
      <c r="OF10" t="s">
        <v>1131</v>
      </c>
      <c r="OI10">
        <v>30</v>
      </c>
      <c r="OJ10">
        <v>1</v>
      </c>
      <c r="OK10">
        <v>0</v>
      </c>
      <c r="PG10" t="s">
        <v>1137</v>
      </c>
      <c r="QP10" t="s">
        <v>1134</v>
      </c>
      <c r="QQ10">
        <v>1</v>
      </c>
      <c r="QR10">
        <v>0</v>
      </c>
      <c r="QS10">
        <v>0</v>
      </c>
      <c r="QT10">
        <v>0</v>
      </c>
      <c r="AMP10" t="s">
        <v>1147</v>
      </c>
      <c r="AMQ10">
        <v>1</v>
      </c>
      <c r="AMR10">
        <v>0</v>
      </c>
      <c r="AMS10">
        <v>0</v>
      </c>
      <c r="AMT10">
        <v>1</v>
      </c>
      <c r="AMU10">
        <v>0</v>
      </c>
      <c r="AMV10">
        <v>0</v>
      </c>
      <c r="AMX10" t="s">
        <v>1136</v>
      </c>
      <c r="AMY10" t="s">
        <v>1137</v>
      </c>
      <c r="ANJ10" t="s">
        <v>1138</v>
      </c>
      <c r="ANK10">
        <v>0</v>
      </c>
      <c r="ANL10">
        <v>0</v>
      </c>
      <c r="ANM10">
        <v>0</v>
      </c>
      <c r="ANN10">
        <v>0</v>
      </c>
      <c r="ANO10">
        <v>0</v>
      </c>
      <c r="ANP10">
        <v>0</v>
      </c>
      <c r="ANQ10">
        <v>0</v>
      </c>
      <c r="ANR10">
        <v>1</v>
      </c>
      <c r="ANS10">
        <v>0</v>
      </c>
      <c r="ANU10" t="s">
        <v>1186</v>
      </c>
      <c r="ANX10">
        <v>373088175</v>
      </c>
      <c r="ANY10" s="2">
        <v>44908.685983796298</v>
      </c>
      <c r="AOB10" t="s">
        <v>1140</v>
      </c>
      <c r="AOC10" t="s">
        <v>1141</v>
      </c>
    </row>
    <row r="11" spans="1:1070" x14ac:dyDescent="0.35">
      <c r="A11">
        <v>10</v>
      </c>
      <c r="B11" t="s">
        <v>1187</v>
      </c>
      <c r="C11" s="2">
        <v>44908</v>
      </c>
      <c r="D11" t="s">
        <v>1114</v>
      </c>
      <c r="E11" s="2">
        <v>44908.58761480324</v>
      </c>
      <c r="F11" s="2">
        <v>44908.58761480324</v>
      </c>
      <c r="G11" s="2">
        <v>44908.608143587961</v>
      </c>
      <c r="H11" t="s">
        <v>1115</v>
      </c>
      <c r="K11" t="s">
        <v>1116</v>
      </c>
      <c r="L11" s="2">
        <v>44908</v>
      </c>
      <c r="M11" t="s">
        <v>1117</v>
      </c>
      <c r="N11" t="s">
        <v>1118</v>
      </c>
      <c r="O11" t="s">
        <v>1119</v>
      </c>
      <c r="P11" t="s">
        <v>1120</v>
      </c>
      <c r="S11" t="s">
        <v>1121</v>
      </c>
      <c r="T11" t="s">
        <v>1122</v>
      </c>
      <c r="V11" t="s">
        <v>1123</v>
      </c>
      <c r="X11" t="s">
        <v>1124</v>
      </c>
      <c r="AA11" t="s">
        <v>1151</v>
      </c>
      <c r="AB11">
        <v>1</v>
      </c>
      <c r="AC11">
        <v>0</v>
      </c>
      <c r="AD11">
        <v>1</v>
      </c>
      <c r="AE11">
        <v>0</v>
      </c>
      <c r="AF11">
        <v>2</v>
      </c>
      <c r="AH11" t="s">
        <v>1127</v>
      </c>
      <c r="AI11">
        <v>700</v>
      </c>
      <c r="AJ11" t="s">
        <v>1173</v>
      </c>
      <c r="AM11">
        <v>14</v>
      </c>
      <c r="AN11">
        <v>2</v>
      </c>
      <c r="AO11">
        <v>0</v>
      </c>
      <c r="BD11" t="s">
        <v>1127</v>
      </c>
      <c r="BE11" t="s">
        <v>1152</v>
      </c>
      <c r="BF11">
        <v>1</v>
      </c>
      <c r="BG11">
        <v>1</v>
      </c>
      <c r="BH11">
        <v>400</v>
      </c>
      <c r="BI11">
        <v>225</v>
      </c>
      <c r="BJ11" t="s">
        <v>1131</v>
      </c>
      <c r="BM11">
        <v>30</v>
      </c>
      <c r="BN11">
        <v>1</v>
      </c>
      <c r="BO11">
        <v>0</v>
      </c>
      <c r="BQ11" t="s">
        <v>1137</v>
      </c>
      <c r="CN11" t="s">
        <v>1134</v>
      </c>
      <c r="CO11">
        <v>1</v>
      </c>
      <c r="CP11">
        <v>0</v>
      </c>
      <c r="CQ11">
        <v>0</v>
      </c>
      <c r="CR11">
        <v>0</v>
      </c>
      <c r="EF11" t="s">
        <v>1125</v>
      </c>
      <c r="EG11">
        <v>0</v>
      </c>
      <c r="EH11">
        <v>0</v>
      </c>
      <c r="EI11">
        <v>0</v>
      </c>
      <c r="EJ11">
        <v>0</v>
      </c>
      <c r="EK11">
        <v>1</v>
      </c>
      <c r="EL11">
        <v>1</v>
      </c>
      <c r="IP11" t="s">
        <v>1188</v>
      </c>
      <c r="IQ11">
        <v>0</v>
      </c>
      <c r="IR11">
        <v>0</v>
      </c>
      <c r="IS11">
        <v>0</v>
      </c>
      <c r="IT11">
        <v>0</v>
      </c>
      <c r="IU11">
        <v>0</v>
      </c>
      <c r="IV11">
        <v>0</v>
      </c>
      <c r="IW11">
        <v>1</v>
      </c>
      <c r="IX11">
        <v>0</v>
      </c>
      <c r="IY11">
        <v>1</v>
      </c>
      <c r="IZ11">
        <v>0</v>
      </c>
      <c r="JA11">
        <v>0</v>
      </c>
      <c r="JB11">
        <v>0</v>
      </c>
      <c r="JC11">
        <v>1</v>
      </c>
      <c r="JD11">
        <v>0</v>
      </c>
      <c r="JE11">
        <v>0</v>
      </c>
      <c r="JF11">
        <v>0</v>
      </c>
      <c r="JG11">
        <v>3</v>
      </c>
      <c r="JH11">
        <v>6</v>
      </c>
      <c r="LV11" t="s">
        <v>1127</v>
      </c>
      <c r="LW11">
        <v>150</v>
      </c>
      <c r="LX11" t="s">
        <v>1131</v>
      </c>
      <c r="MA11">
        <v>14</v>
      </c>
      <c r="MB11">
        <v>1</v>
      </c>
      <c r="MC11">
        <v>0</v>
      </c>
      <c r="MT11" t="s">
        <v>1127</v>
      </c>
      <c r="MU11">
        <v>1000</v>
      </c>
      <c r="MV11" t="s">
        <v>1131</v>
      </c>
      <c r="MY11">
        <v>14</v>
      </c>
      <c r="MZ11">
        <v>1</v>
      </c>
      <c r="NA11">
        <v>0</v>
      </c>
      <c r="OD11" t="s">
        <v>1127</v>
      </c>
      <c r="OE11">
        <v>500</v>
      </c>
      <c r="OF11" t="s">
        <v>1131</v>
      </c>
      <c r="OI11">
        <v>30</v>
      </c>
      <c r="OJ11">
        <v>1</v>
      </c>
      <c r="OK11">
        <v>0</v>
      </c>
      <c r="PG11" t="s">
        <v>1137</v>
      </c>
      <c r="QP11" t="s">
        <v>1134</v>
      </c>
      <c r="QQ11">
        <v>1</v>
      </c>
      <c r="QR11">
        <v>0</v>
      </c>
      <c r="QS11">
        <v>0</v>
      </c>
      <c r="QT11">
        <v>0</v>
      </c>
      <c r="AMP11" t="s">
        <v>1147</v>
      </c>
      <c r="AMQ11">
        <v>1</v>
      </c>
      <c r="AMR11">
        <v>0</v>
      </c>
      <c r="AMS11">
        <v>0</v>
      </c>
      <c r="AMT11">
        <v>1</v>
      </c>
      <c r="AMU11">
        <v>0</v>
      </c>
      <c r="AMV11">
        <v>0</v>
      </c>
      <c r="AMX11" t="s">
        <v>1136</v>
      </c>
      <c r="AMY11" t="s">
        <v>1137</v>
      </c>
      <c r="ANJ11" t="s">
        <v>1138</v>
      </c>
      <c r="ANK11">
        <v>0</v>
      </c>
      <c r="ANL11">
        <v>0</v>
      </c>
      <c r="ANM11">
        <v>0</v>
      </c>
      <c r="ANN11">
        <v>0</v>
      </c>
      <c r="ANO11">
        <v>0</v>
      </c>
      <c r="ANP11">
        <v>0</v>
      </c>
      <c r="ANQ11">
        <v>0</v>
      </c>
      <c r="ANR11">
        <v>1</v>
      </c>
      <c r="ANS11">
        <v>0</v>
      </c>
      <c r="ANU11" t="s">
        <v>1189</v>
      </c>
      <c r="ANX11">
        <v>373088252</v>
      </c>
      <c r="ANY11" s="2">
        <v>44908.686064814807</v>
      </c>
      <c r="AOB11" t="s">
        <v>1140</v>
      </c>
      <c r="AOC11" t="s">
        <v>1141</v>
      </c>
    </row>
    <row r="12" spans="1:1070" x14ac:dyDescent="0.35">
      <c r="A12">
        <v>11</v>
      </c>
      <c r="B12" t="s">
        <v>1190</v>
      </c>
      <c r="C12" s="2">
        <v>44909</v>
      </c>
      <c r="D12" t="s">
        <v>1191</v>
      </c>
      <c r="E12" s="2">
        <v>44909.399960300929</v>
      </c>
      <c r="F12" s="2">
        <v>44909.399960300929</v>
      </c>
      <c r="G12" s="2">
        <v>44909.601189710651</v>
      </c>
      <c r="H12" t="s">
        <v>1115</v>
      </c>
      <c r="K12" t="s">
        <v>1116</v>
      </c>
      <c r="L12" s="2">
        <v>44909</v>
      </c>
      <c r="M12" t="s">
        <v>1192</v>
      </c>
      <c r="N12" t="s">
        <v>1193</v>
      </c>
      <c r="O12" t="s">
        <v>1194</v>
      </c>
      <c r="P12" t="s">
        <v>1120</v>
      </c>
      <c r="S12" t="s">
        <v>1121</v>
      </c>
      <c r="T12" t="s">
        <v>1195</v>
      </c>
      <c r="V12" t="s">
        <v>1123</v>
      </c>
      <c r="X12" t="s">
        <v>1150</v>
      </c>
      <c r="AA12" t="s">
        <v>1196</v>
      </c>
      <c r="AB12">
        <v>1</v>
      </c>
      <c r="AC12">
        <v>0</v>
      </c>
      <c r="AD12">
        <v>0</v>
      </c>
      <c r="AE12">
        <v>0</v>
      </c>
      <c r="AF12">
        <v>1</v>
      </c>
      <c r="AH12" t="s">
        <v>1127</v>
      </c>
      <c r="AI12">
        <v>1000</v>
      </c>
      <c r="AJ12" t="s">
        <v>1173</v>
      </c>
      <c r="AM12">
        <v>4</v>
      </c>
      <c r="AN12">
        <v>1</v>
      </c>
      <c r="AO12">
        <v>0</v>
      </c>
      <c r="BQ12" t="s">
        <v>1123</v>
      </c>
      <c r="BS12" t="s">
        <v>1196</v>
      </c>
      <c r="BT12">
        <v>1</v>
      </c>
      <c r="BU12">
        <v>0</v>
      </c>
      <c r="BV12">
        <v>0</v>
      </c>
      <c r="BW12">
        <v>0</v>
      </c>
      <c r="BY12" t="s">
        <v>1197</v>
      </c>
      <c r="BZ12">
        <v>0</v>
      </c>
      <c r="CA12">
        <v>0</v>
      </c>
      <c r="CB12">
        <v>1</v>
      </c>
      <c r="CC12">
        <v>1</v>
      </c>
      <c r="CD12">
        <v>0</v>
      </c>
      <c r="CE12">
        <v>0</v>
      </c>
      <c r="CF12">
        <v>0</v>
      </c>
      <c r="CG12">
        <v>1</v>
      </c>
      <c r="CH12">
        <v>0</v>
      </c>
      <c r="CI12">
        <v>0</v>
      </c>
      <c r="CJ12">
        <v>0</v>
      </c>
      <c r="CK12">
        <v>0</v>
      </c>
      <c r="CN12" t="s">
        <v>1145</v>
      </c>
      <c r="CO12">
        <v>0</v>
      </c>
      <c r="CP12">
        <v>1</v>
      </c>
      <c r="CQ12">
        <v>0</v>
      </c>
      <c r="CR12">
        <v>0</v>
      </c>
      <c r="CS12" t="s">
        <v>1196</v>
      </c>
      <c r="CT12">
        <v>1</v>
      </c>
      <c r="CU12">
        <v>0</v>
      </c>
      <c r="CV12">
        <v>0</v>
      </c>
      <c r="CW12">
        <v>0</v>
      </c>
      <c r="CX12" t="s">
        <v>1198</v>
      </c>
      <c r="CY12">
        <v>0</v>
      </c>
      <c r="CZ12">
        <v>0</v>
      </c>
      <c r="DA12">
        <v>0</v>
      </c>
      <c r="DB12">
        <v>0</v>
      </c>
      <c r="DC12">
        <v>0</v>
      </c>
      <c r="DD12">
        <v>0</v>
      </c>
      <c r="DE12">
        <v>0</v>
      </c>
      <c r="DF12">
        <v>0</v>
      </c>
      <c r="DG12">
        <v>0</v>
      </c>
      <c r="DH12">
        <v>1</v>
      </c>
      <c r="DI12">
        <v>0</v>
      </c>
      <c r="DJ12">
        <v>0</v>
      </c>
      <c r="EF12" t="s">
        <v>1199</v>
      </c>
      <c r="EG12">
        <v>1</v>
      </c>
      <c r="EH12">
        <v>0</v>
      </c>
      <c r="EI12">
        <v>0</v>
      </c>
      <c r="EJ12">
        <v>0</v>
      </c>
      <c r="EK12">
        <v>0</v>
      </c>
      <c r="EL12">
        <v>1</v>
      </c>
      <c r="EN12" t="s">
        <v>1127</v>
      </c>
      <c r="EO12">
        <v>5000</v>
      </c>
      <c r="EP12" t="s">
        <v>1173</v>
      </c>
      <c r="ES12">
        <v>7</v>
      </c>
      <c r="ET12">
        <v>1</v>
      </c>
      <c r="EU12">
        <v>0</v>
      </c>
      <c r="FX12" t="s">
        <v>1123</v>
      </c>
      <c r="FZ12" t="s">
        <v>1199</v>
      </c>
      <c r="GA12">
        <v>1</v>
      </c>
      <c r="GB12">
        <v>0</v>
      </c>
      <c r="GC12">
        <v>0</v>
      </c>
      <c r="GD12">
        <v>0</v>
      </c>
      <c r="GE12">
        <v>0</v>
      </c>
      <c r="GG12" t="s">
        <v>1175</v>
      </c>
      <c r="GH12">
        <v>0</v>
      </c>
      <c r="GI12">
        <v>0</v>
      </c>
      <c r="GJ12">
        <v>0</v>
      </c>
      <c r="GK12">
        <v>1</v>
      </c>
      <c r="GL12">
        <v>0</v>
      </c>
      <c r="GM12">
        <v>0</v>
      </c>
      <c r="GN12">
        <v>0</v>
      </c>
      <c r="GO12">
        <v>1</v>
      </c>
      <c r="GP12">
        <v>0</v>
      </c>
      <c r="GQ12">
        <v>0</v>
      </c>
      <c r="GR12">
        <v>0</v>
      </c>
      <c r="GS12">
        <v>0</v>
      </c>
      <c r="GV12" t="s">
        <v>1145</v>
      </c>
      <c r="GW12">
        <v>0</v>
      </c>
      <c r="GX12">
        <v>1</v>
      </c>
      <c r="GY12">
        <v>0</v>
      </c>
      <c r="GZ12">
        <v>0</v>
      </c>
      <c r="HA12" t="s">
        <v>1199</v>
      </c>
      <c r="HB12">
        <v>1</v>
      </c>
      <c r="HC12">
        <v>0</v>
      </c>
      <c r="HD12">
        <v>0</v>
      </c>
      <c r="HE12">
        <v>0</v>
      </c>
      <c r="HF12">
        <v>0</v>
      </c>
      <c r="HG12" t="s">
        <v>1198</v>
      </c>
      <c r="HH12">
        <v>0</v>
      </c>
      <c r="HI12">
        <v>0</v>
      </c>
      <c r="HJ12">
        <v>0</v>
      </c>
      <c r="HK12">
        <v>0</v>
      </c>
      <c r="HL12">
        <v>0</v>
      </c>
      <c r="HM12">
        <v>0</v>
      </c>
      <c r="HN12">
        <v>0</v>
      </c>
      <c r="HO12">
        <v>0</v>
      </c>
      <c r="HP12">
        <v>0</v>
      </c>
      <c r="HQ12">
        <v>1</v>
      </c>
      <c r="HR12">
        <v>0</v>
      </c>
      <c r="HS12">
        <v>0</v>
      </c>
      <c r="IP12" t="s">
        <v>1200</v>
      </c>
      <c r="IQ12">
        <v>0</v>
      </c>
      <c r="IR12">
        <v>0</v>
      </c>
      <c r="IS12">
        <v>0</v>
      </c>
      <c r="IT12">
        <v>1</v>
      </c>
      <c r="IU12">
        <v>1</v>
      </c>
      <c r="IV12">
        <v>1</v>
      </c>
      <c r="IW12">
        <v>1</v>
      </c>
      <c r="IX12">
        <v>1</v>
      </c>
      <c r="IY12">
        <v>1</v>
      </c>
      <c r="IZ12">
        <v>1</v>
      </c>
      <c r="JA12">
        <v>0</v>
      </c>
      <c r="JB12">
        <v>0</v>
      </c>
      <c r="JC12">
        <v>0</v>
      </c>
      <c r="JD12">
        <v>0</v>
      </c>
      <c r="JE12">
        <v>0</v>
      </c>
      <c r="JF12">
        <v>0</v>
      </c>
      <c r="JG12">
        <v>7</v>
      </c>
      <c r="JH12">
        <v>9</v>
      </c>
      <c r="KU12" t="s">
        <v>1127</v>
      </c>
      <c r="KV12">
        <v>6000</v>
      </c>
      <c r="KW12" t="s">
        <v>1173</v>
      </c>
      <c r="KZ12">
        <v>2</v>
      </c>
      <c r="LA12">
        <v>1</v>
      </c>
      <c r="LB12">
        <v>0</v>
      </c>
      <c r="LD12" t="s">
        <v>1127</v>
      </c>
      <c r="LE12">
        <v>4250</v>
      </c>
      <c r="LF12" t="s">
        <v>1173</v>
      </c>
      <c r="LI12">
        <v>2</v>
      </c>
      <c r="LJ12">
        <v>1</v>
      </c>
      <c r="LK12">
        <v>0</v>
      </c>
      <c r="LM12" t="s">
        <v>1129</v>
      </c>
      <c r="LN12">
        <v>2500</v>
      </c>
      <c r="LO12" t="s">
        <v>1173</v>
      </c>
      <c r="LR12">
        <v>7</v>
      </c>
      <c r="LS12">
        <v>1</v>
      </c>
      <c r="LT12">
        <v>0</v>
      </c>
      <c r="LV12" t="s">
        <v>1127</v>
      </c>
      <c r="LW12">
        <v>150</v>
      </c>
      <c r="LX12" t="s">
        <v>1173</v>
      </c>
      <c r="MA12">
        <v>4</v>
      </c>
      <c r="MB12">
        <v>1</v>
      </c>
      <c r="MC12">
        <v>0</v>
      </c>
      <c r="ME12" t="s">
        <v>1127</v>
      </c>
      <c r="MF12" t="s">
        <v>1201</v>
      </c>
      <c r="MG12">
        <v>1</v>
      </c>
      <c r="MH12">
        <v>1</v>
      </c>
      <c r="MI12">
        <v>1</v>
      </c>
      <c r="MJ12">
        <v>500</v>
      </c>
      <c r="MK12">
        <v>750</v>
      </c>
      <c r="ML12">
        <v>1750</v>
      </c>
      <c r="MM12" t="s">
        <v>1173</v>
      </c>
      <c r="MP12">
        <v>2</v>
      </c>
      <c r="MQ12">
        <v>1</v>
      </c>
      <c r="MR12">
        <v>0</v>
      </c>
      <c r="MT12" t="s">
        <v>1127</v>
      </c>
      <c r="MU12">
        <v>4000</v>
      </c>
      <c r="MV12" t="s">
        <v>1173</v>
      </c>
      <c r="MY12">
        <v>3</v>
      </c>
      <c r="MZ12">
        <v>1</v>
      </c>
      <c r="NA12">
        <v>0</v>
      </c>
      <c r="NC12" t="s">
        <v>1127</v>
      </c>
      <c r="ND12">
        <v>3000</v>
      </c>
      <c r="NE12" t="s">
        <v>1173</v>
      </c>
      <c r="NH12">
        <v>3</v>
      </c>
      <c r="NI12">
        <v>1</v>
      </c>
      <c r="NJ12">
        <v>0</v>
      </c>
      <c r="PG12" t="s">
        <v>1123</v>
      </c>
      <c r="PI12" t="s">
        <v>1202</v>
      </c>
      <c r="PJ12">
        <v>0</v>
      </c>
      <c r="PK12">
        <v>0</v>
      </c>
      <c r="PL12">
        <v>0</v>
      </c>
      <c r="PM12">
        <v>1</v>
      </c>
      <c r="PN12">
        <v>1</v>
      </c>
      <c r="PO12">
        <v>0</v>
      </c>
      <c r="PP12">
        <v>0</v>
      </c>
      <c r="PQ12">
        <v>0</v>
      </c>
      <c r="PR12">
        <v>1</v>
      </c>
      <c r="PS12">
        <v>0</v>
      </c>
      <c r="PT12">
        <v>0</v>
      </c>
      <c r="PU12">
        <v>0</v>
      </c>
      <c r="PV12">
        <v>0</v>
      </c>
      <c r="PW12">
        <v>0</v>
      </c>
      <c r="PX12">
        <v>0</v>
      </c>
      <c r="PY12">
        <v>0</v>
      </c>
      <c r="QA12" t="s">
        <v>1203</v>
      </c>
      <c r="QB12">
        <v>0</v>
      </c>
      <c r="QC12">
        <v>0</v>
      </c>
      <c r="QD12">
        <v>1</v>
      </c>
      <c r="QE12">
        <v>1</v>
      </c>
      <c r="QF12">
        <v>0</v>
      </c>
      <c r="QG12">
        <v>1</v>
      </c>
      <c r="QH12">
        <v>0</v>
      </c>
      <c r="QI12">
        <v>1</v>
      </c>
      <c r="QJ12">
        <v>0</v>
      </c>
      <c r="QK12">
        <v>0</v>
      </c>
      <c r="QL12">
        <v>0</v>
      </c>
      <c r="QM12">
        <v>0</v>
      </c>
      <c r="QP12" t="s">
        <v>1145</v>
      </c>
      <c r="QQ12">
        <v>0</v>
      </c>
      <c r="QR12">
        <v>1</v>
      </c>
      <c r="QS12">
        <v>0</v>
      </c>
      <c r="QT12">
        <v>0</v>
      </c>
      <c r="QU12" t="s">
        <v>1204</v>
      </c>
      <c r="QV12">
        <v>0</v>
      </c>
      <c r="QW12">
        <v>0</v>
      </c>
      <c r="QX12">
        <v>0</v>
      </c>
      <c r="QY12">
        <v>1</v>
      </c>
      <c r="QZ12">
        <v>1</v>
      </c>
      <c r="RA12">
        <v>0</v>
      </c>
      <c r="RB12">
        <v>1</v>
      </c>
      <c r="RC12">
        <v>0</v>
      </c>
      <c r="RD12">
        <v>0</v>
      </c>
      <c r="RE12">
        <v>1</v>
      </c>
      <c r="RF12">
        <v>0</v>
      </c>
      <c r="RG12">
        <v>0</v>
      </c>
      <c r="RH12">
        <v>0</v>
      </c>
      <c r="RI12">
        <v>0</v>
      </c>
      <c r="RJ12">
        <v>0</v>
      </c>
      <c r="RK12">
        <v>0</v>
      </c>
      <c r="RL12" t="s">
        <v>1205</v>
      </c>
      <c r="RM12">
        <v>0</v>
      </c>
      <c r="RN12">
        <v>0</v>
      </c>
      <c r="RO12">
        <v>0</v>
      </c>
      <c r="RP12">
        <v>0</v>
      </c>
      <c r="RQ12">
        <v>0</v>
      </c>
      <c r="RR12">
        <v>1</v>
      </c>
      <c r="RS12">
        <v>0</v>
      </c>
      <c r="RT12">
        <v>0</v>
      </c>
      <c r="RU12">
        <v>0</v>
      </c>
      <c r="RV12">
        <v>0</v>
      </c>
      <c r="RW12">
        <v>0</v>
      </c>
      <c r="RX12">
        <v>0</v>
      </c>
      <c r="AMP12" t="s">
        <v>1147</v>
      </c>
      <c r="AMQ12">
        <v>1</v>
      </c>
      <c r="AMR12">
        <v>0</v>
      </c>
      <c r="AMS12">
        <v>0</v>
      </c>
      <c r="AMT12">
        <v>1</v>
      </c>
      <c r="AMU12">
        <v>0</v>
      </c>
      <c r="AMV12">
        <v>0</v>
      </c>
      <c r="AMX12" t="s">
        <v>1156</v>
      </c>
      <c r="AMY12" t="s">
        <v>1137</v>
      </c>
      <c r="ANJ12" t="s">
        <v>1206</v>
      </c>
      <c r="ANK12">
        <v>0</v>
      </c>
      <c r="ANL12">
        <v>0</v>
      </c>
      <c r="ANM12">
        <v>0</v>
      </c>
      <c r="ANN12">
        <v>1</v>
      </c>
      <c r="ANO12">
        <v>0</v>
      </c>
      <c r="ANP12">
        <v>0</v>
      </c>
      <c r="ANQ12">
        <v>0</v>
      </c>
      <c r="ANR12">
        <v>0</v>
      </c>
      <c r="ANS12">
        <v>0</v>
      </c>
      <c r="ANX12">
        <v>373786382</v>
      </c>
      <c r="ANY12" s="2">
        <v>44910.350937499999</v>
      </c>
      <c r="AOB12" t="s">
        <v>1140</v>
      </c>
      <c r="AOC12" t="s">
        <v>1141</v>
      </c>
    </row>
    <row r="13" spans="1:1070" x14ac:dyDescent="0.35">
      <c r="A13">
        <v>12</v>
      </c>
      <c r="B13" t="s">
        <v>1207</v>
      </c>
      <c r="C13" s="2">
        <v>44909</v>
      </c>
      <c r="D13" t="s">
        <v>1191</v>
      </c>
      <c r="E13" s="2">
        <v>44909.437544907407</v>
      </c>
      <c r="F13" s="2">
        <v>44909.437544907407</v>
      </c>
      <c r="G13" s="2">
        <v>44909.602279560189</v>
      </c>
      <c r="H13" t="s">
        <v>1115</v>
      </c>
      <c r="K13" t="s">
        <v>1116</v>
      </c>
      <c r="L13" s="2">
        <v>44909</v>
      </c>
      <c r="M13" t="s">
        <v>1192</v>
      </c>
      <c r="N13" t="s">
        <v>1193</v>
      </c>
      <c r="O13" t="s">
        <v>1194</v>
      </c>
      <c r="P13" t="s">
        <v>1120</v>
      </c>
      <c r="S13" t="s">
        <v>1121</v>
      </c>
      <c r="T13" t="s">
        <v>1195</v>
      </c>
      <c r="V13" t="s">
        <v>1123</v>
      </c>
      <c r="X13" t="s">
        <v>1150</v>
      </c>
      <c r="AA13" t="s">
        <v>1125</v>
      </c>
      <c r="AB13">
        <v>0</v>
      </c>
      <c r="AC13">
        <v>0</v>
      </c>
      <c r="AD13">
        <v>0</v>
      </c>
      <c r="AE13">
        <v>1</v>
      </c>
      <c r="AF13">
        <v>1</v>
      </c>
      <c r="EF13" t="s">
        <v>1208</v>
      </c>
      <c r="EG13">
        <v>0</v>
      </c>
      <c r="EH13">
        <v>0</v>
      </c>
      <c r="EI13">
        <v>1</v>
      </c>
      <c r="EJ13">
        <v>1</v>
      </c>
      <c r="EK13">
        <v>0</v>
      </c>
      <c r="EL13">
        <v>2</v>
      </c>
      <c r="FF13" t="s">
        <v>1129</v>
      </c>
      <c r="FG13">
        <v>1000</v>
      </c>
      <c r="FH13" t="s">
        <v>1173</v>
      </c>
      <c r="FK13">
        <v>30</v>
      </c>
      <c r="FL13">
        <v>2</v>
      </c>
      <c r="FM13">
        <v>0</v>
      </c>
      <c r="FO13" t="s">
        <v>1127</v>
      </c>
      <c r="FP13">
        <v>1500</v>
      </c>
      <c r="FQ13" t="s">
        <v>1173</v>
      </c>
      <c r="FT13">
        <v>60</v>
      </c>
      <c r="FU13">
        <v>2</v>
      </c>
      <c r="FV13">
        <v>0</v>
      </c>
      <c r="FX13" t="s">
        <v>1123</v>
      </c>
      <c r="FZ13" t="s">
        <v>1208</v>
      </c>
      <c r="GA13">
        <v>0</v>
      </c>
      <c r="GB13">
        <v>0</v>
      </c>
      <c r="GC13">
        <v>1</v>
      </c>
      <c r="GD13">
        <v>1</v>
      </c>
      <c r="GE13">
        <v>0</v>
      </c>
      <c r="GG13" t="s">
        <v>1209</v>
      </c>
      <c r="GH13">
        <v>0</v>
      </c>
      <c r="GI13">
        <v>0</v>
      </c>
      <c r="GJ13">
        <v>0</v>
      </c>
      <c r="GK13">
        <v>0</v>
      </c>
      <c r="GL13">
        <v>0</v>
      </c>
      <c r="GM13">
        <v>0</v>
      </c>
      <c r="GN13">
        <v>0</v>
      </c>
      <c r="GO13">
        <v>0</v>
      </c>
      <c r="GP13">
        <v>1</v>
      </c>
      <c r="GQ13">
        <v>0</v>
      </c>
      <c r="GR13">
        <v>0</v>
      </c>
      <c r="GS13">
        <v>0</v>
      </c>
      <c r="GV13" t="s">
        <v>1145</v>
      </c>
      <c r="GW13">
        <v>0</v>
      </c>
      <c r="GX13">
        <v>1</v>
      </c>
      <c r="GY13">
        <v>0</v>
      </c>
      <c r="GZ13">
        <v>0</v>
      </c>
      <c r="HA13" t="s">
        <v>1208</v>
      </c>
      <c r="HB13">
        <v>0</v>
      </c>
      <c r="HC13">
        <v>0</v>
      </c>
      <c r="HD13">
        <v>1</v>
      </c>
      <c r="HE13">
        <v>1</v>
      </c>
      <c r="HF13">
        <v>0</v>
      </c>
      <c r="HG13" t="s">
        <v>1205</v>
      </c>
      <c r="HH13">
        <v>0</v>
      </c>
      <c r="HI13">
        <v>0</v>
      </c>
      <c r="HJ13">
        <v>0</v>
      </c>
      <c r="HK13">
        <v>0</v>
      </c>
      <c r="HL13">
        <v>0</v>
      </c>
      <c r="HM13">
        <v>1</v>
      </c>
      <c r="HN13">
        <v>0</v>
      </c>
      <c r="HO13">
        <v>0</v>
      </c>
      <c r="HP13">
        <v>0</v>
      </c>
      <c r="HQ13">
        <v>0</v>
      </c>
      <c r="HR13">
        <v>0</v>
      </c>
      <c r="HS13">
        <v>0</v>
      </c>
      <c r="IP13" t="s">
        <v>1210</v>
      </c>
      <c r="IQ13">
        <v>0</v>
      </c>
      <c r="IR13">
        <v>0</v>
      </c>
      <c r="IS13">
        <v>1</v>
      </c>
      <c r="IT13">
        <v>0</v>
      </c>
      <c r="IU13">
        <v>0</v>
      </c>
      <c r="IV13">
        <v>0</v>
      </c>
      <c r="IW13">
        <v>0</v>
      </c>
      <c r="IX13">
        <v>0</v>
      </c>
      <c r="IY13">
        <v>0</v>
      </c>
      <c r="IZ13">
        <v>0</v>
      </c>
      <c r="JA13">
        <v>0</v>
      </c>
      <c r="JB13">
        <v>0</v>
      </c>
      <c r="JC13">
        <v>0</v>
      </c>
      <c r="JD13">
        <v>0</v>
      </c>
      <c r="JE13">
        <v>0</v>
      </c>
      <c r="JF13">
        <v>0</v>
      </c>
      <c r="JG13">
        <v>1</v>
      </c>
      <c r="JH13">
        <v>4</v>
      </c>
      <c r="KF13" t="s">
        <v>1127</v>
      </c>
      <c r="KG13" t="s">
        <v>1211</v>
      </c>
      <c r="KH13">
        <v>0</v>
      </c>
      <c r="KI13">
        <v>1</v>
      </c>
      <c r="KJ13">
        <v>1</v>
      </c>
      <c r="KL13">
        <v>24000</v>
      </c>
      <c r="KM13">
        <v>27000</v>
      </c>
      <c r="KN13" t="s">
        <v>1131</v>
      </c>
      <c r="KQ13">
        <v>30</v>
      </c>
      <c r="KR13">
        <v>1</v>
      </c>
      <c r="KS13">
        <v>0</v>
      </c>
      <c r="PG13" t="s">
        <v>1123</v>
      </c>
      <c r="PI13" t="s">
        <v>1210</v>
      </c>
      <c r="PJ13">
        <v>0</v>
      </c>
      <c r="PK13">
        <v>0</v>
      </c>
      <c r="PL13">
        <v>1</v>
      </c>
      <c r="PM13">
        <v>0</v>
      </c>
      <c r="PN13">
        <v>0</v>
      </c>
      <c r="PO13">
        <v>0</v>
      </c>
      <c r="PP13">
        <v>0</v>
      </c>
      <c r="PQ13">
        <v>0</v>
      </c>
      <c r="PR13">
        <v>0</v>
      </c>
      <c r="PS13">
        <v>0</v>
      </c>
      <c r="PT13">
        <v>0</v>
      </c>
      <c r="PU13">
        <v>0</v>
      </c>
      <c r="PV13">
        <v>0</v>
      </c>
      <c r="PW13">
        <v>0</v>
      </c>
      <c r="PX13">
        <v>0</v>
      </c>
      <c r="PY13">
        <v>0</v>
      </c>
      <c r="QA13" t="s">
        <v>1212</v>
      </c>
      <c r="QB13">
        <v>0</v>
      </c>
      <c r="QC13">
        <v>0</v>
      </c>
      <c r="QD13">
        <v>0</v>
      </c>
      <c r="QE13">
        <v>0</v>
      </c>
      <c r="QF13">
        <v>0</v>
      </c>
      <c r="QG13">
        <v>0</v>
      </c>
      <c r="QH13">
        <v>0</v>
      </c>
      <c r="QI13">
        <v>1</v>
      </c>
      <c r="QJ13">
        <v>0</v>
      </c>
      <c r="QK13">
        <v>0</v>
      </c>
      <c r="QL13">
        <v>0</v>
      </c>
      <c r="QM13">
        <v>0</v>
      </c>
      <c r="QP13" t="s">
        <v>1145</v>
      </c>
      <c r="QQ13">
        <v>0</v>
      </c>
      <c r="QR13">
        <v>1</v>
      </c>
      <c r="QS13">
        <v>0</v>
      </c>
      <c r="QT13">
        <v>0</v>
      </c>
      <c r="QU13" t="s">
        <v>1210</v>
      </c>
      <c r="QV13">
        <v>0</v>
      </c>
      <c r="QW13">
        <v>0</v>
      </c>
      <c r="QX13">
        <v>1</v>
      </c>
      <c r="QY13">
        <v>0</v>
      </c>
      <c r="QZ13">
        <v>0</v>
      </c>
      <c r="RA13">
        <v>0</v>
      </c>
      <c r="RB13">
        <v>0</v>
      </c>
      <c r="RC13">
        <v>0</v>
      </c>
      <c r="RD13">
        <v>0</v>
      </c>
      <c r="RE13">
        <v>0</v>
      </c>
      <c r="RF13">
        <v>0</v>
      </c>
      <c r="RG13">
        <v>0</v>
      </c>
      <c r="RH13">
        <v>0</v>
      </c>
      <c r="RI13">
        <v>0</v>
      </c>
      <c r="RJ13">
        <v>0</v>
      </c>
      <c r="RK13">
        <v>0</v>
      </c>
      <c r="RL13" t="s">
        <v>1205</v>
      </c>
      <c r="RM13">
        <v>0</v>
      </c>
      <c r="RN13">
        <v>0</v>
      </c>
      <c r="RO13">
        <v>0</v>
      </c>
      <c r="RP13">
        <v>0</v>
      </c>
      <c r="RQ13">
        <v>0</v>
      </c>
      <c r="RR13">
        <v>1</v>
      </c>
      <c r="RS13">
        <v>0</v>
      </c>
      <c r="RT13">
        <v>0</v>
      </c>
      <c r="RU13">
        <v>0</v>
      </c>
      <c r="RV13">
        <v>0</v>
      </c>
      <c r="RW13">
        <v>0</v>
      </c>
      <c r="RX13">
        <v>0</v>
      </c>
      <c r="AMP13" t="s">
        <v>1147</v>
      </c>
      <c r="AMQ13">
        <v>1</v>
      </c>
      <c r="AMR13">
        <v>0</v>
      </c>
      <c r="AMS13">
        <v>0</v>
      </c>
      <c r="AMT13">
        <v>1</v>
      </c>
      <c r="AMU13">
        <v>0</v>
      </c>
      <c r="AMV13">
        <v>0</v>
      </c>
      <c r="AMX13" t="s">
        <v>1181</v>
      </c>
      <c r="AMY13" t="s">
        <v>1137</v>
      </c>
      <c r="ANJ13" t="s">
        <v>1213</v>
      </c>
      <c r="ANK13">
        <v>0</v>
      </c>
      <c r="ANL13">
        <v>0</v>
      </c>
      <c r="ANM13">
        <v>0</v>
      </c>
      <c r="ANN13">
        <v>0</v>
      </c>
      <c r="ANO13">
        <v>0</v>
      </c>
      <c r="ANP13">
        <v>0</v>
      </c>
      <c r="ANQ13">
        <v>0</v>
      </c>
      <c r="ANR13">
        <v>0</v>
      </c>
      <c r="ANS13">
        <v>1</v>
      </c>
      <c r="ANX13">
        <v>373786549</v>
      </c>
      <c r="ANY13" s="2">
        <v>44910.351354166662</v>
      </c>
      <c r="AOB13" t="s">
        <v>1140</v>
      </c>
      <c r="AOC13" t="s">
        <v>1141</v>
      </c>
    </row>
    <row r="14" spans="1:1070" x14ac:dyDescent="0.35">
      <c r="A14">
        <v>13</v>
      </c>
      <c r="B14" t="s">
        <v>1214</v>
      </c>
      <c r="C14" s="2">
        <v>44909</v>
      </c>
      <c r="D14" t="s">
        <v>1191</v>
      </c>
      <c r="E14" s="2">
        <v>44909.659595104167</v>
      </c>
      <c r="F14" s="2">
        <v>44909.659595104167</v>
      </c>
      <c r="G14" s="2">
        <v>44909.667655277779</v>
      </c>
      <c r="H14" t="s">
        <v>1115</v>
      </c>
      <c r="K14" t="s">
        <v>1116</v>
      </c>
      <c r="L14" s="2">
        <v>44909</v>
      </c>
      <c r="M14" t="s">
        <v>1192</v>
      </c>
      <c r="N14" t="s">
        <v>1193</v>
      </c>
      <c r="O14" t="s">
        <v>1194</v>
      </c>
      <c r="P14" t="s">
        <v>1120</v>
      </c>
      <c r="S14" t="s">
        <v>1121</v>
      </c>
      <c r="T14" t="s">
        <v>1195</v>
      </c>
      <c r="V14" t="s">
        <v>1123</v>
      </c>
      <c r="X14" t="s">
        <v>1150</v>
      </c>
      <c r="AA14" t="s">
        <v>1125</v>
      </c>
      <c r="AB14">
        <v>0</v>
      </c>
      <c r="AC14">
        <v>0</v>
      </c>
      <c r="AD14">
        <v>0</v>
      </c>
      <c r="AE14">
        <v>1</v>
      </c>
      <c r="AF14">
        <v>1</v>
      </c>
      <c r="EF14" t="s">
        <v>1125</v>
      </c>
      <c r="EG14">
        <v>0</v>
      </c>
      <c r="EH14">
        <v>0</v>
      </c>
      <c r="EI14">
        <v>0</v>
      </c>
      <c r="EJ14">
        <v>0</v>
      </c>
      <c r="EK14">
        <v>1</v>
      </c>
      <c r="EL14">
        <v>1</v>
      </c>
      <c r="IP14" t="s">
        <v>1168</v>
      </c>
      <c r="IQ14">
        <v>0</v>
      </c>
      <c r="IR14">
        <v>0</v>
      </c>
      <c r="IS14">
        <v>0</v>
      </c>
      <c r="IT14">
        <v>0</v>
      </c>
      <c r="IU14">
        <v>0</v>
      </c>
      <c r="IV14">
        <v>0</v>
      </c>
      <c r="IW14">
        <v>0</v>
      </c>
      <c r="IX14">
        <v>0</v>
      </c>
      <c r="IY14">
        <v>0</v>
      </c>
      <c r="IZ14">
        <v>0</v>
      </c>
      <c r="JA14">
        <v>0</v>
      </c>
      <c r="JB14">
        <v>0</v>
      </c>
      <c r="JC14">
        <v>1</v>
      </c>
      <c r="JD14">
        <v>0</v>
      </c>
      <c r="JE14">
        <v>0</v>
      </c>
      <c r="JF14">
        <v>0</v>
      </c>
      <c r="JG14">
        <v>1</v>
      </c>
      <c r="JH14">
        <v>3</v>
      </c>
      <c r="OD14" t="s">
        <v>1127</v>
      </c>
      <c r="OE14">
        <v>2500</v>
      </c>
      <c r="OF14" t="s">
        <v>1173</v>
      </c>
      <c r="OI14">
        <v>30</v>
      </c>
      <c r="OJ14">
        <v>1</v>
      </c>
      <c r="OK14">
        <v>0</v>
      </c>
      <c r="PG14" t="s">
        <v>1137</v>
      </c>
      <c r="QP14" t="s">
        <v>1145</v>
      </c>
      <c r="QQ14">
        <v>0</v>
      </c>
      <c r="QR14">
        <v>1</v>
      </c>
      <c r="QS14">
        <v>0</v>
      </c>
      <c r="QT14">
        <v>0</v>
      </c>
      <c r="QU14" t="s">
        <v>1168</v>
      </c>
      <c r="QV14">
        <v>0</v>
      </c>
      <c r="QW14">
        <v>0</v>
      </c>
      <c r="QX14">
        <v>0</v>
      </c>
      <c r="QY14">
        <v>0</v>
      </c>
      <c r="QZ14">
        <v>0</v>
      </c>
      <c r="RA14">
        <v>0</v>
      </c>
      <c r="RB14">
        <v>0</v>
      </c>
      <c r="RC14">
        <v>0</v>
      </c>
      <c r="RD14">
        <v>0</v>
      </c>
      <c r="RE14">
        <v>0</v>
      </c>
      <c r="RF14">
        <v>0</v>
      </c>
      <c r="RG14">
        <v>0</v>
      </c>
      <c r="RH14">
        <v>1</v>
      </c>
      <c r="RI14">
        <v>0</v>
      </c>
      <c r="RJ14">
        <v>0</v>
      </c>
      <c r="RK14">
        <v>0</v>
      </c>
      <c r="RL14" t="s">
        <v>1205</v>
      </c>
      <c r="RM14">
        <v>0</v>
      </c>
      <c r="RN14">
        <v>0</v>
      </c>
      <c r="RO14">
        <v>0</v>
      </c>
      <c r="RP14">
        <v>0</v>
      </c>
      <c r="RQ14">
        <v>0</v>
      </c>
      <c r="RR14">
        <v>1</v>
      </c>
      <c r="RS14">
        <v>0</v>
      </c>
      <c r="RT14">
        <v>0</v>
      </c>
      <c r="RU14">
        <v>0</v>
      </c>
      <c r="RV14">
        <v>0</v>
      </c>
      <c r="RW14">
        <v>0</v>
      </c>
      <c r="RX14">
        <v>0</v>
      </c>
      <c r="AMP14" t="s">
        <v>1147</v>
      </c>
      <c r="AMQ14">
        <v>1</v>
      </c>
      <c r="AMR14">
        <v>0</v>
      </c>
      <c r="AMS14">
        <v>0</v>
      </c>
      <c r="AMT14">
        <v>1</v>
      </c>
      <c r="AMU14">
        <v>0</v>
      </c>
      <c r="AMV14">
        <v>0</v>
      </c>
      <c r="AMX14" t="s">
        <v>1136</v>
      </c>
      <c r="AMY14" t="s">
        <v>1137</v>
      </c>
      <c r="ANJ14" t="s">
        <v>1213</v>
      </c>
      <c r="ANK14">
        <v>0</v>
      </c>
      <c r="ANL14">
        <v>0</v>
      </c>
      <c r="ANM14">
        <v>0</v>
      </c>
      <c r="ANN14">
        <v>0</v>
      </c>
      <c r="ANO14">
        <v>0</v>
      </c>
      <c r="ANP14">
        <v>0</v>
      </c>
      <c r="ANQ14">
        <v>0</v>
      </c>
      <c r="ANR14">
        <v>0</v>
      </c>
      <c r="ANS14">
        <v>1</v>
      </c>
      <c r="ANX14">
        <v>373786558</v>
      </c>
      <c r="ANY14" s="2">
        <v>44910.351377314822</v>
      </c>
      <c r="AOB14" t="s">
        <v>1140</v>
      </c>
      <c r="AOC14" t="s">
        <v>1141</v>
      </c>
    </row>
    <row r="15" spans="1:1070" x14ac:dyDescent="0.35">
      <c r="A15">
        <v>14</v>
      </c>
      <c r="B15" t="s">
        <v>1215</v>
      </c>
      <c r="C15" s="2">
        <v>44909</v>
      </c>
      <c r="D15" t="s">
        <v>1191</v>
      </c>
      <c r="E15" s="2">
        <v>44909.675042581017</v>
      </c>
      <c r="F15" s="2">
        <v>44909.675042581017</v>
      </c>
      <c r="G15" s="2">
        <v>44909.680483692129</v>
      </c>
      <c r="H15" t="s">
        <v>1115</v>
      </c>
      <c r="K15" t="s">
        <v>1116</v>
      </c>
      <c r="L15" s="2">
        <v>44909</v>
      </c>
      <c r="M15" t="s">
        <v>1192</v>
      </c>
      <c r="N15" t="s">
        <v>1193</v>
      </c>
      <c r="O15" t="s">
        <v>1194</v>
      </c>
      <c r="P15" t="s">
        <v>1120</v>
      </c>
      <c r="S15" t="s">
        <v>1121</v>
      </c>
      <c r="T15" t="s">
        <v>1195</v>
      </c>
      <c r="V15" t="s">
        <v>1123</v>
      </c>
      <c r="X15" t="s">
        <v>1150</v>
      </c>
      <c r="AA15" t="s">
        <v>1125</v>
      </c>
      <c r="AB15">
        <v>0</v>
      </c>
      <c r="AC15">
        <v>0</v>
      </c>
      <c r="AD15">
        <v>0</v>
      </c>
      <c r="AE15">
        <v>1</v>
      </c>
      <c r="AF15">
        <v>1</v>
      </c>
      <c r="EF15" t="s">
        <v>1125</v>
      </c>
      <c r="EG15">
        <v>0</v>
      </c>
      <c r="EH15">
        <v>0</v>
      </c>
      <c r="EI15">
        <v>0</v>
      </c>
      <c r="EJ15">
        <v>0</v>
      </c>
      <c r="EK15">
        <v>1</v>
      </c>
      <c r="EL15">
        <v>1</v>
      </c>
      <c r="IP15" t="s">
        <v>1216</v>
      </c>
      <c r="IQ15">
        <v>0</v>
      </c>
      <c r="IR15">
        <v>0</v>
      </c>
      <c r="IS15">
        <v>0</v>
      </c>
      <c r="IT15">
        <v>0</v>
      </c>
      <c r="IU15">
        <v>0</v>
      </c>
      <c r="IV15">
        <v>0</v>
      </c>
      <c r="IW15">
        <v>0</v>
      </c>
      <c r="IX15">
        <v>0</v>
      </c>
      <c r="IY15">
        <v>0</v>
      </c>
      <c r="IZ15">
        <v>1</v>
      </c>
      <c r="JA15">
        <v>1</v>
      </c>
      <c r="JB15">
        <v>1</v>
      </c>
      <c r="JC15">
        <v>0</v>
      </c>
      <c r="JD15">
        <v>0</v>
      </c>
      <c r="JE15">
        <v>0</v>
      </c>
      <c r="JF15">
        <v>0</v>
      </c>
      <c r="JG15">
        <v>3</v>
      </c>
      <c r="JH15">
        <v>5</v>
      </c>
      <c r="NC15" t="s">
        <v>1127</v>
      </c>
      <c r="ND15">
        <v>3000</v>
      </c>
      <c r="NE15" t="s">
        <v>1173</v>
      </c>
      <c r="NH15">
        <v>30</v>
      </c>
      <c r="NI15">
        <v>1</v>
      </c>
      <c r="NJ15">
        <v>0</v>
      </c>
      <c r="NL15" t="s">
        <v>1127</v>
      </c>
      <c r="NM15">
        <v>2000</v>
      </c>
      <c r="NN15" t="s">
        <v>1173</v>
      </c>
      <c r="NQ15">
        <v>30</v>
      </c>
      <c r="NR15">
        <v>1</v>
      </c>
      <c r="NS15">
        <v>0</v>
      </c>
      <c r="NU15" t="s">
        <v>1127</v>
      </c>
      <c r="NV15">
        <v>1800</v>
      </c>
      <c r="NW15" t="s">
        <v>1173</v>
      </c>
      <c r="NZ15">
        <v>30</v>
      </c>
      <c r="OA15">
        <v>1</v>
      </c>
      <c r="OB15">
        <v>0</v>
      </c>
      <c r="PG15" t="s">
        <v>1137</v>
      </c>
      <c r="QP15" t="s">
        <v>1134</v>
      </c>
      <c r="QQ15">
        <v>1</v>
      </c>
      <c r="QR15">
        <v>0</v>
      </c>
      <c r="QS15">
        <v>0</v>
      </c>
      <c r="QT15">
        <v>0</v>
      </c>
      <c r="AMP15" t="s">
        <v>1147</v>
      </c>
      <c r="AMQ15">
        <v>1</v>
      </c>
      <c r="AMR15">
        <v>0</v>
      </c>
      <c r="AMS15">
        <v>0</v>
      </c>
      <c r="AMT15">
        <v>1</v>
      </c>
      <c r="AMU15">
        <v>0</v>
      </c>
      <c r="AMV15">
        <v>0</v>
      </c>
      <c r="AMX15" t="s">
        <v>1136</v>
      </c>
      <c r="AMY15" t="s">
        <v>1137</v>
      </c>
      <c r="ANJ15" t="s">
        <v>1213</v>
      </c>
      <c r="ANK15">
        <v>0</v>
      </c>
      <c r="ANL15">
        <v>0</v>
      </c>
      <c r="ANM15">
        <v>0</v>
      </c>
      <c r="ANN15">
        <v>0</v>
      </c>
      <c r="ANO15">
        <v>0</v>
      </c>
      <c r="ANP15">
        <v>0</v>
      </c>
      <c r="ANQ15">
        <v>0</v>
      </c>
      <c r="ANR15">
        <v>0</v>
      </c>
      <c r="ANS15">
        <v>1</v>
      </c>
      <c r="ANX15">
        <v>373786569</v>
      </c>
      <c r="ANY15" s="2">
        <v>44910.351412037038</v>
      </c>
      <c r="AOB15" t="s">
        <v>1140</v>
      </c>
      <c r="AOC15" t="s">
        <v>1141</v>
      </c>
    </row>
    <row r="16" spans="1:1070" x14ac:dyDescent="0.35">
      <c r="A16">
        <v>15</v>
      </c>
      <c r="B16" t="s">
        <v>1217</v>
      </c>
      <c r="C16" s="2">
        <v>44909</v>
      </c>
      <c r="D16" t="s">
        <v>1191</v>
      </c>
      <c r="E16" s="2">
        <v>44909.3931203588</v>
      </c>
      <c r="F16" s="2">
        <v>44909.3931203588</v>
      </c>
      <c r="G16" s="2">
        <v>44909.68197719907</v>
      </c>
      <c r="H16" t="s">
        <v>1115</v>
      </c>
      <c r="K16" t="s">
        <v>1116</v>
      </c>
      <c r="L16" s="2">
        <v>44909</v>
      </c>
      <c r="M16" t="s">
        <v>1192</v>
      </c>
      <c r="N16" t="s">
        <v>1193</v>
      </c>
      <c r="O16" t="s">
        <v>1194</v>
      </c>
      <c r="P16" t="s">
        <v>1120</v>
      </c>
      <c r="S16" t="s">
        <v>1121</v>
      </c>
      <c r="T16" t="s">
        <v>1195</v>
      </c>
      <c r="V16" t="s">
        <v>1123</v>
      </c>
      <c r="X16" t="s">
        <v>1124</v>
      </c>
      <c r="AA16" t="s">
        <v>1166</v>
      </c>
      <c r="AB16">
        <v>0</v>
      </c>
      <c r="AC16">
        <v>0</v>
      </c>
      <c r="AD16">
        <v>1</v>
      </c>
      <c r="AE16">
        <v>0</v>
      </c>
      <c r="AF16">
        <v>1</v>
      </c>
      <c r="BD16" t="s">
        <v>1127</v>
      </c>
      <c r="BE16" t="s">
        <v>1218</v>
      </c>
      <c r="BF16">
        <v>1</v>
      </c>
      <c r="BG16">
        <v>0</v>
      </c>
      <c r="BH16">
        <v>350</v>
      </c>
      <c r="BJ16" t="s">
        <v>1219</v>
      </c>
      <c r="BK16" t="s">
        <v>1220</v>
      </c>
      <c r="BM16">
        <v>30</v>
      </c>
      <c r="BN16">
        <v>60</v>
      </c>
      <c r="BO16">
        <v>1</v>
      </c>
      <c r="BQ16" t="s">
        <v>1123</v>
      </c>
      <c r="BS16" t="s">
        <v>1166</v>
      </c>
      <c r="BT16">
        <v>0</v>
      </c>
      <c r="BU16">
        <v>0</v>
      </c>
      <c r="BV16">
        <v>1</v>
      </c>
      <c r="BW16">
        <v>0</v>
      </c>
      <c r="BY16" t="s">
        <v>1221</v>
      </c>
      <c r="BZ16">
        <v>0</v>
      </c>
      <c r="CA16">
        <v>0</v>
      </c>
      <c r="CB16">
        <v>0</v>
      </c>
      <c r="CC16">
        <v>0</v>
      </c>
      <c r="CD16">
        <v>1</v>
      </c>
      <c r="CE16">
        <v>0</v>
      </c>
      <c r="CF16">
        <v>1</v>
      </c>
      <c r="CG16">
        <v>1</v>
      </c>
      <c r="CH16">
        <v>0</v>
      </c>
      <c r="CI16">
        <v>0</v>
      </c>
      <c r="CJ16">
        <v>0</v>
      </c>
      <c r="CK16">
        <v>0</v>
      </c>
      <c r="CN16" t="s">
        <v>1145</v>
      </c>
      <c r="CO16">
        <v>0</v>
      </c>
      <c r="CP16">
        <v>1</v>
      </c>
      <c r="CQ16">
        <v>0</v>
      </c>
      <c r="CR16">
        <v>0</v>
      </c>
      <c r="CS16" t="s">
        <v>1166</v>
      </c>
      <c r="CT16">
        <v>0</v>
      </c>
      <c r="CU16">
        <v>0</v>
      </c>
      <c r="CV16">
        <v>1</v>
      </c>
      <c r="CW16">
        <v>0</v>
      </c>
      <c r="CX16" t="s">
        <v>1222</v>
      </c>
      <c r="CY16">
        <v>0</v>
      </c>
      <c r="CZ16">
        <v>0</v>
      </c>
      <c r="DA16">
        <v>0</v>
      </c>
      <c r="DB16">
        <v>0</v>
      </c>
      <c r="DC16">
        <v>0</v>
      </c>
      <c r="DD16">
        <v>0</v>
      </c>
      <c r="DE16">
        <v>1</v>
      </c>
      <c r="DF16">
        <v>1</v>
      </c>
      <c r="DG16">
        <v>0</v>
      </c>
      <c r="DH16">
        <v>0</v>
      </c>
      <c r="DI16">
        <v>0</v>
      </c>
      <c r="DJ16">
        <v>0</v>
      </c>
      <c r="EF16" t="s">
        <v>1125</v>
      </c>
      <c r="EG16">
        <v>0</v>
      </c>
      <c r="EH16">
        <v>0</v>
      </c>
      <c r="EI16">
        <v>0</v>
      </c>
      <c r="EJ16">
        <v>0</v>
      </c>
      <c r="EK16">
        <v>1</v>
      </c>
      <c r="EL16">
        <v>1</v>
      </c>
      <c r="IP16" t="s">
        <v>1125</v>
      </c>
      <c r="IQ16">
        <v>0</v>
      </c>
      <c r="IR16">
        <v>0</v>
      </c>
      <c r="IS16">
        <v>0</v>
      </c>
      <c r="IT16">
        <v>0</v>
      </c>
      <c r="IU16">
        <v>0</v>
      </c>
      <c r="IV16">
        <v>0</v>
      </c>
      <c r="IW16">
        <v>0</v>
      </c>
      <c r="IX16">
        <v>0</v>
      </c>
      <c r="IY16">
        <v>0</v>
      </c>
      <c r="IZ16">
        <v>0</v>
      </c>
      <c r="JA16">
        <v>0</v>
      </c>
      <c r="JB16">
        <v>0</v>
      </c>
      <c r="JC16">
        <v>0</v>
      </c>
      <c r="JD16">
        <v>0</v>
      </c>
      <c r="JE16">
        <v>0</v>
      </c>
      <c r="JF16">
        <v>1</v>
      </c>
      <c r="JG16">
        <v>1</v>
      </c>
      <c r="JH16">
        <v>3</v>
      </c>
      <c r="AMP16" t="s">
        <v>1135</v>
      </c>
      <c r="AMQ16">
        <v>1</v>
      </c>
      <c r="AMR16">
        <v>0</v>
      </c>
      <c r="AMS16">
        <v>0</v>
      </c>
      <c r="AMT16">
        <v>0</v>
      </c>
      <c r="AMU16">
        <v>0</v>
      </c>
      <c r="AMV16">
        <v>0</v>
      </c>
      <c r="AMX16" t="s">
        <v>1181</v>
      </c>
      <c r="AMY16" t="s">
        <v>1137</v>
      </c>
      <c r="ANJ16" t="s">
        <v>1223</v>
      </c>
      <c r="ANK16">
        <v>1</v>
      </c>
      <c r="ANL16">
        <v>0</v>
      </c>
      <c r="ANM16">
        <v>0</v>
      </c>
      <c r="ANN16">
        <v>0</v>
      </c>
      <c r="ANO16">
        <v>0</v>
      </c>
      <c r="ANP16">
        <v>0</v>
      </c>
      <c r="ANQ16">
        <v>0</v>
      </c>
      <c r="ANR16">
        <v>0</v>
      </c>
      <c r="ANS16">
        <v>0</v>
      </c>
      <c r="ANU16" t="s">
        <v>1224</v>
      </c>
      <c r="ANX16">
        <v>373786762</v>
      </c>
      <c r="ANY16" s="2">
        <v>44910.351770833338</v>
      </c>
      <c r="AOB16" t="s">
        <v>1140</v>
      </c>
      <c r="AOC16" t="s">
        <v>1141</v>
      </c>
    </row>
    <row r="17" spans="1:492 1030:1069" x14ac:dyDescent="0.35">
      <c r="A17">
        <v>16</v>
      </c>
      <c r="B17" t="s">
        <v>1225</v>
      </c>
      <c r="C17" s="2">
        <v>44909</v>
      </c>
      <c r="D17" t="s">
        <v>1191</v>
      </c>
      <c r="E17" s="2">
        <v>44909.454829328708</v>
      </c>
      <c r="F17" s="2">
        <v>44909.454829328708</v>
      </c>
      <c r="G17" s="2">
        <v>44909.662664861113</v>
      </c>
      <c r="H17" t="s">
        <v>1115</v>
      </c>
      <c r="K17" t="s">
        <v>1116</v>
      </c>
      <c r="L17" s="2">
        <v>44909</v>
      </c>
      <c r="M17" t="s">
        <v>1192</v>
      </c>
      <c r="N17" t="s">
        <v>1193</v>
      </c>
      <c r="O17" t="s">
        <v>1194</v>
      </c>
      <c r="P17" t="s">
        <v>1120</v>
      </c>
      <c r="S17" t="s">
        <v>1121</v>
      </c>
      <c r="T17" t="s">
        <v>1195</v>
      </c>
      <c r="V17" t="s">
        <v>1123</v>
      </c>
      <c r="X17" t="s">
        <v>1150</v>
      </c>
      <c r="AA17" t="s">
        <v>1125</v>
      </c>
      <c r="AB17">
        <v>0</v>
      </c>
      <c r="AC17">
        <v>0</v>
      </c>
      <c r="AD17">
        <v>0</v>
      </c>
      <c r="AE17">
        <v>1</v>
      </c>
      <c r="AF17">
        <v>1</v>
      </c>
      <c r="EF17" t="s">
        <v>1226</v>
      </c>
      <c r="EG17">
        <v>1</v>
      </c>
      <c r="EH17">
        <v>1</v>
      </c>
      <c r="EI17">
        <v>1</v>
      </c>
      <c r="EJ17">
        <v>1</v>
      </c>
      <c r="EK17">
        <v>0</v>
      </c>
      <c r="EL17">
        <v>4</v>
      </c>
      <c r="EN17" t="s">
        <v>1129</v>
      </c>
      <c r="EO17">
        <v>4250</v>
      </c>
      <c r="EP17" t="s">
        <v>1173</v>
      </c>
      <c r="ES17">
        <v>30</v>
      </c>
      <c r="ET17">
        <v>3</v>
      </c>
      <c r="EU17">
        <v>0</v>
      </c>
      <c r="EW17" t="s">
        <v>1129</v>
      </c>
      <c r="EX17">
        <v>7500</v>
      </c>
      <c r="EY17" t="s">
        <v>1173</v>
      </c>
      <c r="FB17">
        <v>21</v>
      </c>
      <c r="FC17">
        <v>14</v>
      </c>
      <c r="FD17">
        <v>0</v>
      </c>
      <c r="FF17" t="s">
        <v>1129</v>
      </c>
      <c r="FG17">
        <v>1250</v>
      </c>
      <c r="FH17" t="s">
        <v>1173</v>
      </c>
      <c r="FK17">
        <v>30</v>
      </c>
      <c r="FL17">
        <v>3</v>
      </c>
      <c r="FM17">
        <v>0</v>
      </c>
      <c r="FO17" t="s">
        <v>1129</v>
      </c>
      <c r="FP17">
        <v>1750</v>
      </c>
      <c r="FQ17" t="s">
        <v>1173</v>
      </c>
      <c r="FT17">
        <v>30</v>
      </c>
      <c r="FU17">
        <v>3</v>
      </c>
      <c r="FV17">
        <v>0</v>
      </c>
      <c r="FX17" t="s">
        <v>1137</v>
      </c>
      <c r="GV17" t="s">
        <v>1145</v>
      </c>
      <c r="GW17">
        <v>0</v>
      </c>
      <c r="GX17">
        <v>1</v>
      </c>
      <c r="GY17">
        <v>0</v>
      </c>
      <c r="GZ17">
        <v>0</v>
      </c>
      <c r="HA17" t="s">
        <v>1226</v>
      </c>
      <c r="HB17">
        <v>1</v>
      </c>
      <c r="HC17">
        <v>1</v>
      </c>
      <c r="HD17">
        <v>1</v>
      </c>
      <c r="HE17">
        <v>1</v>
      </c>
      <c r="HF17">
        <v>0</v>
      </c>
      <c r="HG17" t="s">
        <v>1227</v>
      </c>
      <c r="HH17">
        <v>1</v>
      </c>
      <c r="HI17">
        <v>0</v>
      </c>
      <c r="HJ17">
        <v>1</v>
      </c>
      <c r="HK17">
        <v>0</v>
      </c>
      <c r="HL17">
        <v>0</v>
      </c>
      <c r="HM17">
        <v>1</v>
      </c>
      <c r="HN17">
        <v>0</v>
      </c>
      <c r="HO17">
        <v>0</v>
      </c>
      <c r="HP17">
        <v>1</v>
      </c>
      <c r="HQ17">
        <v>0</v>
      </c>
      <c r="HR17">
        <v>0</v>
      </c>
      <c r="HS17">
        <v>0</v>
      </c>
      <c r="IP17" t="s">
        <v>1228</v>
      </c>
      <c r="IQ17">
        <v>0</v>
      </c>
      <c r="IR17">
        <v>0</v>
      </c>
      <c r="IS17">
        <v>1</v>
      </c>
      <c r="IT17">
        <v>0</v>
      </c>
      <c r="IU17">
        <v>0</v>
      </c>
      <c r="IV17">
        <v>0</v>
      </c>
      <c r="IW17">
        <v>0</v>
      </c>
      <c r="IX17">
        <v>0</v>
      </c>
      <c r="IY17">
        <v>0</v>
      </c>
      <c r="IZ17">
        <v>0</v>
      </c>
      <c r="JA17">
        <v>0</v>
      </c>
      <c r="JB17">
        <v>0</v>
      </c>
      <c r="JC17">
        <v>1</v>
      </c>
      <c r="JD17">
        <v>0</v>
      </c>
      <c r="JE17">
        <v>0</v>
      </c>
      <c r="JF17">
        <v>0</v>
      </c>
      <c r="JG17">
        <v>2</v>
      </c>
      <c r="JH17">
        <v>7</v>
      </c>
      <c r="KF17" t="s">
        <v>1129</v>
      </c>
      <c r="KG17" t="s">
        <v>1211</v>
      </c>
      <c r="KH17">
        <v>0</v>
      </c>
      <c r="KI17">
        <v>1</v>
      </c>
      <c r="KJ17">
        <v>1</v>
      </c>
      <c r="KL17">
        <v>27000</v>
      </c>
      <c r="KM17">
        <v>27000</v>
      </c>
      <c r="KN17" t="s">
        <v>1173</v>
      </c>
      <c r="KQ17">
        <v>7</v>
      </c>
      <c r="KR17">
        <v>7</v>
      </c>
      <c r="KS17">
        <v>1</v>
      </c>
      <c r="OD17" t="s">
        <v>1127</v>
      </c>
      <c r="OE17">
        <v>1200</v>
      </c>
      <c r="OF17" t="s">
        <v>1173</v>
      </c>
      <c r="OI17">
        <v>30</v>
      </c>
      <c r="OJ17">
        <v>3</v>
      </c>
      <c r="OK17">
        <v>0</v>
      </c>
      <c r="PG17" t="s">
        <v>1137</v>
      </c>
      <c r="QP17" t="s">
        <v>1145</v>
      </c>
      <c r="QQ17">
        <v>0</v>
      </c>
      <c r="QR17">
        <v>1</v>
      </c>
      <c r="QS17">
        <v>0</v>
      </c>
      <c r="QT17">
        <v>0</v>
      </c>
      <c r="QU17" t="s">
        <v>1228</v>
      </c>
      <c r="QV17">
        <v>0</v>
      </c>
      <c r="QW17">
        <v>0</v>
      </c>
      <c r="QX17">
        <v>1</v>
      </c>
      <c r="QY17">
        <v>0</v>
      </c>
      <c r="QZ17">
        <v>0</v>
      </c>
      <c r="RA17">
        <v>0</v>
      </c>
      <c r="RB17">
        <v>0</v>
      </c>
      <c r="RC17">
        <v>0</v>
      </c>
      <c r="RD17">
        <v>0</v>
      </c>
      <c r="RE17">
        <v>0</v>
      </c>
      <c r="RF17">
        <v>0</v>
      </c>
      <c r="RG17">
        <v>0</v>
      </c>
      <c r="RH17">
        <v>1</v>
      </c>
      <c r="RI17">
        <v>0</v>
      </c>
      <c r="RJ17">
        <v>0</v>
      </c>
      <c r="RK17">
        <v>0</v>
      </c>
      <c r="RL17" t="s">
        <v>1229</v>
      </c>
      <c r="RM17">
        <v>1</v>
      </c>
      <c r="RN17">
        <v>0</v>
      </c>
      <c r="RO17">
        <v>0</v>
      </c>
      <c r="RP17">
        <v>0</v>
      </c>
      <c r="RQ17">
        <v>0</v>
      </c>
      <c r="RR17">
        <v>1</v>
      </c>
      <c r="RS17">
        <v>0</v>
      </c>
      <c r="RT17">
        <v>0</v>
      </c>
      <c r="RU17">
        <v>1</v>
      </c>
      <c r="RV17">
        <v>0</v>
      </c>
      <c r="RW17">
        <v>0</v>
      </c>
      <c r="RX17">
        <v>0</v>
      </c>
      <c r="AMP17" t="s">
        <v>1135</v>
      </c>
      <c r="AMQ17">
        <v>1</v>
      </c>
      <c r="AMR17">
        <v>0</v>
      </c>
      <c r="AMS17">
        <v>0</v>
      </c>
      <c r="AMT17">
        <v>0</v>
      </c>
      <c r="AMU17">
        <v>0</v>
      </c>
      <c r="AMV17">
        <v>0</v>
      </c>
      <c r="AMX17" t="s">
        <v>1156</v>
      </c>
      <c r="AMY17" t="s">
        <v>1137</v>
      </c>
      <c r="ANJ17" t="s">
        <v>1230</v>
      </c>
      <c r="ANK17">
        <v>1</v>
      </c>
      <c r="ANL17">
        <v>1</v>
      </c>
      <c r="ANM17">
        <v>0</v>
      </c>
      <c r="ANN17">
        <v>0</v>
      </c>
      <c r="ANO17">
        <v>0</v>
      </c>
      <c r="ANP17">
        <v>0</v>
      </c>
      <c r="ANQ17">
        <v>0</v>
      </c>
      <c r="ANR17">
        <v>0</v>
      </c>
      <c r="ANS17">
        <v>0</v>
      </c>
      <c r="ANU17" t="s">
        <v>1231</v>
      </c>
      <c r="ANX17">
        <v>373786766</v>
      </c>
      <c r="ANY17" s="2">
        <v>44910.351770833338</v>
      </c>
      <c r="AOB17" t="s">
        <v>1140</v>
      </c>
      <c r="AOC17" t="s">
        <v>1141</v>
      </c>
    </row>
    <row r="18" spans="1:492 1030:1069" x14ac:dyDescent="0.35">
      <c r="A18">
        <v>17</v>
      </c>
      <c r="B18" t="s">
        <v>1232</v>
      </c>
      <c r="C18" s="2">
        <v>44909</v>
      </c>
      <c r="D18" t="s">
        <v>1191</v>
      </c>
      <c r="E18" s="2">
        <v>44909.67110269676</v>
      </c>
      <c r="F18" s="2">
        <v>44909.67110269676</v>
      </c>
      <c r="G18" s="2">
        <v>44909.681245601852</v>
      </c>
      <c r="H18" t="s">
        <v>1115</v>
      </c>
      <c r="K18" t="s">
        <v>1116</v>
      </c>
      <c r="L18" s="2">
        <v>44909</v>
      </c>
      <c r="M18" t="s">
        <v>1192</v>
      </c>
      <c r="N18" t="s">
        <v>1193</v>
      </c>
      <c r="O18" t="s">
        <v>1194</v>
      </c>
      <c r="P18" t="s">
        <v>1120</v>
      </c>
      <c r="S18" t="s">
        <v>1121</v>
      </c>
      <c r="T18" t="s">
        <v>1195</v>
      </c>
      <c r="V18" t="s">
        <v>1123</v>
      </c>
      <c r="X18" t="s">
        <v>1124</v>
      </c>
      <c r="AA18" t="s">
        <v>1125</v>
      </c>
      <c r="AB18">
        <v>0</v>
      </c>
      <c r="AC18">
        <v>0</v>
      </c>
      <c r="AD18">
        <v>0</v>
      </c>
      <c r="AE18">
        <v>1</v>
      </c>
      <c r="AF18">
        <v>1</v>
      </c>
      <c r="EF18" t="s">
        <v>1233</v>
      </c>
      <c r="EG18">
        <v>1</v>
      </c>
      <c r="EH18">
        <v>1</v>
      </c>
      <c r="EI18">
        <v>0</v>
      </c>
      <c r="EJ18">
        <v>0</v>
      </c>
      <c r="EK18">
        <v>0</v>
      </c>
      <c r="EL18">
        <v>2</v>
      </c>
      <c r="EN18" t="s">
        <v>1127</v>
      </c>
      <c r="EO18">
        <v>4000</v>
      </c>
      <c r="EP18" t="s">
        <v>1173</v>
      </c>
      <c r="ES18">
        <v>30</v>
      </c>
      <c r="ET18">
        <v>3</v>
      </c>
      <c r="EU18">
        <v>0</v>
      </c>
      <c r="EW18" t="s">
        <v>1129</v>
      </c>
      <c r="EX18">
        <v>25000</v>
      </c>
      <c r="EY18" t="s">
        <v>1173</v>
      </c>
      <c r="FB18">
        <v>30</v>
      </c>
      <c r="FC18">
        <v>3</v>
      </c>
      <c r="FD18">
        <v>0</v>
      </c>
      <c r="FX18" t="s">
        <v>1137</v>
      </c>
      <c r="GV18" t="s">
        <v>1134</v>
      </c>
      <c r="GW18">
        <v>1</v>
      </c>
      <c r="GX18">
        <v>0</v>
      </c>
      <c r="GY18">
        <v>0</v>
      </c>
      <c r="GZ18">
        <v>0</v>
      </c>
      <c r="IP18" t="s">
        <v>1234</v>
      </c>
      <c r="IQ18">
        <v>0</v>
      </c>
      <c r="IR18">
        <v>0</v>
      </c>
      <c r="IS18">
        <v>0</v>
      </c>
      <c r="IT18">
        <v>0</v>
      </c>
      <c r="IU18">
        <v>0</v>
      </c>
      <c r="IV18">
        <v>0</v>
      </c>
      <c r="IW18">
        <v>0</v>
      </c>
      <c r="IX18">
        <v>0</v>
      </c>
      <c r="IY18">
        <v>0</v>
      </c>
      <c r="IZ18">
        <v>1</v>
      </c>
      <c r="JA18">
        <v>0</v>
      </c>
      <c r="JB18">
        <v>1</v>
      </c>
      <c r="JC18">
        <v>0</v>
      </c>
      <c r="JD18">
        <v>0</v>
      </c>
      <c r="JE18">
        <v>1</v>
      </c>
      <c r="JF18">
        <v>0</v>
      </c>
      <c r="JG18">
        <v>3</v>
      </c>
      <c r="JH18">
        <v>6</v>
      </c>
      <c r="NC18" t="s">
        <v>1129</v>
      </c>
      <c r="ND18">
        <v>3000</v>
      </c>
      <c r="NE18" t="s">
        <v>1173</v>
      </c>
      <c r="NH18">
        <v>30</v>
      </c>
      <c r="NI18">
        <v>3</v>
      </c>
      <c r="NJ18">
        <v>0</v>
      </c>
      <c r="NU18" t="s">
        <v>1129</v>
      </c>
      <c r="NV18">
        <v>1500</v>
      </c>
      <c r="NW18" t="s">
        <v>1173</v>
      </c>
      <c r="NZ18">
        <v>30</v>
      </c>
      <c r="OA18">
        <v>3</v>
      </c>
      <c r="OB18">
        <v>0</v>
      </c>
      <c r="OX18" t="s">
        <v>1127</v>
      </c>
      <c r="OY18">
        <v>300</v>
      </c>
      <c r="OZ18" t="s">
        <v>1173</v>
      </c>
      <c r="PC18">
        <v>30</v>
      </c>
      <c r="PD18">
        <v>3</v>
      </c>
      <c r="PE18">
        <v>0</v>
      </c>
      <c r="PG18" t="s">
        <v>1137</v>
      </c>
      <c r="QP18" t="s">
        <v>1145</v>
      </c>
      <c r="QQ18">
        <v>0</v>
      </c>
      <c r="QR18">
        <v>1</v>
      </c>
      <c r="QS18">
        <v>0</v>
      </c>
      <c r="QT18">
        <v>0</v>
      </c>
      <c r="QU18" t="s">
        <v>1235</v>
      </c>
      <c r="QV18">
        <v>0</v>
      </c>
      <c r="QW18">
        <v>0</v>
      </c>
      <c r="QX18">
        <v>0</v>
      </c>
      <c r="QY18">
        <v>0</v>
      </c>
      <c r="QZ18">
        <v>0</v>
      </c>
      <c r="RA18">
        <v>0</v>
      </c>
      <c r="RB18">
        <v>0</v>
      </c>
      <c r="RC18">
        <v>0</v>
      </c>
      <c r="RD18">
        <v>0</v>
      </c>
      <c r="RE18">
        <v>1</v>
      </c>
      <c r="RF18">
        <v>0</v>
      </c>
      <c r="RG18">
        <v>1</v>
      </c>
      <c r="RH18">
        <v>0</v>
      </c>
      <c r="RI18">
        <v>0</v>
      </c>
      <c r="RJ18">
        <v>0</v>
      </c>
      <c r="RK18">
        <v>0</v>
      </c>
      <c r="RL18" t="s">
        <v>1236</v>
      </c>
      <c r="RM18">
        <v>1</v>
      </c>
      <c r="RN18">
        <v>0</v>
      </c>
      <c r="RO18">
        <v>0</v>
      </c>
      <c r="RP18">
        <v>0</v>
      </c>
      <c r="RQ18">
        <v>0</v>
      </c>
      <c r="RR18">
        <v>1</v>
      </c>
      <c r="RS18">
        <v>0</v>
      </c>
      <c r="RT18">
        <v>0</v>
      </c>
      <c r="RU18">
        <v>1</v>
      </c>
      <c r="RV18">
        <v>0</v>
      </c>
      <c r="RW18">
        <v>0</v>
      </c>
      <c r="RX18">
        <v>0</v>
      </c>
      <c r="AMP18" t="s">
        <v>1135</v>
      </c>
      <c r="AMQ18">
        <v>1</v>
      </c>
      <c r="AMR18">
        <v>0</v>
      </c>
      <c r="AMS18">
        <v>0</v>
      </c>
      <c r="AMT18">
        <v>0</v>
      </c>
      <c r="AMU18">
        <v>0</v>
      </c>
      <c r="AMV18">
        <v>0</v>
      </c>
      <c r="AMX18" t="s">
        <v>1156</v>
      </c>
      <c r="AMY18" t="s">
        <v>1137</v>
      </c>
      <c r="ANJ18" t="s">
        <v>1237</v>
      </c>
      <c r="ANK18">
        <v>1</v>
      </c>
      <c r="ANL18">
        <v>1</v>
      </c>
      <c r="ANM18">
        <v>1</v>
      </c>
      <c r="ANN18">
        <v>1</v>
      </c>
      <c r="ANO18">
        <v>1</v>
      </c>
      <c r="ANP18">
        <v>0</v>
      </c>
      <c r="ANQ18">
        <v>0</v>
      </c>
      <c r="ANR18">
        <v>0</v>
      </c>
      <c r="ANS18">
        <v>0</v>
      </c>
      <c r="ANU18" t="s">
        <v>1231</v>
      </c>
      <c r="ANX18">
        <v>373786794</v>
      </c>
      <c r="ANY18" s="2">
        <v>44910.3518287037</v>
      </c>
      <c r="AOB18" t="s">
        <v>1140</v>
      </c>
      <c r="AOC18" t="s">
        <v>1141</v>
      </c>
    </row>
    <row r="19" spans="1:492 1030:1069" x14ac:dyDescent="0.35">
      <c r="A19">
        <v>18</v>
      </c>
      <c r="B19" t="s">
        <v>1238</v>
      </c>
      <c r="C19" s="2">
        <v>44909</v>
      </c>
      <c r="D19" t="s">
        <v>1191</v>
      </c>
      <c r="E19" s="2">
        <v>44909.408064826392</v>
      </c>
      <c r="F19" s="2">
        <v>44909.408064826392</v>
      </c>
      <c r="G19" s="2">
        <v>44909.623744201388</v>
      </c>
      <c r="H19" t="s">
        <v>1115</v>
      </c>
      <c r="K19" t="s">
        <v>1116</v>
      </c>
      <c r="L19" s="2">
        <v>44909</v>
      </c>
      <c r="M19" t="s">
        <v>1192</v>
      </c>
      <c r="N19" t="s">
        <v>1193</v>
      </c>
      <c r="O19" t="s">
        <v>1194</v>
      </c>
      <c r="P19" t="s">
        <v>1120</v>
      </c>
      <c r="S19" t="s">
        <v>1121</v>
      </c>
      <c r="T19" t="s">
        <v>1195</v>
      </c>
      <c r="V19" t="s">
        <v>1123</v>
      </c>
      <c r="X19" t="s">
        <v>1124</v>
      </c>
      <c r="AA19" t="s">
        <v>1125</v>
      </c>
      <c r="AB19">
        <v>0</v>
      </c>
      <c r="AC19">
        <v>0</v>
      </c>
      <c r="AD19">
        <v>0</v>
      </c>
      <c r="AE19">
        <v>1</v>
      </c>
      <c r="AF19">
        <v>1</v>
      </c>
      <c r="EF19" t="s">
        <v>1125</v>
      </c>
      <c r="EG19">
        <v>0</v>
      </c>
      <c r="EH19">
        <v>0</v>
      </c>
      <c r="EI19">
        <v>0</v>
      </c>
      <c r="EJ19">
        <v>0</v>
      </c>
      <c r="EK19">
        <v>1</v>
      </c>
      <c r="EL19">
        <v>1</v>
      </c>
      <c r="IP19" t="s">
        <v>1179</v>
      </c>
      <c r="IQ19">
        <v>0</v>
      </c>
      <c r="IR19">
        <v>0</v>
      </c>
      <c r="IS19">
        <v>0</v>
      </c>
      <c r="IT19">
        <v>0</v>
      </c>
      <c r="IU19">
        <v>0</v>
      </c>
      <c r="IV19">
        <v>0</v>
      </c>
      <c r="IW19">
        <v>0</v>
      </c>
      <c r="IX19">
        <v>0</v>
      </c>
      <c r="IY19">
        <v>0</v>
      </c>
      <c r="IZ19">
        <v>0</v>
      </c>
      <c r="JA19">
        <v>0</v>
      </c>
      <c r="JB19">
        <v>0</v>
      </c>
      <c r="JC19">
        <v>0</v>
      </c>
      <c r="JD19">
        <v>1</v>
      </c>
      <c r="JE19">
        <v>0</v>
      </c>
      <c r="JF19">
        <v>0</v>
      </c>
      <c r="JG19">
        <v>1</v>
      </c>
      <c r="JH19">
        <v>3</v>
      </c>
      <c r="OM19" t="s">
        <v>1129</v>
      </c>
      <c r="ON19" t="s">
        <v>1123</v>
      </c>
      <c r="OP19">
        <v>6000</v>
      </c>
      <c r="OQ19" t="s">
        <v>1173</v>
      </c>
      <c r="OT19">
        <v>160</v>
      </c>
      <c r="OU19">
        <v>2</v>
      </c>
      <c r="OV19">
        <v>0</v>
      </c>
      <c r="PG19" t="s">
        <v>1137</v>
      </c>
      <c r="QP19" t="s">
        <v>1145</v>
      </c>
      <c r="QQ19">
        <v>0</v>
      </c>
      <c r="QR19">
        <v>1</v>
      </c>
      <c r="QS19">
        <v>0</v>
      </c>
      <c r="QT19">
        <v>0</v>
      </c>
      <c r="QU19" t="s">
        <v>1179</v>
      </c>
      <c r="QV19">
        <v>0</v>
      </c>
      <c r="QW19">
        <v>0</v>
      </c>
      <c r="QX19">
        <v>0</v>
      </c>
      <c r="QY19">
        <v>0</v>
      </c>
      <c r="QZ19">
        <v>0</v>
      </c>
      <c r="RA19">
        <v>0</v>
      </c>
      <c r="RB19">
        <v>0</v>
      </c>
      <c r="RC19">
        <v>0</v>
      </c>
      <c r="RD19">
        <v>0</v>
      </c>
      <c r="RE19">
        <v>0</v>
      </c>
      <c r="RF19">
        <v>0</v>
      </c>
      <c r="RG19">
        <v>0</v>
      </c>
      <c r="RH19">
        <v>0</v>
      </c>
      <c r="RI19">
        <v>1</v>
      </c>
      <c r="RJ19">
        <v>0</v>
      </c>
      <c r="RK19">
        <v>0</v>
      </c>
      <c r="RL19" t="s">
        <v>1239</v>
      </c>
      <c r="RM19">
        <v>1</v>
      </c>
      <c r="RN19">
        <v>0</v>
      </c>
      <c r="RO19">
        <v>1</v>
      </c>
      <c r="RP19">
        <v>0</v>
      </c>
      <c r="RQ19">
        <v>0</v>
      </c>
      <c r="RR19">
        <v>1</v>
      </c>
      <c r="RS19">
        <v>0</v>
      </c>
      <c r="RT19">
        <v>0</v>
      </c>
      <c r="RU19">
        <v>1</v>
      </c>
      <c r="RV19">
        <v>0</v>
      </c>
      <c r="RW19">
        <v>0</v>
      </c>
      <c r="RX19">
        <v>0</v>
      </c>
      <c r="AMP19" t="s">
        <v>1240</v>
      </c>
      <c r="AMQ19">
        <v>1</v>
      </c>
      <c r="AMR19">
        <v>1</v>
      </c>
      <c r="AMS19">
        <v>0</v>
      </c>
      <c r="AMT19">
        <v>0</v>
      </c>
      <c r="AMU19">
        <v>0</v>
      </c>
      <c r="AMV19">
        <v>0</v>
      </c>
      <c r="AMX19" t="s">
        <v>1136</v>
      </c>
      <c r="AMY19" t="s">
        <v>1123</v>
      </c>
      <c r="AMZ19" t="s">
        <v>1241</v>
      </c>
      <c r="ANA19">
        <v>0</v>
      </c>
      <c r="ANB19">
        <v>0</v>
      </c>
      <c r="ANC19">
        <v>0</v>
      </c>
      <c r="AND19">
        <v>0</v>
      </c>
      <c r="ANE19">
        <v>0</v>
      </c>
      <c r="ANF19">
        <v>1</v>
      </c>
      <c r="ANG19">
        <v>0</v>
      </c>
      <c r="ANH19">
        <v>0</v>
      </c>
      <c r="ANJ19" t="s">
        <v>1242</v>
      </c>
      <c r="ANK19">
        <v>0</v>
      </c>
      <c r="ANL19">
        <v>1</v>
      </c>
      <c r="ANM19">
        <v>1</v>
      </c>
      <c r="ANN19">
        <v>1</v>
      </c>
      <c r="ANO19">
        <v>0</v>
      </c>
      <c r="ANP19">
        <v>0</v>
      </c>
      <c r="ANQ19">
        <v>0</v>
      </c>
      <c r="ANR19">
        <v>0</v>
      </c>
      <c r="ANS19">
        <v>0</v>
      </c>
      <c r="ANU19" t="s">
        <v>1243</v>
      </c>
      <c r="ANX19">
        <v>373786799</v>
      </c>
      <c r="ANY19" s="2">
        <v>44910.351840277777</v>
      </c>
      <c r="AOB19" t="s">
        <v>1140</v>
      </c>
      <c r="AOC19" t="s">
        <v>1141</v>
      </c>
    </row>
    <row r="20" spans="1:492 1030:1069" x14ac:dyDescent="0.35">
      <c r="A20">
        <v>19</v>
      </c>
      <c r="B20" t="s">
        <v>1244</v>
      </c>
      <c r="C20" s="2">
        <v>44909</v>
      </c>
      <c r="D20" t="s">
        <v>1191</v>
      </c>
      <c r="E20" s="2">
        <v>44909.423889039354</v>
      </c>
      <c r="F20" s="2">
        <v>44909.423889039354</v>
      </c>
      <c r="G20" s="2">
        <v>44909.65989067129</v>
      </c>
      <c r="H20" t="s">
        <v>1115</v>
      </c>
      <c r="K20" t="s">
        <v>1116</v>
      </c>
      <c r="L20" s="2">
        <v>44909</v>
      </c>
      <c r="M20" t="s">
        <v>1192</v>
      </c>
      <c r="N20" t="s">
        <v>1193</v>
      </c>
      <c r="O20" t="s">
        <v>1194</v>
      </c>
      <c r="P20" t="s">
        <v>1120</v>
      </c>
      <c r="S20" t="s">
        <v>1121</v>
      </c>
      <c r="T20" t="s">
        <v>1195</v>
      </c>
      <c r="V20" t="s">
        <v>1123</v>
      </c>
      <c r="X20" t="s">
        <v>1150</v>
      </c>
      <c r="AA20" t="s">
        <v>1125</v>
      </c>
      <c r="AB20">
        <v>0</v>
      </c>
      <c r="AC20">
        <v>0</v>
      </c>
      <c r="AD20">
        <v>0</v>
      </c>
      <c r="AE20">
        <v>1</v>
      </c>
      <c r="AF20">
        <v>1</v>
      </c>
      <c r="EF20" t="s">
        <v>1226</v>
      </c>
      <c r="EG20">
        <v>1</v>
      </c>
      <c r="EH20">
        <v>1</v>
      </c>
      <c r="EI20">
        <v>1</v>
      </c>
      <c r="EJ20">
        <v>1</v>
      </c>
      <c r="EK20">
        <v>0</v>
      </c>
      <c r="EL20">
        <v>4</v>
      </c>
      <c r="EN20" t="s">
        <v>1127</v>
      </c>
      <c r="EO20">
        <v>4000</v>
      </c>
      <c r="EP20" t="s">
        <v>1173</v>
      </c>
      <c r="ES20">
        <v>26</v>
      </c>
      <c r="ET20">
        <v>14</v>
      </c>
      <c r="EU20">
        <v>0</v>
      </c>
      <c r="EW20" t="s">
        <v>1127</v>
      </c>
      <c r="EX20">
        <v>26000</v>
      </c>
      <c r="EY20" t="s">
        <v>1173</v>
      </c>
      <c r="FB20">
        <v>30</v>
      </c>
      <c r="FC20">
        <v>25</v>
      </c>
      <c r="FD20">
        <v>0</v>
      </c>
      <c r="FF20" t="s">
        <v>1127</v>
      </c>
      <c r="FG20">
        <v>1500</v>
      </c>
      <c r="FH20" t="s">
        <v>1173</v>
      </c>
      <c r="FK20">
        <v>10</v>
      </c>
      <c r="FL20">
        <v>6</v>
      </c>
      <c r="FM20">
        <v>0</v>
      </c>
      <c r="FO20" t="s">
        <v>1129</v>
      </c>
      <c r="FP20">
        <v>1500</v>
      </c>
      <c r="FQ20" t="s">
        <v>1173</v>
      </c>
      <c r="FT20">
        <v>30</v>
      </c>
      <c r="FU20">
        <v>7</v>
      </c>
      <c r="FV20">
        <v>0</v>
      </c>
      <c r="FX20" t="s">
        <v>1137</v>
      </c>
      <c r="GV20" t="s">
        <v>1145</v>
      </c>
      <c r="GW20">
        <v>0</v>
      </c>
      <c r="GX20">
        <v>1</v>
      </c>
      <c r="GY20">
        <v>0</v>
      </c>
      <c r="GZ20">
        <v>0</v>
      </c>
      <c r="HA20" t="s">
        <v>1199</v>
      </c>
      <c r="HB20">
        <v>1</v>
      </c>
      <c r="HC20">
        <v>0</v>
      </c>
      <c r="HD20">
        <v>0</v>
      </c>
      <c r="HE20">
        <v>0</v>
      </c>
      <c r="HF20">
        <v>0</v>
      </c>
      <c r="HG20" t="s">
        <v>1245</v>
      </c>
      <c r="HH20">
        <v>1</v>
      </c>
      <c r="HI20">
        <v>0</v>
      </c>
      <c r="HJ20">
        <v>0</v>
      </c>
      <c r="HK20">
        <v>1</v>
      </c>
      <c r="HL20">
        <v>0</v>
      </c>
      <c r="HM20">
        <v>1</v>
      </c>
      <c r="HN20">
        <v>0</v>
      </c>
      <c r="HO20">
        <v>0</v>
      </c>
      <c r="HP20">
        <v>0</v>
      </c>
      <c r="HQ20">
        <v>0</v>
      </c>
      <c r="HR20">
        <v>0</v>
      </c>
      <c r="HS20">
        <v>0</v>
      </c>
      <c r="IP20" t="s">
        <v>1210</v>
      </c>
      <c r="IQ20">
        <v>0</v>
      </c>
      <c r="IR20">
        <v>0</v>
      </c>
      <c r="IS20">
        <v>1</v>
      </c>
      <c r="IT20">
        <v>0</v>
      </c>
      <c r="IU20">
        <v>0</v>
      </c>
      <c r="IV20">
        <v>0</v>
      </c>
      <c r="IW20">
        <v>0</v>
      </c>
      <c r="IX20">
        <v>0</v>
      </c>
      <c r="IY20">
        <v>0</v>
      </c>
      <c r="IZ20">
        <v>0</v>
      </c>
      <c r="JA20">
        <v>0</v>
      </c>
      <c r="JB20">
        <v>0</v>
      </c>
      <c r="JC20">
        <v>0</v>
      </c>
      <c r="JD20">
        <v>0</v>
      </c>
      <c r="JE20">
        <v>0</v>
      </c>
      <c r="JF20">
        <v>0</v>
      </c>
      <c r="JG20">
        <v>1</v>
      </c>
      <c r="JH20">
        <v>6</v>
      </c>
      <c r="KF20" t="s">
        <v>1129</v>
      </c>
      <c r="KG20" t="s">
        <v>1246</v>
      </c>
      <c r="KH20">
        <v>1</v>
      </c>
      <c r="KI20">
        <v>1</v>
      </c>
      <c r="KJ20">
        <v>1</v>
      </c>
      <c r="KK20">
        <v>12500</v>
      </c>
      <c r="KL20">
        <v>22500</v>
      </c>
      <c r="KM20">
        <v>25000</v>
      </c>
      <c r="KN20" t="s">
        <v>1173</v>
      </c>
      <c r="KQ20">
        <v>15</v>
      </c>
      <c r="KR20">
        <v>7</v>
      </c>
      <c r="KS20">
        <v>0</v>
      </c>
      <c r="PG20" t="s">
        <v>1123</v>
      </c>
      <c r="PI20" t="s">
        <v>1210</v>
      </c>
      <c r="PJ20">
        <v>0</v>
      </c>
      <c r="PK20">
        <v>0</v>
      </c>
      <c r="PL20">
        <v>1</v>
      </c>
      <c r="PM20">
        <v>0</v>
      </c>
      <c r="PN20">
        <v>0</v>
      </c>
      <c r="PO20">
        <v>0</v>
      </c>
      <c r="PP20">
        <v>0</v>
      </c>
      <c r="PQ20">
        <v>0</v>
      </c>
      <c r="PR20">
        <v>0</v>
      </c>
      <c r="PS20">
        <v>0</v>
      </c>
      <c r="PT20">
        <v>0</v>
      </c>
      <c r="PU20">
        <v>0</v>
      </c>
      <c r="PV20">
        <v>0</v>
      </c>
      <c r="PW20">
        <v>0</v>
      </c>
      <c r="PX20">
        <v>0</v>
      </c>
      <c r="PY20">
        <v>0</v>
      </c>
      <c r="QA20" t="s">
        <v>1247</v>
      </c>
      <c r="QB20">
        <v>0</v>
      </c>
      <c r="QC20">
        <v>0</v>
      </c>
      <c r="QD20">
        <v>0</v>
      </c>
      <c r="QE20">
        <v>0</v>
      </c>
      <c r="QF20">
        <v>1</v>
      </c>
      <c r="QG20">
        <v>0</v>
      </c>
      <c r="QH20">
        <v>0</v>
      </c>
      <c r="QI20">
        <v>1</v>
      </c>
      <c r="QJ20">
        <v>0</v>
      </c>
      <c r="QK20">
        <v>0</v>
      </c>
      <c r="QL20">
        <v>0</v>
      </c>
      <c r="QM20">
        <v>0</v>
      </c>
      <c r="QP20" t="s">
        <v>1145</v>
      </c>
      <c r="QQ20">
        <v>0</v>
      </c>
      <c r="QR20">
        <v>1</v>
      </c>
      <c r="QS20">
        <v>0</v>
      </c>
      <c r="QT20">
        <v>0</v>
      </c>
      <c r="QU20" t="s">
        <v>1210</v>
      </c>
      <c r="QV20">
        <v>0</v>
      </c>
      <c r="QW20">
        <v>0</v>
      </c>
      <c r="QX20">
        <v>1</v>
      </c>
      <c r="QY20">
        <v>0</v>
      </c>
      <c r="QZ20">
        <v>0</v>
      </c>
      <c r="RA20">
        <v>0</v>
      </c>
      <c r="RB20">
        <v>0</v>
      </c>
      <c r="RC20">
        <v>0</v>
      </c>
      <c r="RD20">
        <v>0</v>
      </c>
      <c r="RE20">
        <v>0</v>
      </c>
      <c r="RF20">
        <v>0</v>
      </c>
      <c r="RG20">
        <v>0</v>
      </c>
      <c r="RH20">
        <v>0</v>
      </c>
      <c r="RI20">
        <v>0</v>
      </c>
      <c r="RJ20">
        <v>0</v>
      </c>
      <c r="RK20">
        <v>0</v>
      </c>
      <c r="RL20" t="s">
        <v>1248</v>
      </c>
      <c r="RM20">
        <v>1</v>
      </c>
      <c r="RN20">
        <v>0</v>
      </c>
      <c r="RO20">
        <v>0</v>
      </c>
      <c r="RP20">
        <v>0</v>
      </c>
      <c r="RQ20">
        <v>0</v>
      </c>
      <c r="RR20">
        <v>1</v>
      </c>
      <c r="RS20">
        <v>0</v>
      </c>
      <c r="RT20">
        <v>1</v>
      </c>
      <c r="RU20">
        <v>0</v>
      </c>
      <c r="RV20">
        <v>0</v>
      </c>
      <c r="RW20">
        <v>0</v>
      </c>
      <c r="RX20">
        <v>0</v>
      </c>
      <c r="AMP20" t="s">
        <v>1249</v>
      </c>
      <c r="AMQ20">
        <v>1</v>
      </c>
      <c r="AMR20">
        <v>1</v>
      </c>
      <c r="AMS20">
        <v>0</v>
      </c>
      <c r="AMT20">
        <v>1</v>
      </c>
      <c r="AMU20">
        <v>0</v>
      </c>
      <c r="AMV20">
        <v>0</v>
      </c>
      <c r="AMX20" t="s">
        <v>1136</v>
      </c>
      <c r="AMY20" t="s">
        <v>1123</v>
      </c>
      <c r="AMZ20" t="s">
        <v>1250</v>
      </c>
      <c r="ANA20">
        <v>0</v>
      </c>
      <c r="ANB20">
        <v>0</v>
      </c>
      <c r="ANC20">
        <v>1</v>
      </c>
      <c r="AND20">
        <v>0</v>
      </c>
      <c r="ANE20">
        <v>0</v>
      </c>
      <c r="ANF20">
        <v>1</v>
      </c>
      <c r="ANG20">
        <v>0</v>
      </c>
      <c r="ANH20">
        <v>0</v>
      </c>
      <c r="ANJ20" t="s">
        <v>1251</v>
      </c>
      <c r="ANK20">
        <v>1</v>
      </c>
      <c r="ANL20">
        <v>1</v>
      </c>
      <c r="ANM20">
        <v>0</v>
      </c>
      <c r="ANN20">
        <v>1</v>
      </c>
      <c r="ANO20">
        <v>0</v>
      </c>
      <c r="ANP20">
        <v>0</v>
      </c>
      <c r="ANQ20">
        <v>0</v>
      </c>
      <c r="ANR20">
        <v>0</v>
      </c>
      <c r="ANS20">
        <v>0</v>
      </c>
      <c r="ANU20" t="s">
        <v>1252</v>
      </c>
      <c r="ANX20">
        <v>373786878</v>
      </c>
      <c r="ANY20" s="2">
        <v>44910.351967592593</v>
      </c>
      <c r="AOB20" t="s">
        <v>1140</v>
      </c>
      <c r="AOC20" t="s">
        <v>1141</v>
      </c>
    </row>
    <row r="21" spans="1:492 1030:1069" x14ac:dyDescent="0.35">
      <c r="A21">
        <v>20</v>
      </c>
      <c r="B21" t="s">
        <v>1253</v>
      </c>
      <c r="C21" s="2">
        <v>44909</v>
      </c>
      <c r="D21" t="s">
        <v>1191</v>
      </c>
      <c r="E21" s="2">
        <v>44909.669614328697</v>
      </c>
      <c r="F21" s="2">
        <v>44909.669614328697</v>
      </c>
      <c r="G21" s="2">
        <v>44909.689233784717</v>
      </c>
      <c r="H21" t="s">
        <v>1115</v>
      </c>
      <c r="K21" t="s">
        <v>1116</v>
      </c>
      <c r="L21" s="2">
        <v>44909</v>
      </c>
      <c r="M21" t="s">
        <v>1192</v>
      </c>
      <c r="N21" t="s">
        <v>1193</v>
      </c>
      <c r="O21" t="s">
        <v>1194</v>
      </c>
      <c r="P21" t="s">
        <v>1120</v>
      </c>
      <c r="S21" t="s">
        <v>1121</v>
      </c>
      <c r="T21" t="s">
        <v>1195</v>
      </c>
      <c r="V21" t="s">
        <v>1123</v>
      </c>
      <c r="X21" t="s">
        <v>1150</v>
      </c>
      <c r="AA21" t="s">
        <v>1125</v>
      </c>
      <c r="AB21">
        <v>0</v>
      </c>
      <c r="AC21">
        <v>0</v>
      </c>
      <c r="AD21">
        <v>0</v>
      </c>
      <c r="AE21">
        <v>1</v>
      </c>
      <c r="AF21">
        <v>1</v>
      </c>
      <c r="EF21" t="s">
        <v>1254</v>
      </c>
      <c r="EG21">
        <v>0</v>
      </c>
      <c r="EH21">
        <v>1</v>
      </c>
      <c r="EI21">
        <v>0</v>
      </c>
      <c r="EJ21">
        <v>0</v>
      </c>
      <c r="EK21">
        <v>1</v>
      </c>
      <c r="EL21">
        <v>2</v>
      </c>
      <c r="EW21" t="s">
        <v>1129</v>
      </c>
      <c r="EX21">
        <v>25000</v>
      </c>
      <c r="EY21" t="s">
        <v>1173</v>
      </c>
      <c r="FB21">
        <v>30</v>
      </c>
      <c r="FC21">
        <v>6</v>
      </c>
      <c r="FD21">
        <v>0</v>
      </c>
      <c r="FX21" t="s">
        <v>1137</v>
      </c>
      <c r="GV21" t="s">
        <v>1145</v>
      </c>
      <c r="GW21">
        <v>0</v>
      </c>
      <c r="GX21">
        <v>1</v>
      </c>
      <c r="GY21">
        <v>0</v>
      </c>
      <c r="GZ21">
        <v>0</v>
      </c>
      <c r="HA21" t="s">
        <v>1255</v>
      </c>
      <c r="HB21">
        <v>0</v>
      </c>
      <c r="HC21">
        <v>1</v>
      </c>
      <c r="HD21">
        <v>0</v>
      </c>
      <c r="HE21">
        <v>0</v>
      </c>
      <c r="HF21">
        <v>0</v>
      </c>
      <c r="HG21" t="s">
        <v>1256</v>
      </c>
      <c r="HH21">
        <v>1</v>
      </c>
      <c r="HI21">
        <v>0</v>
      </c>
      <c r="HJ21">
        <v>0</v>
      </c>
      <c r="HK21">
        <v>0</v>
      </c>
      <c r="HL21">
        <v>0</v>
      </c>
      <c r="HM21">
        <v>0</v>
      </c>
      <c r="HN21">
        <v>0</v>
      </c>
      <c r="HO21">
        <v>0</v>
      </c>
      <c r="HP21">
        <v>1</v>
      </c>
      <c r="HQ21">
        <v>0</v>
      </c>
      <c r="HR21">
        <v>0</v>
      </c>
      <c r="HS21">
        <v>0</v>
      </c>
      <c r="IP21" t="s">
        <v>1257</v>
      </c>
      <c r="IQ21">
        <v>0</v>
      </c>
      <c r="IR21">
        <v>0</v>
      </c>
      <c r="IS21">
        <v>0</v>
      </c>
      <c r="IT21">
        <v>0</v>
      </c>
      <c r="IU21">
        <v>0</v>
      </c>
      <c r="IV21">
        <v>0</v>
      </c>
      <c r="IW21">
        <v>0</v>
      </c>
      <c r="IX21">
        <v>0</v>
      </c>
      <c r="IY21">
        <v>0</v>
      </c>
      <c r="IZ21">
        <v>1</v>
      </c>
      <c r="JA21">
        <v>1</v>
      </c>
      <c r="JB21">
        <v>1</v>
      </c>
      <c r="JC21">
        <v>0</v>
      </c>
      <c r="JD21">
        <v>0</v>
      </c>
      <c r="JE21">
        <v>1</v>
      </c>
      <c r="JF21">
        <v>0</v>
      </c>
      <c r="JG21">
        <v>4</v>
      </c>
      <c r="JH21">
        <v>7</v>
      </c>
      <c r="NC21" t="s">
        <v>1129</v>
      </c>
      <c r="ND21">
        <v>3000</v>
      </c>
      <c r="NE21" t="s">
        <v>1173</v>
      </c>
      <c r="NH21">
        <v>30</v>
      </c>
      <c r="NI21">
        <v>6</v>
      </c>
      <c r="NJ21">
        <v>0</v>
      </c>
      <c r="NL21" t="s">
        <v>1129</v>
      </c>
      <c r="NM21">
        <v>3000</v>
      </c>
      <c r="NN21" t="s">
        <v>1173</v>
      </c>
      <c r="NQ21">
        <v>28</v>
      </c>
      <c r="NR21">
        <v>6</v>
      </c>
      <c r="NS21">
        <v>0</v>
      </c>
      <c r="NU21" t="s">
        <v>1129</v>
      </c>
      <c r="NV21">
        <v>2500</v>
      </c>
      <c r="NW21" t="s">
        <v>1173</v>
      </c>
      <c r="NZ21">
        <v>30</v>
      </c>
      <c r="OA21">
        <v>6</v>
      </c>
      <c r="OB21">
        <v>0</v>
      </c>
      <c r="OX21" t="s">
        <v>1127</v>
      </c>
      <c r="OY21">
        <v>200</v>
      </c>
      <c r="OZ21" t="s">
        <v>1173</v>
      </c>
      <c r="PC21">
        <v>30</v>
      </c>
      <c r="PD21">
        <v>6</v>
      </c>
      <c r="PE21">
        <v>0</v>
      </c>
      <c r="PG21" t="s">
        <v>1123</v>
      </c>
      <c r="PI21" t="s">
        <v>1258</v>
      </c>
      <c r="PJ21">
        <v>0</v>
      </c>
      <c r="PK21">
        <v>0</v>
      </c>
      <c r="PL21">
        <v>0</v>
      </c>
      <c r="PM21">
        <v>0</v>
      </c>
      <c r="PN21">
        <v>0</v>
      </c>
      <c r="PO21">
        <v>0</v>
      </c>
      <c r="PP21">
        <v>0</v>
      </c>
      <c r="PQ21">
        <v>0</v>
      </c>
      <c r="PR21">
        <v>0</v>
      </c>
      <c r="PS21">
        <v>1</v>
      </c>
      <c r="PT21">
        <v>1</v>
      </c>
      <c r="PU21">
        <v>1</v>
      </c>
      <c r="PV21">
        <v>0</v>
      </c>
      <c r="PW21">
        <v>0</v>
      </c>
      <c r="PX21">
        <v>1</v>
      </c>
      <c r="PY21">
        <v>0</v>
      </c>
      <c r="QA21" t="s">
        <v>1259</v>
      </c>
      <c r="QB21">
        <v>1</v>
      </c>
      <c r="QC21">
        <v>0</v>
      </c>
      <c r="QD21">
        <v>0</v>
      </c>
      <c r="QE21">
        <v>0</v>
      </c>
      <c r="QF21">
        <v>0</v>
      </c>
      <c r="QG21">
        <v>0</v>
      </c>
      <c r="QH21">
        <v>0</v>
      </c>
      <c r="QI21">
        <v>1</v>
      </c>
      <c r="QJ21">
        <v>0</v>
      </c>
      <c r="QK21">
        <v>0</v>
      </c>
      <c r="QL21">
        <v>0</v>
      </c>
      <c r="QM21">
        <v>0</v>
      </c>
      <c r="QP21" t="s">
        <v>1145</v>
      </c>
      <c r="QQ21">
        <v>0</v>
      </c>
      <c r="QR21">
        <v>1</v>
      </c>
      <c r="QS21">
        <v>0</v>
      </c>
      <c r="QT21">
        <v>0</v>
      </c>
      <c r="QU21" t="s">
        <v>1258</v>
      </c>
      <c r="QV21">
        <v>0</v>
      </c>
      <c r="QW21">
        <v>0</v>
      </c>
      <c r="QX21">
        <v>0</v>
      </c>
      <c r="QY21">
        <v>0</v>
      </c>
      <c r="QZ21">
        <v>0</v>
      </c>
      <c r="RA21">
        <v>0</v>
      </c>
      <c r="RB21">
        <v>0</v>
      </c>
      <c r="RC21">
        <v>0</v>
      </c>
      <c r="RD21">
        <v>0</v>
      </c>
      <c r="RE21">
        <v>1</v>
      </c>
      <c r="RF21">
        <v>1</v>
      </c>
      <c r="RG21">
        <v>1</v>
      </c>
      <c r="RH21">
        <v>0</v>
      </c>
      <c r="RI21">
        <v>0</v>
      </c>
      <c r="RJ21">
        <v>1</v>
      </c>
      <c r="RK21">
        <v>0</v>
      </c>
      <c r="RL21" t="s">
        <v>1236</v>
      </c>
      <c r="RM21">
        <v>1</v>
      </c>
      <c r="RN21">
        <v>0</v>
      </c>
      <c r="RO21">
        <v>0</v>
      </c>
      <c r="RP21">
        <v>0</v>
      </c>
      <c r="RQ21">
        <v>0</v>
      </c>
      <c r="RR21">
        <v>1</v>
      </c>
      <c r="RS21">
        <v>0</v>
      </c>
      <c r="RT21">
        <v>0</v>
      </c>
      <c r="RU21">
        <v>1</v>
      </c>
      <c r="RV21">
        <v>0</v>
      </c>
      <c r="RW21">
        <v>0</v>
      </c>
      <c r="RX21">
        <v>0</v>
      </c>
      <c r="AMP21" t="s">
        <v>1135</v>
      </c>
      <c r="AMQ21">
        <v>1</v>
      </c>
      <c r="AMR21">
        <v>0</v>
      </c>
      <c r="AMS21">
        <v>0</v>
      </c>
      <c r="AMT21">
        <v>0</v>
      </c>
      <c r="AMU21">
        <v>0</v>
      </c>
      <c r="AMV21">
        <v>0</v>
      </c>
      <c r="AMX21" t="s">
        <v>1136</v>
      </c>
      <c r="AMY21" t="s">
        <v>1123</v>
      </c>
      <c r="AMZ21" t="s">
        <v>1241</v>
      </c>
      <c r="ANA21">
        <v>0</v>
      </c>
      <c r="ANB21">
        <v>0</v>
      </c>
      <c r="ANC21">
        <v>0</v>
      </c>
      <c r="AND21">
        <v>0</v>
      </c>
      <c r="ANE21">
        <v>0</v>
      </c>
      <c r="ANF21">
        <v>1</v>
      </c>
      <c r="ANG21">
        <v>0</v>
      </c>
      <c r="ANH21">
        <v>0</v>
      </c>
      <c r="ANJ21" t="s">
        <v>1251</v>
      </c>
      <c r="ANK21">
        <v>1</v>
      </c>
      <c r="ANL21">
        <v>1</v>
      </c>
      <c r="ANM21">
        <v>0</v>
      </c>
      <c r="ANN21">
        <v>1</v>
      </c>
      <c r="ANO21">
        <v>0</v>
      </c>
      <c r="ANP21">
        <v>0</v>
      </c>
      <c r="ANQ21">
        <v>0</v>
      </c>
      <c r="ANR21">
        <v>0</v>
      </c>
      <c r="ANS21">
        <v>0</v>
      </c>
      <c r="ANU21" t="s">
        <v>1252</v>
      </c>
      <c r="ANX21">
        <v>373786929</v>
      </c>
      <c r="ANY21" s="2">
        <v>44910.352071759262</v>
      </c>
      <c r="AOB21" t="s">
        <v>1140</v>
      </c>
      <c r="AOC21" t="s">
        <v>1141</v>
      </c>
    </row>
    <row r="22" spans="1:492 1030:1069" x14ac:dyDescent="0.35">
      <c r="A22">
        <v>21</v>
      </c>
      <c r="B22" t="s">
        <v>1260</v>
      </c>
      <c r="C22" s="2">
        <v>44909</v>
      </c>
      <c r="D22" t="s">
        <v>1191</v>
      </c>
      <c r="E22" s="2">
        <v>44909.393912418978</v>
      </c>
      <c r="F22" s="2">
        <v>44909.393912418978</v>
      </c>
      <c r="G22" s="2">
        <v>44909.591850729157</v>
      </c>
      <c r="H22" t="s">
        <v>1115</v>
      </c>
      <c r="K22" t="s">
        <v>1116</v>
      </c>
      <c r="L22" s="2">
        <v>44909</v>
      </c>
      <c r="M22" t="s">
        <v>1192</v>
      </c>
      <c r="N22" t="s">
        <v>1193</v>
      </c>
      <c r="O22" t="s">
        <v>1194</v>
      </c>
      <c r="P22" t="s">
        <v>1120</v>
      </c>
      <c r="S22" t="s">
        <v>1121</v>
      </c>
      <c r="T22" t="s">
        <v>1195</v>
      </c>
      <c r="V22" t="s">
        <v>1123</v>
      </c>
      <c r="X22" t="s">
        <v>1124</v>
      </c>
      <c r="AA22" t="s">
        <v>1261</v>
      </c>
      <c r="AB22">
        <v>1</v>
      </c>
      <c r="AC22">
        <v>1</v>
      </c>
      <c r="AD22">
        <v>0</v>
      </c>
      <c r="AE22">
        <v>0</v>
      </c>
      <c r="AF22">
        <v>2</v>
      </c>
      <c r="AH22" t="s">
        <v>1127</v>
      </c>
      <c r="AI22">
        <v>1000</v>
      </c>
      <c r="AJ22" t="s">
        <v>1173</v>
      </c>
      <c r="AM22">
        <v>14</v>
      </c>
      <c r="AN22">
        <v>3</v>
      </c>
      <c r="AO22">
        <v>0</v>
      </c>
      <c r="AQ22" t="s">
        <v>1129</v>
      </c>
      <c r="AR22" t="s">
        <v>1262</v>
      </c>
      <c r="AS22">
        <v>1</v>
      </c>
      <c r="AT22">
        <v>0</v>
      </c>
      <c r="AU22">
        <v>4000</v>
      </c>
      <c r="AW22" t="s">
        <v>1173</v>
      </c>
      <c r="AZ22">
        <v>2</v>
      </c>
      <c r="BA22">
        <v>3</v>
      </c>
      <c r="BB22">
        <v>1</v>
      </c>
      <c r="BQ22" t="s">
        <v>1137</v>
      </c>
      <c r="CN22" t="s">
        <v>1145</v>
      </c>
      <c r="CO22">
        <v>0</v>
      </c>
      <c r="CP22">
        <v>1</v>
      </c>
      <c r="CQ22">
        <v>0</v>
      </c>
      <c r="CR22">
        <v>0</v>
      </c>
      <c r="CS22" t="s">
        <v>1196</v>
      </c>
      <c r="CT22">
        <v>1</v>
      </c>
      <c r="CU22">
        <v>0</v>
      </c>
      <c r="CV22">
        <v>0</v>
      </c>
      <c r="CW22">
        <v>0</v>
      </c>
      <c r="CX22" t="s">
        <v>1256</v>
      </c>
      <c r="CY22">
        <v>1</v>
      </c>
      <c r="CZ22">
        <v>0</v>
      </c>
      <c r="DA22">
        <v>0</v>
      </c>
      <c r="DB22">
        <v>0</v>
      </c>
      <c r="DC22">
        <v>0</v>
      </c>
      <c r="DD22">
        <v>0</v>
      </c>
      <c r="DE22">
        <v>0</v>
      </c>
      <c r="DF22">
        <v>0</v>
      </c>
      <c r="DG22">
        <v>1</v>
      </c>
      <c r="DH22">
        <v>0</v>
      </c>
      <c r="DI22">
        <v>0</v>
      </c>
      <c r="DJ22">
        <v>0</v>
      </c>
      <c r="EF22" t="s">
        <v>1199</v>
      </c>
      <c r="EG22">
        <v>1</v>
      </c>
      <c r="EH22">
        <v>0</v>
      </c>
      <c r="EI22">
        <v>0</v>
      </c>
      <c r="EJ22">
        <v>0</v>
      </c>
      <c r="EK22">
        <v>0</v>
      </c>
      <c r="EL22">
        <v>1</v>
      </c>
      <c r="EN22" t="s">
        <v>1129</v>
      </c>
      <c r="EO22">
        <v>5000</v>
      </c>
      <c r="EP22" t="s">
        <v>1173</v>
      </c>
      <c r="ES22">
        <v>21</v>
      </c>
      <c r="ET22">
        <v>3</v>
      </c>
      <c r="EU22">
        <v>0</v>
      </c>
      <c r="FX22" t="s">
        <v>1137</v>
      </c>
      <c r="GV22" t="s">
        <v>1145</v>
      </c>
      <c r="GW22">
        <v>0</v>
      </c>
      <c r="GX22">
        <v>1</v>
      </c>
      <c r="GY22">
        <v>0</v>
      </c>
      <c r="GZ22">
        <v>0</v>
      </c>
      <c r="HA22" t="s">
        <v>1199</v>
      </c>
      <c r="HB22">
        <v>1</v>
      </c>
      <c r="HC22">
        <v>0</v>
      </c>
      <c r="HD22">
        <v>0</v>
      </c>
      <c r="HE22">
        <v>0</v>
      </c>
      <c r="HF22">
        <v>0</v>
      </c>
      <c r="HG22" t="s">
        <v>1256</v>
      </c>
      <c r="HH22">
        <v>1</v>
      </c>
      <c r="HI22">
        <v>0</v>
      </c>
      <c r="HJ22">
        <v>0</v>
      </c>
      <c r="HK22">
        <v>0</v>
      </c>
      <c r="HL22">
        <v>0</v>
      </c>
      <c r="HM22">
        <v>0</v>
      </c>
      <c r="HN22">
        <v>0</v>
      </c>
      <c r="HO22">
        <v>0</v>
      </c>
      <c r="HP22">
        <v>1</v>
      </c>
      <c r="HQ22">
        <v>0</v>
      </c>
      <c r="HR22">
        <v>0</v>
      </c>
      <c r="HS22">
        <v>0</v>
      </c>
      <c r="IP22" t="s">
        <v>1263</v>
      </c>
      <c r="IQ22">
        <v>0</v>
      </c>
      <c r="IR22">
        <v>0</v>
      </c>
      <c r="IS22">
        <v>1</v>
      </c>
      <c r="IT22">
        <v>0</v>
      </c>
      <c r="IU22">
        <v>0</v>
      </c>
      <c r="IV22">
        <v>1</v>
      </c>
      <c r="IW22">
        <v>1</v>
      </c>
      <c r="IX22">
        <v>1</v>
      </c>
      <c r="IY22">
        <v>1</v>
      </c>
      <c r="IZ22">
        <v>0</v>
      </c>
      <c r="JA22">
        <v>1</v>
      </c>
      <c r="JB22">
        <v>0</v>
      </c>
      <c r="JC22">
        <v>0</v>
      </c>
      <c r="JD22">
        <v>0</v>
      </c>
      <c r="JE22">
        <v>0</v>
      </c>
      <c r="JF22">
        <v>0</v>
      </c>
      <c r="JG22">
        <v>6</v>
      </c>
      <c r="JH22">
        <v>9</v>
      </c>
      <c r="KF22" t="s">
        <v>1127</v>
      </c>
      <c r="KG22" t="s">
        <v>1185</v>
      </c>
      <c r="KH22">
        <v>0</v>
      </c>
      <c r="KI22">
        <v>1</v>
      </c>
      <c r="KJ22">
        <v>0</v>
      </c>
      <c r="KL22">
        <v>27000</v>
      </c>
      <c r="KN22" t="s">
        <v>1173</v>
      </c>
      <c r="KQ22">
        <v>10</v>
      </c>
      <c r="KR22">
        <v>14</v>
      </c>
      <c r="KS22">
        <v>1</v>
      </c>
      <c r="LM22" t="s">
        <v>1127</v>
      </c>
      <c r="LN22">
        <v>2250</v>
      </c>
      <c r="LO22" t="s">
        <v>1173</v>
      </c>
      <c r="LR22">
        <v>7</v>
      </c>
      <c r="LS22">
        <v>3</v>
      </c>
      <c r="LT22">
        <v>0</v>
      </c>
      <c r="LV22" t="s">
        <v>1127</v>
      </c>
      <c r="LW22">
        <v>150</v>
      </c>
      <c r="LX22" t="s">
        <v>1173</v>
      </c>
      <c r="MA22">
        <v>10</v>
      </c>
      <c r="MB22">
        <v>3</v>
      </c>
      <c r="MC22">
        <v>0</v>
      </c>
      <c r="ME22" t="s">
        <v>1127</v>
      </c>
      <c r="MF22" t="s">
        <v>1264</v>
      </c>
      <c r="MG22">
        <v>1</v>
      </c>
      <c r="MH22">
        <v>0</v>
      </c>
      <c r="MI22">
        <v>0</v>
      </c>
      <c r="MJ22">
        <v>500</v>
      </c>
      <c r="MM22" t="s">
        <v>1173</v>
      </c>
      <c r="MP22">
        <v>30</v>
      </c>
      <c r="MQ22">
        <v>3</v>
      </c>
      <c r="MR22">
        <v>0</v>
      </c>
      <c r="MT22" t="s">
        <v>1127</v>
      </c>
      <c r="MU22">
        <v>1500</v>
      </c>
      <c r="MV22" t="s">
        <v>1173</v>
      </c>
      <c r="MY22">
        <v>14</v>
      </c>
      <c r="MZ22">
        <v>3</v>
      </c>
      <c r="NA22">
        <v>0</v>
      </c>
      <c r="NL22" t="s">
        <v>1265</v>
      </c>
      <c r="PG22" t="s">
        <v>1213</v>
      </c>
      <c r="QP22" t="s">
        <v>1145</v>
      </c>
      <c r="QQ22">
        <v>0</v>
      </c>
      <c r="QR22">
        <v>1</v>
      </c>
      <c r="QS22">
        <v>0</v>
      </c>
      <c r="QT22">
        <v>0</v>
      </c>
      <c r="QU22" t="s">
        <v>1266</v>
      </c>
      <c r="QV22">
        <v>0</v>
      </c>
      <c r="QW22">
        <v>0</v>
      </c>
      <c r="QX22">
        <v>1</v>
      </c>
      <c r="QY22">
        <v>0</v>
      </c>
      <c r="QZ22">
        <v>0</v>
      </c>
      <c r="RA22">
        <v>1</v>
      </c>
      <c r="RB22">
        <v>1</v>
      </c>
      <c r="RC22">
        <v>1</v>
      </c>
      <c r="RD22">
        <v>1</v>
      </c>
      <c r="RE22">
        <v>0</v>
      </c>
      <c r="RF22">
        <v>0</v>
      </c>
      <c r="RG22">
        <v>0</v>
      </c>
      <c r="RH22">
        <v>0</v>
      </c>
      <c r="RI22">
        <v>0</v>
      </c>
      <c r="RJ22">
        <v>0</v>
      </c>
      <c r="RK22">
        <v>0</v>
      </c>
      <c r="RL22" t="s">
        <v>1256</v>
      </c>
      <c r="RM22">
        <v>1</v>
      </c>
      <c r="RN22">
        <v>0</v>
      </c>
      <c r="RO22">
        <v>0</v>
      </c>
      <c r="RP22">
        <v>0</v>
      </c>
      <c r="RQ22">
        <v>0</v>
      </c>
      <c r="RR22">
        <v>0</v>
      </c>
      <c r="RS22">
        <v>0</v>
      </c>
      <c r="RT22">
        <v>0</v>
      </c>
      <c r="RU22">
        <v>1</v>
      </c>
      <c r="RV22">
        <v>0</v>
      </c>
      <c r="RW22">
        <v>0</v>
      </c>
      <c r="RX22">
        <v>0</v>
      </c>
      <c r="AMP22" t="s">
        <v>1267</v>
      </c>
      <c r="AMQ22">
        <v>1</v>
      </c>
      <c r="AMR22">
        <v>0</v>
      </c>
      <c r="AMS22">
        <v>0</v>
      </c>
      <c r="AMT22">
        <v>1</v>
      </c>
      <c r="AMU22">
        <v>0</v>
      </c>
      <c r="AMV22">
        <v>0</v>
      </c>
      <c r="AMX22" t="s">
        <v>1136</v>
      </c>
      <c r="AMY22" t="s">
        <v>1137</v>
      </c>
      <c r="ANJ22" t="s">
        <v>1268</v>
      </c>
      <c r="ANK22">
        <v>1</v>
      </c>
      <c r="ANL22">
        <v>1</v>
      </c>
      <c r="ANM22">
        <v>1</v>
      </c>
      <c r="ANN22">
        <v>1</v>
      </c>
      <c r="ANO22">
        <v>1</v>
      </c>
      <c r="ANP22">
        <v>0</v>
      </c>
      <c r="ANQ22">
        <v>0</v>
      </c>
      <c r="ANR22">
        <v>0</v>
      </c>
      <c r="ANS22">
        <v>0</v>
      </c>
      <c r="ANU22" t="s">
        <v>1269</v>
      </c>
      <c r="ANX22">
        <v>373786985</v>
      </c>
      <c r="ANY22" s="2">
        <v>44910.352222222216</v>
      </c>
      <c r="AOB22" t="s">
        <v>1140</v>
      </c>
      <c r="AOC22" t="s">
        <v>1141</v>
      </c>
    </row>
    <row r="23" spans="1:492 1030:1069" x14ac:dyDescent="0.35">
      <c r="A23">
        <v>22</v>
      </c>
      <c r="B23" t="s">
        <v>1270</v>
      </c>
      <c r="C23" s="2">
        <v>44909</v>
      </c>
      <c r="D23" t="s">
        <v>1191</v>
      </c>
      <c r="E23" s="2">
        <v>44909.407410740743</v>
      </c>
      <c r="F23" s="2">
        <v>44909.407410740743</v>
      </c>
      <c r="G23" s="2">
        <v>44909.604710243053</v>
      </c>
      <c r="H23" t="s">
        <v>1115</v>
      </c>
      <c r="K23" t="s">
        <v>1116</v>
      </c>
      <c r="L23" s="2">
        <v>44909</v>
      </c>
      <c r="M23" t="s">
        <v>1192</v>
      </c>
      <c r="N23" t="s">
        <v>1193</v>
      </c>
      <c r="O23" t="s">
        <v>1194</v>
      </c>
      <c r="P23" t="s">
        <v>1271</v>
      </c>
      <c r="S23" t="s">
        <v>1121</v>
      </c>
      <c r="T23" t="s">
        <v>1195</v>
      </c>
      <c r="V23" t="s">
        <v>1123</v>
      </c>
      <c r="X23" t="s">
        <v>1150</v>
      </c>
      <c r="AA23" t="s">
        <v>1125</v>
      </c>
      <c r="AB23">
        <v>0</v>
      </c>
      <c r="AC23">
        <v>0</v>
      </c>
      <c r="AD23">
        <v>0</v>
      </c>
      <c r="AE23">
        <v>1</v>
      </c>
      <c r="AF23">
        <v>1</v>
      </c>
      <c r="EF23" t="s">
        <v>1125</v>
      </c>
      <c r="EG23">
        <v>0</v>
      </c>
      <c r="EH23">
        <v>0</v>
      </c>
      <c r="EI23">
        <v>0</v>
      </c>
      <c r="EJ23">
        <v>0</v>
      </c>
      <c r="EK23">
        <v>1</v>
      </c>
      <c r="EL23">
        <v>1</v>
      </c>
      <c r="IP23" t="s">
        <v>1272</v>
      </c>
      <c r="IQ23">
        <v>0</v>
      </c>
      <c r="IR23">
        <v>1</v>
      </c>
      <c r="IS23">
        <v>0</v>
      </c>
      <c r="IT23">
        <v>0</v>
      </c>
      <c r="IU23">
        <v>0</v>
      </c>
      <c r="IV23">
        <v>0</v>
      </c>
      <c r="IW23">
        <v>0</v>
      </c>
      <c r="IX23">
        <v>0</v>
      </c>
      <c r="IY23">
        <v>0</v>
      </c>
      <c r="IZ23">
        <v>0</v>
      </c>
      <c r="JA23">
        <v>0</v>
      </c>
      <c r="JB23">
        <v>0</v>
      </c>
      <c r="JC23">
        <v>0</v>
      </c>
      <c r="JD23">
        <v>0</v>
      </c>
      <c r="JE23">
        <v>0</v>
      </c>
      <c r="JF23">
        <v>0</v>
      </c>
      <c r="JG23">
        <v>1</v>
      </c>
      <c r="JH23">
        <v>3</v>
      </c>
      <c r="JS23" t="s">
        <v>1129</v>
      </c>
      <c r="JT23" t="s">
        <v>1273</v>
      </c>
      <c r="JU23">
        <v>1</v>
      </c>
      <c r="JV23">
        <v>0</v>
      </c>
      <c r="JW23">
        <v>5500</v>
      </c>
      <c r="JY23" t="s">
        <v>1274</v>
      </c>
      <c r="KB23">
        <v>30</v>
      </c>
      <c r="KC23">
        <v>10</v>
      </c>
      <c r="KD23">
        <v>0</v>
      </c>
      <c r="PG23" t="s">
        <v>1123</v>
      </c>
      <c r="PI23" t="s">
        <v>1272</v>
      </c>
      <c r="PJ23">
        <v>0</v>
      </c>
      <c r="PK23">
        <v>1</v>
      </c>
      <c r="PL23">
        <v>0</v>
      </c>
      <c r="PM23">
        <v>0</v>
      </c>
      <c r="PN23">
        <v>0</v>
      </c>
      <c r="PO23">
        <v>0</v>
      </c>
      <c r="PP23">
        <v>0</v>
      </c>
      <c r="PQ23">
        <v>0</v>
      </c>
      <c r="PR23">
        <v>0</v>
      </c>
      <c r="PS23">
        <v>0</v>
      </c>
      <c r="PT23">
        <v>0</v>
      </c>
      <c r="PU23">
        <v>0</v>
      </c>
      <c r="PV23">
        <v>0</v>
      </c>
      <c r="PW23">
        <v>0</v>
      </c>
      <c r="PX23">
        <v>0</v>
      </c>
      <c r="PY23">
        <v>0</v>
      </c>
      <c r="QA23" t="s">
        <v>1275</v>
      </c>
      <c r="QB23">
        <v>1</v>
      </c>
      <c r="QC23">
        <v>0</v>
      </c>
      <c r="QD23">
        <v>0</v>
      </c>
      <c r="QE23">
        <v>1</v>
      </c>
      <c r="QF23">
        <v>0</v>
      </c>
      <c r="QG23">
        <v>0</v>
      </c>
      <c r="QH23">
        <v>1</v>
      </c>
      <c r="QI23">
        <v>1</v>
      </c>
      <c r="QJ23">
        <v>1</v>
      </c>
      <c r="QK23">
        <v>0</v>
      </c>
      <c r="QL23">
        <v>0</v>
      </c>
      <c r="QM23">
        <v>0</v>
      </c>
      <c r="QP23" t="s">
        <v>1134</v>
      </c>
      <c r="QQ23">
        <v>1</v>
      </c>
      <c r="QR23">
        <v>0</v>
      </c>
      <c r="QS23">
        <v>0</v>
      </c>
      <c r="QT23">
        <v>0</v>
      </c>
      <c r="AMP23" t="s">
        <v>1135</v>
      </c>
      <c r="AMQ23">
        <v>1</v>
      </c>
      <c r="AMR23">
        <v>0</v>
      </c>
      <c r="AMS23">
        <v>0</v>
      </c>
      <c r="AMT23">
        <v>0</v>
      </c>
      <c r="AMU23">
        <v>0</v>
      </c>
      <c r="AMV23">
        <v>0</v>
      </c>
      <c r="AMX23" t="s">
        <v>1136</v>
      </c>
      <c r="AMY23" t="s">
        <v>1137</v>
      </c>
      <c r="ANJ23" t="s">
        <v>1138</v>
      </c>
      <c r="ANK23">
        <v>0</v>
      </c>
      <c r="ANL23">
        <v>0</v>
      </c>
      <c r="ANM23">
        <v>0</v>
      </c>
      <c r="ANN23">
        <v>0</v>
      </c>
      <c r="ANO23">
        <v>0</v>
      </c>
      <c r="ANP23">
        <v>0</v>
      </c>
      <c r="ANQ23">
        <v>0</v>
      </c>
      <c r="ANR23">
        <v>1</v>
      </c>
      <c r="ANS23">
        <v>0</v>
      </c>
      <c r="ANU23" t="s">
        <v>1276</v>
      </c>
      <c r="ANX23">
        <v>373787580</v>
      </c>
      <c r="ANY23" s="2">
        <v>44910.353668981479</v>
      </c>
      <c r="AOB23" t="s">
        <v>1140</v>
      </c>
      <c r="AOC23" t="s">
        <v>1141</v>
      </c>
    </row>
    <row r="24" spans="1:492 1030:1069" x14ac:dyDescent="0.35">
      <c r="A24">
        <v>23</v>
      </c>
      <c r="B24" t="s">
        <v>1277</v>
      </c>
      <c r="C24" s="2">
        <v>44909</v>
      </c>
      <c r="D24" t="s">
        <v>1191</v>
      </c>
      <c r="E24" s="2">
        <v>44909.389221458332</v>
      </c>
      <c r="F24" s="2">
        <v>44909.389221458332</v>
      </c>
      <c r="G24" s="2">
        <v>44909.673355405088</v>
      </c>
      <c r="H24" t="s">
        <v>1115</v>
      </c>
      <c r="K24" t="s">
        <v>1116</v>
      </c>
      <c r="L24" s="2">
        <v>44909</v>
      </c>
      <c r="M24" t="s">
        <v>1192</v>
      </c>
      <c r="N24" t="s">
        <v>1193</v>
      </c>
      <c r="O24" t="s">
        <v>1194</v>
      </c>
      <c r="P24" t="s">
        <v>1120</v>
      </c>
      <c r="S24" t="s">
        <v>1121</v>
      </c>
      <c r="T24" t="s">
        <v>1195</v>
      </c>
      <c r="V24" t="s">
        <v>1123</v>
      </c>
      <c r="X24" t="s">
        <v>1278</v>
      </c>
      <c r="AA24" t="s">
        <v>1279</v>
      </c>
      <c r="AB24">
        <v>1</v>
      </c>
      <c r="AC24">
        <v>1</v>
      </c>
      <c r="AD24">
        <v>1</v>
      </c>
      <c r="AE24">
        <v>0</v>
      </c>
      <c r="AF24">
        <v>3</v>
      </c>
      <c r="AH24" t="s">
        <v>1127</v>
      </c>
      <c r="AI24">
        <v>1000</v>
      </c>
      <c r="AJ24" t="s">
        <v>1173</v>
      </c>
      <c r="AM24">
        <v>14</v>
      </c>
      <c r="AN24">
        <v>1</v>
      </c>
      <c r="AO24">
        <v>0</v>
      </c>
      <c r="AQ24" t="s">
        <v>1127</v>
      </c>
      <c r="AR24" t="s">
        <v>1280</v>
      </c>
      <c r="AS24">
        <v>1</v>
      </c>
      <c r="AT24">
        <v>1</v>
      </c>
      <c r="AU24">
        <v>3500</v>
      </c>
      <c r="AV24">
        <v>3500</v>
      </c>
      <c r="AW24" t="s">
        <v>1173</v>
      </c>
      <c r="AZ24">
        <v>14</v>
      </c>
      <c r="BA24">
        <v>1</v>
      </c>
      <c r="BB24">
        <v>0</v>
      </c>
      <c r="BD24" t="s">
        <v>1127</v>
      </c>
      <c r="BE24" t="s">
        <v>1152</v>
      </c>
      <c r="BF24">
        <v>1</v>
      </c>
      <c r="BG24">
        <v>1</v>
      </c>
      <c r="BH24">
        <v>500</v>
      </c>
      <c r="BI24">
        <v>350</v>
      </c>
      <c r="BJ24" t="s">
        <v>1173</v>
      </c>
      <c r="BM24">
        <v>14</v>
      </c>
      <c r="BN24">
        <v>1</v>
      </c>
      <c r="BO24">
        <v>0</v>
      </c>
      <c r="BQ24" t="s">
        <v>1137</v>
      </c>
      <c r="CN24" t="s">
        <v>1134</v>
      </c>
      <c r="CO24">
        <v>1</v>
      </c>
      <c r="CP24">
        <v>0</v>
      </c>
      <c r="CQ24">
        <v>0</v>
      </c>
      <c r="CR24">
        <v>0</v>
      </c>
      <c r="EF24" t="s">
        <v>1233</v>
      </c>
      <c r="EG24">
        <v>1</v>
      </c>
      <c r="EH24">
        <v>1</v>
      </c>
      <c r="EI24">
        <v>0</v>
      </c>
      <c r="EJ24">
        <v>0</v>
      </c>
      <c r="EK24">
        <v>0</v>
      </c>
      <c r="EL24">
        <v>2</v>
      </c>
      <c r="EN24" t="s">
        <v>1127</v>
      </c>
      <c r="EO24">
        <v>4000</v>
      </c>
      <c r="EP24" t="s">
        <v>1173</v>
      </c>
      <c r="ES24">
        <v>7</v>
      </c>
      <c r="ET24">
        <v>1</v>
      </c>
      <c r="EU24">
        <v>0</v>
      </c>
      <c r="EW24" t="s">
        <v>1127</v>
      </c>
      <c r="EX24">
        <v>30000</v>
      </c>
      <c r="EY24" t="s">
        <v>1173</v>
      </c>
      <c r="FB24">
        <v>14</v>
      </c>
      <c r="FC24">
        <v>1</v>
      </c>
      <c r="FD24">
        <v>0</v>
      </c>
      <c r="FX24" t="s">
        <v>1137</v>
      </c>
      <c r="GV24" t="s">
        <v>1134</v>
      </c>
      <c r="GW24">
        <v>1</v>
      </c>
      <c r="GX24">
        <v>0</v>
      </c>
      <c r="GY24">
        <v>0</v>
      </c>
      <c r="GZ24">
        <v>0</v>
      </c>
      <c r="IP24" t="s">
        <v>1281</v>
      </c>
      <c r="IQ24">
        <v>0</v>
      </c>
      <c r="IR24">
        <v>0</v>
      </c>
      <c r="IS24">
        <v>0</v>
      </c>
      <c r="IT24">
        <v>1</v>
      </c>
      <c r="IU24">
        <v>1</v>
      </c>
      <c r="IV24">
        <v>1</v>
      </c>
      <c r="IW24">
        <v>1</v>
      </c>
      <c r="IX24">
        <v>1</v>
      </c>
      <c r="IY24">
        <v>1</v>
      </c>
      <c r="IZ24">
        <v>1</v>
      </c>
      <c r="JA24">
        <v>1</v>
      </c>
      <c r="JB24">
        <v>1</v>
      </c>
      <c r="JC24">
        <v>1</v>
      </c>
      <c r="JD24">
        <v>1</v>
      </c>
      <c r="JE24">
        <v>0</v>
      </c>
      <c r="JF24">
        <v>0</v>
      </c>
      <c r="JG24">
        <v>11</v>
      </c>
      <c r="JH24">
        <v>16</v>
      </c>
      <c r="KU24" t="s">
        <v>1127</v>
      </c>
      <c r="KV24">
        <v>7000</v>
      </c>
      <c r="KW24" t="s">
        <v>1173</v>
      </c>
      <c r="KZ24">
        <v>14</v>
      </c>
      <c r="LA24">
        <v>1</v>
      </c>
      <c r="LB24">
        <v>0</v>
      </c>
      <c r="LD24" t="s">
        <v>1127</v>
      </c>
      <c r="LE24">
        <v>5000</v>
      </c>
      <c r="LF24" t="s">
        <v>1173</v>
      </c>
      <c r="LI24">
        <v>14</v>
      </c>
      <c r="LJ24">
        <v>1</v>
      </c>
      <c r="LK24">
        <v>0</v>
      </c>
      <c r="LM24" t="s">
        <v>1127</v>
      </c>
      <c r="LN24">
        <v>500</v>
      </c>
      <c r="LO24" t="s">
        <v>1173</v>
      </c>
      <c r="LR24">
        <v>14</v>
      </c>
      <c r="LS24">
        <v>1</v>
      </c>
      <c r="LT24">
        <v>0</v>
      </c>
      <c r="LV24" t="s">
        <v>1127</v>
      </c>
      <c r="LW24">
        <v>125</v>
      </c>
      <c r="LX24" t="s">
        <v>1173</v>
      </c>
      <c r="MA24">
        <v>14</v>
      </c>
      <c r="MB24">
        <v>1</v>
      </c>
      <c r="MC24">
        <v>0</v>
      </c>
      <c r="ME24" t="s">
        <v>1127</v>
      </c>
      <c r="MF24" t="s">
        <v>1282</v>
      </c>
      <c r="MG24">
        <v>0</v>
      </c>
      <c r="MH24">
        <v>1</v>
      </c>
      <c r="MI24">
        <v>1</v>
      </c>
      <c r="MK24">
        <v>1500</v>
      </c>
      <c r="ML24">
        <v>1500</v>
      </c>
      <c r="MM24" t="s">
        <v>1173</v>
      </c>
      <c r="MP24">
        <v>14</v>
      </c>
      <c r="MQ24">
        <v>1</v>
      </c>
      <c r="MR24">
        <v>0</v>
      </c>
      <c r="MT24" t="s">
        <v>1127</v>
      </c>
      <c r="MU24">
        <v>1500</v>
      </c>
      <c r="MV24" t="s">
        <v>1173</v>
      </c>
      <c r="MY24">
        <v>14</v>
      </c>
      <c r="MZ24">
        <v>1</v>
      </c>
      <c r="NA24">
        <v>0</v>
      </c>
      <c r="NC24" t="s">
        <v>1127</v>
      </c>
      <c r="ND24">
        <v>3000</v>
      </c>
      <c r="NE24" t="s">
        <v>1173</v>
      </c>
      <c r="NH24">
        <v>14</v>
      </c>
      <c r="NI24">
        <v>1</v>
      </c>
      <c r="NJ24">
        <v>0</v>
      </c>
      <c r="NL24" t="s">
        <v>1127</v>
      </c>
      <c r="NM24">
        <v>2000</v>
      </c>
      <c r="NN24" t="s">
        <v>1173</v>
      </c>
      <c r="NQ24">
        <v>14</v>
      </c>
      <c r="NR24">
        <v>1</v>
      </c>
      <c r="NS24">
        <v>0</v>
      </c>
      <c r="NU24" t="s">
        <v>1127</v>
      </c>
      <c r="NV24">
        <v>1500</v>
      </c>
      <c r="NW24" t="s">
        <v>1173</v>
      </c>
      <c r="NZ24">
        <v>14</v>
      </c>
      <c r="OA24">
        <v>1</v>
      </c>
      <c r="OB24">
        <v>0</v>
      </c>
      <c r="OD24" t="s">
        <v>1127</v>
      </c>
      <c r="OE24">
        <v>3500</v>
      </c>
      <c r="OF24" t="s">
        <v>1173</v>
      </c>
      <c r="OI24">
        <v>14</v>
      </c>
      <c r="OJ24">
        <v>1</v>
      </c>
      <c r="OK24">
        <v>0</v>
      </c>
      <c r="OM24" t="s">
        <v>1127</v>
      </c>
      <c r="ON24" t="s">
        <v>1123</v>
      </c>
      <c r="OP24">
        <v>4500</v>
      </c>
      <c r="OQ24" t="s">
        <v>1173</v>
      </c>
      <c r="OT24">
        <v>14</v>
      </c>
      <c r="OU24">
        <v>1</v>
      </c>
      <c r="OV24">
        <v>0</v>
      </c>
      <c r="PG24" t="s">
        <v>1137</v>
      </c>
      <c r="QP24" t="s">
        <v>1134</v>
      </c>
      <c r="QQ24">
        <v>1</v>
      </c>
      <c r="QR24">
        <v>0</v>
      </c>
      <c r="QS24">
        <v>0</v>
      </c>
      <c r="QT24">
        <v>0</v>
      </c>
      <c r="AMP24" t="s">
        <v>1267</v>
      </c>
      <c r="AMQ24">
        <v>1</v>
      </c>
      <c r="AMR24">
        <v>0</v>
      </c>
      <c r="AMS24">
        <v>0</v>
      </c>
      <c r="AMT24">
        <v>1</v>
      </c>
      <c r="AMU24">
        <v>0</v>
      </c>
      <c r="AMV24">
        <v>0</v>
      </c>
      <c r="AMX24" t="s">
        <v>1136</v>
      </c>
      <c r="AMY24" t="s">
        <v>1137</v>
      </c>
      <c r="ANJ24" t="s">
        <v>1138</v>
      </c>
      <c r="ANK24">
        <v>0</v>
      </c>
      <c r="ANL24">
        <v>0</v>
      </c>
      <c r="ANM24">
        <v>0</v>
      </c>
      <c r="ANN24">
        <v>0</v>
      </c>
      <c r="ANO24">
        <v>0</v>
      </c>
      <c r="ANP24">
        <v>0</v>
      </c>
      <c r="ANQ24">
        <v>0</v>
      </c>
      <c r="ANR24">
        <v>1</v>
      </c>
      <c r="ANS24">
        <v>0</v>
      </c>
      <c r="ANU24" t="s">
        <v>1283</v>
      </c>
      <c r="ANX24">
        <v>373787627</v>
      </c>
      <c r="ANY24" s="2">
        <v>44910.353761574079</v>
      </c>
      <c r="AOB24" t="s">
        <v>1140</v>
      </c>
      <c r="AOC24" t="s">
        <v>1141</v>
      </c>
    </row>
    <row r="25" spans="1:492 1030:1069" x14ac:dyDescent="0.35">
      <c r="A25">
        <v>24</v>
      </c>
      <c r="B25" t="s">
        <v>1284</v>
      </c>
      <c r="C25" s="2">
        <v>44909</v>
      </c>
      <c r="D25" t="s">
        <v>1191</v>
      </c>
      <c r="E25" s="2">
        <v>44909.443555405087</v>
      </c>
      <c r="F25" s="2">
        <v>44909.443555405087</v>
      </c>
      <c r="G25" s="2">
        <v>44909.603896759261</v>
      </c>
      <c r="H25" t="s">
        <v>1115</v>
      </c>
      <c r="K25" t="s">
        <v>1116</v>
      </c>
      <c r="L25" s="2">
        <v>44909</v>
      </c>
      <c r="M25" t="s">
        <v>1192</v>
      </c>
      <c r="N25" t="s">
        <v>1193</v>
      </c>
      <c r="O25" t="s">
        <v>1194</v>
      </c>
      <c r="P25" t="s">
        <v>1120</v>
      </c>
      <c r="S25" t="s">
        <v>1121</v>
      </c>
      <c r="T25" t="s">
        <v>1195</v>
      </c>
      <c r="V25" t="s">
        <v>1123</v>
      </c>
      <c r="X25" t="s">
        <v>1150</v>
      </c>
      <c r="AA25" t="s">
        <v>1125</v>
      </c>
      <c r="AB25">
        <v>0</v>
      </c>
      <c r="AC25">
        <v>0</v>
      </c>
      <c r="AD25">
        <v>0</v>
      </c>
      <c r="AE25">
        <v>1</v>
      </c>
      <c r="AF25">
        <v>1</v>
      </c>
      <c r="EF25" t="s">
        <v>1125</v>
      </c>
      <c r="EG25">
        <v>0</v>
      </c>
      <c r="EH25">
        <v>0</v>
      </c>
      <c r="EI25">
        <v>0</v>
      </c>
      <c r="EJ25">
        <v>0</v>
      </c>
      <c r="EK25">
        <v>1</v>
      </c>
      <c r="EL25">
        <v>1</v>
      </c>
      <c r="IP25" t="s">
        <v>1179</v>
      </c>
      <c r="IQ25">
        <v>0</v>
      </c>
      <c r="IR25">
        <v>0</v>
      </c>
      <c r="IS25">
        <v>0</v>
      </c>
      <c r="IT25">
        <v>0</v>
      </c>
      <c r="IU25">
        <v>0</v>
      </c>
      <c r="IV25">
        <v>0</v>
      </c>
      <c r="IW25">
        <v>0</v>
      </c>
      <c r="IX25">
        <v>0</v>
      </c>
      <c r="IY25">
        <v>0</v>
      </c>
      <c r="IZ25">
        <v>0</v>
      </c>
      <c r="JA25">
        <v>0</v>
      </c>
      <c r="JB25">
        <v>0</v>
      </c>
      <c r="JC25">
        <v>0</v>
      </c>
      <c r="JD25">
        <v>1</v>
      </c>
      <c r="JE25">
        <v>0</v>
      </c>
      <c r="JF25">
        <v>0</v>
      </c>
      <c r="JG25">
        <v>1</v>
      </c>
      <c r="JH25">
        <v>3</v>
      </c>
      <c r="OM25" t="s">
        <v>1127</v>
      </c>
      <c r="ON25" t="s">
        <v>1123</v>
      </c>
      <c r="OP25">
        <v>4500</v>
      </c>
      <c r="OQ25" t="s">
        <v>1128</v>
      </c>
      <c r="OT25">
        <v>60</v>
      </c>
      <c r="OU25">
        <v>1</v>
      </c>
      <c r="OV25">
        <v>0</v>
      </c>
      <c r="PG25" t="s">
        <v>1137</v>
      </c>
      <c r="QP25" t="s">
        <v>1145</v>
      </c>
      <c r="QQ25">
        <v>0</v>
      </c>
      <c r="QR25">
        <v>1</v>
      </c>
      <c r="QS25">
        <v>0</v>
      </c>
      <c r="QT25">
        <v>0</v>
      </c>
      <c r="QU25" t="s">
        <v>1179</v>
      </c>
      <c r="QV25">
        <v>0</v>
      </c>
      <c r="QW25">
        <v>0</v>
      </c>
      <c r="QX25">
        <v>0</v>
      </c>
      <c r="QY25">
        <v>0</v>
      </c>
      <c r="QZ25">
        <v>0</v>
      </c>
      <c r="RA25">
        <v>0</v>
      </c>
      <c r="RB25">
        <v>0</v>
      </c>
      <c r="RC25">
        <v>0</v>
      </c>
      <c r="RD25">
        <v>0</v>
      </c>
      <c r="RE25">
        <v>0</v>
      </c>
      <c r="RF25">
        <v>0</v>
      </c>
      <c r="RG25">
        <v>0</v>
      </c>
      <c r="RH25">
        <v>0</v>
      </c>
      <c r="RI25">
        <v>1</v>
      </c>
      <c r="RJ25">
        <v>0</v>
      </c>
      <c r="RK25">
        <v>0</v>
      </c>
      <c r="RL25" t="s">
        <v>1205</v>
      </c>
      <c r="RM25">
        <v>0</v>
      </c>
      <c r="RN25">
        <v>0</v>
      </c>
      <c r="RO25">
        <v>0</v>
      </c>
      <c r="RP25">
        <v>0</v>
      </c>
      <c r="RQ25">
        <v>0</v>
      </c>
      <c r="RR25">
        <v>1</v>
      </c>
      <c r="RS25">
        <v>0</v>
      </c>
      <c r="RT25">
        <v>0</v>
      </c>
      <c r="RU25">
        <v>0</v>
      </c>
      <c r="RV25">
        <v>0</v>
      </c>
      <c r="RW25">
        <v>0</v>
      </c>
      <c r="RX25">
        <v>0</v>
      </c>
      <c r="AMP25" t="s">
        <v>1147</v>
      </c>
      <c r="AMQ25">
        <v>1</v>
      </c>
      <c r="AMR25">
        <v>0</v>
      </c>
      <c r="AMS25">
        <v>0</v>
      </c>
      <c r="AMT25">
        <v>1</v>
      </c>
      <c r="AMU25">
        <v>0</v>
      </c>
      <c r="AMV25">
        <v>0</v>
      </c>
      <c r="AMX25" t="s">
        <v>1181</v>
      </c>
      <c r="AMY25" t="s">
        <v>1137</v>
      </c>
      <c r="ANJ25" t="s">
        <v>1138</v>
      </c>
      <c r="ANK25">
        <v>0</v>
      </c>
      <c r="ANL25">
        <v>0</v>
      </c>
      <c r="ANM25">
        <v>0</v>
      </c>
      <c r="ANN25">
        <v>0</v>
      </c>
      <c r="ANO25">
        <v>0</v>
      </c>
      <c r="ANP25">
        <v>0</v>
      </c>
      <c r="ANQ25">
        <v>0</v>
      </c>
      <c r="ANR25">
        <v>1</v>
      </c>
      <c r="ANS25">
        <v>0</v>
      </c>
      <c r="ANX25">
        <v>373787662</v>
      </c>
      <c r="ANY25" s="2">
        <v>44910.353854166657</v>
      </c>
      <c r="AOB25" t="s">
        <v>1140</v>
      </c>
      <c r="AOC25" t="s">
        <v>1141</v>
      </c>
    </row>
    <row r="26" spans="1:492 1030:1069" x14ac:dyDescent="0.35">
      <c r="A26">
        <v>25</v>
      </c>
      <c r="B26" t="s">
        <v>1285</v>
      </c>
      <c r="C26" s="2">
        <v>44909</v>
      </c>
      <c r="D26" t="s">
        <v>1191</v>
      </c>
      <c r="E26" s="2">
        <v>44909.416408425917</v>
      </c>
      <c r="F26" s="2">
        <v>44909.416408425917</v>
      </c>
      <c r="G26" s="2">
        <v>44909.662274247683</v>
      </c>
      <c r="H26" t="s">
        <v>1115</v>
      </c>
      <c r="K26" t="s">
        <v>1116</v>
      </c>
      <c r="L26" s="2">
        <v>44909</v>
      </c>
      <c r="M26" t="s">
        <v>1192</v>
      </c>
      <c r="N26" t="s">
        <v>1193</v>
      </c>
      <c r="O26" t="s">
        <v>1194</v>
      </c>
      <c r="P26" t="s">
        <v>1120</v>
      </c>
      <c r="S26" t="s">
        <v>1121</v>
      </c>
      <c r="T26" t="s">
        <v>1195</v>
      </c>
      <c r="V26" t="s">
        <v>1123</v>
      </c>
      <c r="X26" t="s">
        <v>1150</v>
      </c>
      <c r="AA26" t="s">
        <v>1286</v>
      </c>
      <c r="AB26">
        <v>1</v>
      </c>
      <c r="AC26">
        <v>1</v>
      </c>
      <c r="AD26">
        <v>0</v>
      </c>
      <c r="AE26">
        <v>0</v>
      </c>
      <c r="AF26">
        <v>2</v>
      </c>
      <c r="AH26" t="s">
        <v>1127</v>
      </c>
      <c r="AI26">
        <v>1100</v>
      </c>
      <c r="AJ26" t="s">
        <v>1173</v>
      </c>
      <c r="AM26">
        <v>7</v>
      </c>
      <c r="AN26">
        <v>1</v>
      </c>
      <c r="AO26">
        <v>0</v>
      </c>
      <c r="AQ26" t="s">
        <v>1127</v>
      </c>
      <c r="AR26" t="s">
        <v>1280</v>
      </c>
      <c r="AS26">
        <v>1</v>
      </c>
      <c r="AT26">
        <v>1</v>
      </c>
      <c r="AU26">
        <v>4000</v>
      </c>
      <c r="AV26">
        <v>4000</v>
      </c>
      <c r="AW26" t="s">
        <v>1173</v>
      </c>
      <c r="AZ26">
        <v>7</v>
      </c>
      <c r="BA26">
        <v>1</v>
      </c>
      <c r="BB26">
        <v>0</v>
      </c>
      <c r="BQ26" t="s">
        <v>1137</v>
      </c>
      <c r="CN26" t="s">
        <v>1134</v>
      </c>
      <c r="CO26">
        <v>1</v>
      </c>
      <c r="CP26">
        <v>0</v>
      </c>
      <c r="CQ26">
        <v>0</v>
      </c>
      <c r="CR26">
        <v>0</v>
      </c>
      <c r="EF26" t="s">
        <v>1199</v>
      </c>
      <c r="EG26">
        <v>1</v>
      </c>
      <c r="EH26">
        <v>0</v>
      </c>
      <c r="EI26">
        <v>0</v>
      </c>
      <c r="EJ26">
        <v>0</v>
      </c>
      <c r="EK26">
        <v>0</v>
      </c>
      <c r="EL26">
        <v>1</v>
      </c>
      <c r="EN26" t="s">
        <v>1127</v>
      </c>
      <c r="EO26">
        <v>5000</v>
      </c>
      <c r="EP26" t="s">
        <v>1173</v>
      </c>
      <c r="ES26">
        <v>7</v>
      </c>
      <c r="ET26">
        <v>1</v>
      </c>
      <c r="EU26">
        <v>0</v>
      </c>
      <c r="FX26" t="s">
        <v>1137</v>
      </c>
      <c r="GV26" t="s">
        <v>1134</v>
      </c>
      <c r="GW26">
        <v>1</v>
      </c>
      <c r="GX26">
        <v>0</v>
      </c>
      <c r="GY26">
        <v>0</v>
      </c>
      <c r="GZ26">
        <v>0</v>
      </c>
      <c r="IP26" t="s">
        <v>1287</v>
      </c>
      <c r="IQ26">
        <v>0</v>
      </c>
      <c r="IR26">
        <v>0</v>
      </c>
      <c r="IS26">
        <v>0</v>
      </c>
      <c r="IT26">
        <v>1</v>
      </c>
      <c r="IU26">
        <v>1</v>
      </c>
      <c r="IV26">
        <v>1</v>
      </c>
      <c r="IW26">
        <v>1</v>
      </c>
      <c r="IX26">
        <v>1</v>
      </c>
      <c r="IY26">
        <v>1</v>
      </c>
      <c r="IZ26">
        <v>1</v>
      </c>
      <c r="JA26">
        <v>0</v>
      </c>
      <c r="JB26">
        <v>0</v>
      </c>
      <c r="JC26">
        <v>0</v>
      </c>
      <c r="JD26">
        <v>0</v>
      </c>
      <c r="JE26">
        <v>0</v>
      </c>
      <c r="JF26">
        <v>0</v>
      </c>
      <c r="JG26">
        <v>7</v>
      </c>
      <c r="JH26">
        <v>10</v>
      </c>
      <c r="KU26" t="s">
        <v>1127</v>
      </c>
      <c r="KV26">
        <v>6000</v>
      </c>
      <c r="KW26" t="s">
        <v>1173</v>
      </c>
      <c r="KZ26">
        <v>7</v>
      </c>
      <c r="LA26">
        <v>1</v>
      </c>
      <c r="LB26">
        <v>0</v>
      </c>
      <c r="LD26" t="s">
        <v>1127</v>
      </c>
      <c r="LE26">
        <v>4500</v>
      </c>
      <c r="LF26" t="s">
        <v>1173</v>
      </c>
      <c r="LI26">
        <v>7</v>
      </c>
      <c r="LJ26">
        <v>1</v>
      </c>
      <c r="LK26">
        <v>0</v>
      </c>
      <c r="LM26" t="s">
        <v>1127</v>
      </c>
      <c r="LN26">
        <v>500</v>
      </c>
      <c r="LO26" t="s">
        <v>1173</v>
      </c>
      <c r="LR26">
        <v>7</v>
      </c>
      <c r="LS26">
        <v>1</v>
      </c>
      <c r="LT26">
        <v>0</v>
      </c>
      <c r="LV26" t="s">
        <v>1127</v>
      </c>
      <c r="LW26">
        <v>125</v>
      </c>
      <c r="LX26" t="s">
        <v>1173</v>
      </c>
      <c r="MA26">
        <v>7</v>
      </c>
      <c r="MB26">
        <v>1</v>
      </c>
      <c r="MC26">
        <v>0</v>
      </c>
      <c r="ME26" t="s">
        <v>1127</v>
      </c>
      <c r="MF26" t="s">
        <v>1282</v>
      </c>
      <c r="MG26">
        <v>0</v>
      </c>
      <c r="MH26">
        <v>1</v>
      </c>
      <c r="MI26">
        <v>1</v>
      </c>
      <c r="MK26">
        <v>1250</v>
      </c>
      <c r="ML26">
        <v>2000</v>
      </c>
      <c r="MM26" t="s">
        <v>1173</v>
      </c>
      <c r="MP26">
        <v>7</v>
      </c>
      <c r="MQ26">
        <v>1</v>
      </c>
      <c r="MR26">
        <v>0</v>
      </c>
      <c r="MT26" t="s">
        <v>1127</v>
      </c>
      <c r="MU26">
        <v>3000</v>
      </c>
      <c r="MV26" t="s">
        <v>1173</v>
      </c>
      <c r="MY26">
        <v>7</v>
      </c>
      <c r="MZ26">
        <v>1</v>
      </c>
      <c r="NA26">
        <v>0</v>
      </c>
      <c r="NC26" t="s">
        <v>1127</v>
      </c>
      <c r="ND26">
        <v>3500</v>
      </c>
      <c r="NE26" t="s">
        <v>1173</v>
      </c>
      <c r="NH26">
        <v>7</v>
      </c>
      <c r="NI26">
        <v>1</v>
      </c>
      <c r="NJ26">
        <v>0</v>
      </c>
      <c r="PG26" t="s">
        <v>1137</v>
      </c>
      <c r="QP26" t="s">
        <v>1134</v>
      </c>
      <c r="QQ26">
        <v>1</v>
      </c>
      <c r="QR26">
        <v>0</v>
      </c>
      <c r="QS26">
        <v>0</v>
      </c>
      <c r="QT26">
        <v>0</v>
      </c>
      <c r="AMP26" t="s">
        <v>1147</v>
      </c>
      <c r="AMQ26">
        <v>1</v>
      </c>
      <c r="AMR26">
        <v>0</v>
      </c>
      <c r="AMS26">
        <v>0</v>
      </c>
      <c r="AMT26">
        <v>1</v>
      </c>
      <c r="AMU26">
        <v>0</v>
      </c>
      <c r="AMV26">
        <v>0</v>
      </c>
      <c r="AMX26" t="s">
        <v>1136</v>
      </c>
      <c r="AMY26" t="s">
        <v>1137</v>
      </c>
      <c r="ANJ26" t="s">
        <v>1288</v>
      </c>
      <c r="ANK26">
        <v>0</v>
      </c>
      <c r="ANL26">
        <v>1</v>
      </c>
      <c r="ANM26">
        <v>0</v>
      </c>
      <c r="ANN26">
        <v>0</v>
      </c>
      <c r="ANO26">
        <v>0</v>
      </c>
      <c r="ANP26">
        <v>0</v>
      </c>
      <c r="ANQ26">
        <v>0</v>
      </c>
      <c r="ANR26">
        <v>0</v>
      </c>
      <c r="ANS26">
        <v>0</v>
      </c>
      <c r="ANU26" t="s">
        <v>1289</v>
      </c>
      <c r="ANX26">
        <v>373787679</v>
      </c>
      <c r="ANY26" s="2">
        <v>44910.35392361111</v>
      </c>
      <c r="AOB26" t="s">
        <v>1140</v>
      </c>
      <c r="AOC26" t="s">
        <v>1141</v>
      </c>
    </row>
    <row r="27" spans="1:492 1030:1069" x14ac:dyDescent="0.35">
      <c r="A27">
        <v>26</v>
      </c>
      <c r="B27" t="s">
        <v>1290</v>
      </c>
      <c r="C27" s="2">
        <v>44909</v>
      </c>
      <c r="D27" t="s">
        <v>1191</v>
      </c>
      <c r="E27" s="2">
        <v>44909.455236979164</v>
      </c>
      <c r="F27" s="2">
        <v>44909.455236979164</v>
      </c>
      <c r="G27" s="2">
        <v>44909.468047881943</v>
      </c>
      <c r="H27" t="s">
        <v>1115</v>
      </c>
      <c r="K27" t="s">
        <v>1116</v>
      </c>
      <c r="L27" s="2">
        <v>44909</v>
      </c>
      <c r="M27" t="s">
        <v>1192</v>
      </c>
      <c r="N27" t="s">
        <v>1193</v>
      </c>
      <c r="O27" t="s">
        <v>1194</v>
      </c>
      <c r="P27" t="s">
        <v>1120</v>
      </c>
      <c r="S27" t="s">
        <v>1121</v>
      </c>
      <c r="T27" t="s">
        <v>1195</v>
      </c>
      <c r="V27" t="s">
        <v>1123</v>
      </c>
      <c r="X27" t="s">
        <v>1150</v>
      </c>
      <c r="AA27" t="s">
        <v>1291</v>
      </c>
      <c r="AB27">
        <v>0</v>
      </c>
      <c r="AC27">
        <v>1</v>
      </c>
      <c r="AD27">
        <v>0</v>
      </c>
      <c r="AE27">
        <v>1</v>
      </c>
      <c r="AF27">
        <v>2</v>
      </c>
      <c r="AQ27" t="s">
        <v>1129</v>
      </c>
      <c r="AR27" t="s">
        <v>1292</v>
      </c>
      <c r="AS27">
        <v>0</v>
      </c>
      <c r="AT27">
        <v>1</v>
      </c>
      <c r="AV27">
        <v>3500</v>
      </c>
      <c r="AW27" t="s">
        <v>1173</v>
      </c>
      <c r="AZ27">
        <v>7</v>
      </c>
      <c r="BA27">
        <v>6</v>
      </c>
      <c r="BB27">
        <v>0</v>
      </c>
      <c r="BQ27" t="s">
        <v>1123</v>
      </c>
      <c r="BS27" t="s">
        <v>1293</v>
      </c>
      <c r="BT27">
        <v>0</v>
      </c>
      <c r="BU27">
        <v>1</v>
      </c>
      <c r="BV27">
        <v>0</v>
      </c>
      <c r="BW27">
        <v>0</v>
      </c>
      <c r="BY27" t="s">
        <v>1294</v>
      </c>
      <c r="BZ27">
        <v>0</v>
      </c>
      <c r="CA27">
        <v>0</v>
      </c>
      <c r="CB27">
        <v>0</v>
      </c>
      <c r="CC27">
        <v>0</v>
      </c>
      <c r="CD27">
        <v>0</v>
      </c>
      <c r="CE27">
        <v>0</v>
      </c>
      <c r="CF27">
        <v>1</v>
      </c>
      <c r="CG27">
        <v>0</v>
      </c>
      <c r="CH27">
        <v>0</v>
      </c>
      <c r="CI27">
        <v>0</v>
      </c>
      <c r="CJ27">
        <v>0</v>
      </c>
      <c r="CK27">
        <v>0</v>
      </c>
      <c r="CN27" t="s">
        <v>1145</v>
      </c>
      <c r="CO27">
        <v>0</v>
      </c>
      <c r="CP27">
        <v>1</v>
      </c>
      <c r="CQ27">
        <v>0</v>
      </c>
      <c r="CR27">
        <v>0</v>
      </c>
      <c r="CS27" t="s">
        <v>1293</v>
      </c>
      <c r="CT27">
        <v>0</v>
      </c>
      <c r="CU27">
        <v>1</v>
      </c>
      <c r="CV27">
        <v>0</v>
      </c>
      <c r="CW27">
        <v>0</v>
      </c>
      <c r="CX27" t="s">
        <v>1205</v>
      </c>
      <c r="CY27">
        <v>0</v>
      </c>
      <c r="CZ27">
        <v>0</v>
      </c>
      <c r="DA27">
        <v>0</v>
      </c>
      <c r="DB27">
        <v>0</v>
      </c>
      <c r="DC27">
        <v>0</v>
      </c>
      <c r="DD27">
        <v>1</v>
      </c>
      <c r="DE27">
        <v>0</v>
      </c>
      <c r="DF27">
        <v>0</v>
      </c>
      <c r="DG27">
        <v>0</v>
      </c>
      <c r="DH27">
        <v>0</v>
      </c>
      <c r="DI27">
        <v>0</v>
      </c>
      <c r="DJ27">
        <v>0</v>
      </c>
      <c r="EF27" t="s">
        <v>1233</v>
      </c>
      <c r="EG27">
        <v>1</v>
      </c>
      <c r="EH27">
        <v>1</v>
      </c>
      <c r="EI27">
        <v>0</v>
      </c>
      <c r="EJ27">
        <v>0</v>
      </c>
      <c r="EK27">
        <v>0</v>
      </c>
      <c r="EL27">
        <v>2</v>
      </c>
      <c r="EN27" t="s">
        <v>1129</v>
      </c>
      <c r="EO27">
        <v>5000</v>
      </c>
      <c r="EP27" t="s">
        <v>1173</v>
      </c>
      <c r="ES27">
        <v>30</v>
      </c>
      <c r="ET27">
        <v>7</v>
      </c>
      <c r="EU27">
        <v>0</v>
      </c>
      <c r="EW27" t="s">
        <v>1129</v>
      </c>
      <c r="EX27">
        <v>7000</v>
      </c>
      <c r="EY27" t="s">
        <v>1173</v>
      </c>
      <c r="FB27">
        <v>8</v>
      </c>
      <c r="FC27">
        <v>5</v>
      </c>
      <c r="FD27">
        <v>0</v>
      </c>
      <c r="FX27" t="s">
        <v>1123</v>
      </c>
      <c r="FZ27" t="s">
        <v>1199</v>
      </c>
      <c r="GA27">
        <v>1</v>
      </c>
      <c r="GB27">
        <v>0</v>
      </c>
      <c r="GC27">
        <v>0</v>
      </c>
      <c r="GD27">
        <v>0</v>
      </c>
      <c r="GE27">
        <v>0</v>
      </c>
      <c r="GG27" t="s">
        <v>1295</v>
      </c>
      <c r="GH27">
        <v>1</v>
      </c>
      <c r="GI27">
        <v>0</v>
      </c>
      <c r="GJ27">
        <v>0</v>
      </c>
      <c r="GK27">
        <v>0</v>
      </c>
      <c r="GL27">
        <v>0</v>
      </c>
      <c r="GM27">
        <v>0</v>
      </c>
      <c r="GN27">
        <v>0</v>
      </c>
      <c r="GO27">
        <v>1</v>
      </c>
      <c r="GP27">
        <v>0</v>
      </c>
      <c r="GQ27">
        <v>0</v>
      </c>
      <c r="GR27">
        <v>0</v>
      </c>
      <c r="GS27">
        <v>0</v>
      </c>
      <c r="GV27" t="s">
        <v>1145</v>
      </c>
      <c r="GW27">
        <v>0</v>
      </c>
      <c r="GX27">
        <v>1</v>
      </c>
      <c r="GY27">
        <v>0</v>
      </c>
      <c r="GZ27">
        <v>0</v>
      </c>
      <c r="HA27" t="s">
        <v>1233</v>
      </c>
      <c r="HB27">
        <v>1</v>
      </c>
      <c r="HC27">
        <v>1</v>
      </c>
      <c r="HD27">
        <v>0</v>
      </c>
      <c r="HE27">
        <v>0</v>
      </c>
      <c r="HF27">
        <v>0</v>
      </c>
      <c r="HG27" t="s">
        <v>1296</v>
      </c>
      <c r="HH27">
        <v>0</v>
      </c>
      <c r="HI27">
        <v>0</v>
      </c>
      <c r="HJ27">
        <v>0</v>
      </c>
      <c r="HK27">
        <v>0</v>
      </c>
      <c r="HL27">
        <v>0</v>
      </c>
      <c r="HM27">
        <v>1</v>
      </c>
      <c r="HN27">
        <v>0</v>
      </c>
      <c r="HO27">
        <v>0</v>
      </c>
      <c r="HP27">
        <v>1</v>
      </c>
      <c r="HQ27">
        <v>0</v>
      </c>
      <c r="HR27">
        <v>0</v>
      </c>
      <c r="HS27">
        <v>0</v>
      </c>
      <c r="IP27" t="s">
        <v>1297</v>
      </c>
      <c r="IQ27">
        <v>0</v>
      </c>
      <c r="IR27">
        <v>0</v>
      </c>
      <c r="IS27">
        <v>0</v>
      </c>
      <c r="IT27">
        <v>0</v>
      </c>
      <c r="IU27">
        <v>0</v>
      </c>
      <c r="IV27">
        <v>0</v>
      </c>
      <c r="IW27">
        <v>0</v>
      </c>
      <c r="IX27">
        <v>0</v>
      </c>
      <c r="IY27">
        <v>0</v>
      </c>
      <c r="IZ27">
        <v>0</v>
      </c>
      <c r="JA27">
        <v>0</v>
      </c>
      <c r="JB27">
        <v>0</v>
      </c>
      <c r="JC27">
        <v>0</v>
      </c>
      <c r="JD27">
        <v>0</v>
      </c>
      <c r="JE27">
        <v>1</v>
      </c>
      <c r="JF27">
        <v>0</v>
      </c>
      <c r="JG27">
        <v>1</v>
      </c>
      <c r="JH27">
        <v>5</v>
      </c>
      <c r="OX27" t="s">
        <v>1129</v>
      </c>
      <c r="OY27">
        <v>200</v>
      </c>
      <c r="OZ27" t="s">
        <v>1173</v>
      </c>
      <c r="PC27">
        <v>15</v>
      </c>
      <c r="PD27">
        <v>7</v>
      </c>
      <c r="PE27">
        <v>0</v>
      </c>
      <c r="PG27" t="s">
        <v>1123</v>
      </c>
      <c r="PI27" t="s">
        <v>1297</v>
      </c>
      <c r="PJ27">
        <v>0</v>
      </c>
      <c r="PK27">
        <v>0</v>
      </c>
      <c r="PL27">
        <v>0</v>
      </c>
      <c r="PM27">
        <v>0</v>
      </c>
      <c r="PN27">
        <v>0</v>
      </c>
      <c r="PO27">
        <v>0</v>
      </c>
      <c r="PP27">
        <v>0</v>
      </c>
      <c r="PQ27">
        <v>0</v>
      </c>
      <c r="PR27">
        <v>0</v>
      </c>
      <c r="PS27">
        <v>0</v>
      </c>
      <c r="PT27">
        <v>0</v>
      </c>
      <c r="PU27">
        <v>0</v>
      </c>
      <c r="PV27">
        <v>0</v>
      </c>
      <c r="PW27">
        <v>0</v>
      </c>
      <c r="PX27">
        <v>1</v>
      </c>
      <c r="PY27">
        <v>0</v>
      </c>
      <c r="QA27" t="s">
        <v>1298</v>
      </c>
      <c r="QB27">
        <v>1</v>
      </c>
      <c r="QC27">
        <v>0</v>
      </c>
      <c r="QD27">
        <v>0</v>
      </c>
      <c r="QE27">
        <v>0</v>
      </c>
      <c r="QF27">
        <v>0</v>
      </c>
      <c r="QG27">
        <v>0</v>
      </c>
      <c r="QH27">
        <v>1</v>
      </c>
      <c r="QI27">
        <v>0</v>
      </c>
      <c r="QJ27">
        <v>0</v>
      </c>
      <c r="QK27">
        <v>0</v>
      </c>
      <c r="QL27">
        <v>0</v>
      </c>
      <c r="QM27">
        <v>0</v>
      </c>
      <c r="QP27" t="s">
        <v>1134</v>
      </c>
      <c r="QQ27">
        <v>1</v>
      </c>
      <c r="QR27">
        <v>0</v>
      </c>
      <c r="QS27">
        <v>0</v>
      </c>
      <c r="QT27">
        <v>0</v>
      </c>
      <c r="AMP27" t="s">
        <v>1135</v>
      </c>
      <c r="AMQ27">
        <v>1</v>
      </c>
      <c r="AMR27">
        <v>0</v>
      </c>
      <c r="AMS27">
        <v>0</v>
      </c>
      <c r="AMT27">
        <v>0</v>
      </c>
      <c r="AMU27">
        <v>0</v>
      </c>
      <c r="AMV27">
        <v>0</v>
      </c>
      <c r="AMX27" t="s">
        <v>1181</v>
      </c>
      <c r="AMY27" t="s">
        <v>1137</v>
      </c>
      <c r="ANJ27" t="s">
        <v>1138</v>
      </c>
      <c r="ANK27">
        <v>0</v>
      </c>
      <c r="ANL27">
        <v>0</v>
      </c>
      <c r="ANM27">
        <v>0</v>
      </c>
      <c r="ANN27">
        <v>0</v>
      </c>
      <c r="ANO27">
        <v>0</v>
      </c>
      <c r="ANP27">
        <v>0</v>
      </c>
      <c r="ANQ27">
        <v>0</v>
      </c>
      <c r="ANR27">
        <v>1</v>
      </c>
      <c r="ANS27">
        <v>0</v>
      </c>
      <c r="ANU27" t="s">
        <v>1252</v>
      </c>
      <c r="ANX27">
        <v>373787723</v>
      </c>
      <c r="ANY27" s="2">
        <v>44910.354016203702</v>
      </c>
      <c r="AOB27" t="s">
        <v>1140</v>
      </c>
      <c r="AOC27" t="s">
        <v>1141</v>
      </c>
    </row>
    <row r="28" spans="1:492 1030:1069" x14ac:dyDescent="0.35">
      <c r="A28">
        <v>27</v>
      </c>
      <c r="B28" t="s">
        <v>1299</v>
      </c>
      <c r="C28" s="2">
        <v>44909</v>
      </c>
      <c r="D28" t="s">
        <v>1191</v>
      </c>
      <c r="E28" s="2">
        <v>44909.441212557867</v>
      </c>
      <c r="F28" s="2">
        <v>44909.441212557867</v>
      </c>
      <c r="G28" s="2">
        <v>44909.589381215279</v>
      </c>
      <c r="H28" t="s">
        <v>1115</v>
      </c>
      <c r="K28" t="s">
        <v>1116</v>
      </c>
      <c r="L28" s="2">
        <v>44909</v>
      </c>
      <c r="M28" t="s">
        <v>1192</v>
      </c>
      <c r="N28" t="s">
        <v>1193</v>
      </c>
      <c r="O28" t="s">
        <v>1194</v>
      </c>
      <c r="P28" t="s">
        <v>1120</v>
      </c>
      <c r="S28" t="s">
        <v>1121</v>
      </c>
      <c r="T28" t="s">
        <v>1195</v>
      </c>
      <c r="V28" t="s">
        <v>1123</v>
      </c>
      <c r="X28" t="s">
        <v>1150</v>
      </c>
      <c r="AA28" t="s">
        <v>1125</v>
      </c>
      <c r="AB28">
        <v>0</v>
      </c>
      <c r="AC28">
        <v>0</v>
      </c>
      <c r="AD28">
        <v>0</v>
      </c>
      <c r="AE28">
        <v>1</v>
      </c>
      <c r="AF28">
        <v>1</v>
      </c>
      <c r="EF28" t="s">
        <v>1300</v>
      </c>
      <c r="EG28">
        <v>1</v>
      </c>
      <c r="EH28">
        <v>1</v>
      </c>
      <c r="EI28">
        <v>1</v>
      </c>
      <c r="EJ28">
        <v>1</v>
      </c>
      <c r="EK28">
        <v>0</v>
      </c>
      <c r="EL28">
        <v>4</v>
      </c>
      <c r="EN28" t="s">
        <v>1127</v>
      </c>
      <c r="EO28">
        <v>5000</v>
      </c>
      <c r="EP28" t="s">
        <v>1173</v>
      </c>
      <c r="ES28">
        <v>30</v>
      </c>
      <c r="ET28">
        <v>7</v>
      </c>
      <c r="EU28">
        <v>0</v>
      </c>
      <c r="EW28" t="s">
        <v>1127</v>
      </c>
      <c r="EX28">
        <v>7500</v>
      </c>
      <c r="EY28" t="s">
        <v>1173</v>
      </c>
      <c r="FB28">
        <v>30</v>
      </c>
      <c r="FC28">
        <v>7</v>
      </c>
      <c r="FD28">
        <v>0</v>
      </c>
      <c r="FF28" t="s">
        <v>1127</v>
      </c>
      <c r="FG28">
        <v>1500</v>
      </c>
      <c r="FH28" t="s">
        <v>1173</v>
      </c>
      <c r="FK28">
        <v>30</v>
      </c>
      <c r="FL28">
        <v>7</v>
      </c>
      <c r="FM28">
        <v>0</v>
      </c>
      <c r="FO28" t="s">
        <v>1127</v>
      </c>
      <c r="FP28">
        <v>2000</v>
      </c>
      <c r="FQ28" t="s">
        <v>1173</v>
      </c>
      <c r="FT28">
        <v>30</v>
      </c>
      <c r="FU28">
        <v>7</v>
      </c>
      <c r="FV28">
        <v>0</v>
      </c>
      <c r="FX28" t="s">
        <v>1137</v>
      </c>
      <c r="GV28" t="s">
        <v>1145</v>
      </c>
      <c r="GW28">
        <v>0</v>
      </c>
      <c r="GX28">
        <v>1</v>
      </c>
      <c r="GY28">
        <v>0</v>
      </c>
      <c r="GZ28">
        <v>0</v>
      </c>
      <c r="HA28" t="s">
        <v>1226</v>
      </c>
      <c r="HB28">
        <v>1</v>
      </c>
      <c r="HC28">
        <v>1</v>
      </c>
      <c r="HD28">
        <v>1</v>
      </c>
      <c r="HE28">
        <v>1</v>
      </c>
      <c r="HF28">
        <v>0</v>
      </c>
      <c r="HG28" t="s">
        <v>1163</v>
      </c>
      <c r="HH28">
        <v>1</v>
      </c>
      <c r="HI28">
        <v>0</v>
      </c>
      <c r="HJ28">
        <v>0</v>
      </c>
      <c r="HK28">
        <v>0</v>
      </c>
      <c r="HL28">
        <v>0</v>
      </c>
      <c r="HM28">
        <v>1</v>
      </c>
      <c r="HN28">
        <v>0</v>
      </c>
      <c r="HO28">
        <v>0</v>
      </c>
      <c r="HP28">
        <v>0</v>
      </c>
      <c r="HQ28">
        <v>0</v>
      </c>
      <c r="HR28">
        <v>0</v>
      </c>
      <c r="HS28">
        <v>0</v>
      </c>
      <c r="IP28" t="s">
        <v>1210</v>
      </c>
      <c r="IQ28">
        <v>0</v>
      </c>
      <c r="IR28">
        <v>0</v>
      </c>
      <c r="IS28">
        <v>1</v>
      </c>
      <c r="IT28">
        <v>0</v>
      </c>
      <c r="IU28">
        <v>0</v>
      </c>
      <c r="IV28">
        <v>0</v>
      </c>
      <c r="IW28">
        <v>0</v>
      </c>
      <c r="IX28">
        <v>0</v>
      </c>
      <c r="IY28">
        <v>0</v>
      </c>
      <c r="IZ28">
        <v>0</v>
      </c>
      <c r="JA28">
        <v>0</v>
      </c>
      <c r="JB28">
        <v>0</v>
      </c>
      <c r="JC28">
        <v>0</v>
      </c>
      <c r="JD28">
        <v>0</v>
      </c>
      <c r="JE28">
        <v>0</v>
      </c>
      <c r="JF28">
        <v>0</v>
      </c>
      <c r="JG28">
        <v>1</v>
      </c>
      <c r="JH28">
        <v>6</v>
      </c>
      <c r="KF28" t="s">
        <v>1127</v>
      </c>
      <c r="KG28" t="s">
        <v>1211</v>
      </c>
      <c r="KH28">
        <v>0</v>
      </c>
      <c r="KI28">
        <v>1</v>
      </c>
      <c r="KJ28">
        <v>1</v>
      </c>
      <c r="KL28">
        <v>22500</v>
      </c>
      <c r="KM28">
        <v>23500</v>
      </c>
      <c r="KN28" t="s">
        <v>1173</v>
      </c>
      <c r="KQ28">
        <v>30</v>
      </c>
      <c r="KR28">
        <v>7</v>
      </c>
      <c r="KS28">
        <v>0</v>
      </c>
      <c r="PG28" t="s">
        <v>1123</v>
      </c>
      <c r="PI28" t="s">
        <v>1210</v>
      </c>
      <c r="PJ28">
        <v>0</v>
      </c>
      <c r="PK28">
        <v>0</v>
      </c>
      <c r="PL28">
        <v>1</v>
      </c>
      <c r="PM28">
        <v>0</v>
      </c>
      <c r="PN28">
        <v>0</v>
      </c>
      <c r="PO28">
        <v>0</v>
      </c>
      <c r="PP28">
        <v>0</v>
      </c>
      <c r="PQ28">
        <v>0</v>
      </c>
      <c r="PR28">
        <v>0</v>
      </c>
      <c r="PS28">
        <v>0</v>
      </c>
      <c r="PT28">
        <v>0</v>
      </c>
      <c r="PU28">
        <v>0</v>
      </c>
      <c r="PV28">
        <v>0</v>
      </c>
      <c r="PW28">
        <v>0</v>
      </c>
      <c r="PX28">
        <v>0</v>
      </c>
      <c r="PY28">
        <v>0</v>
      </c>
      <c r="QA28" t="s">
        <v>1301</v>
      </c>
      <c r="QB28">
        <v>0</v>
      </c>
      <c r="QC28">
        <v>0</v>
      </c>
      <c r="QD28">
        <v>0</v>
      </c>
      <c r="QE28">
        <v>0</v>
      </c>
      <c r="QF28">
        <v>1</v>
      </c>
      <c r="QG28">
        <v>0</v>
      </c>
      <c r="QH28">
        <v>0</v>
      </c>
      <c r="QI28">
        <v>0</v>
      </c>
      <c r="QJ28">
        <v>0</v>
      </c>
      <c r="QK28">
        <v>0</v>
      </c>
      <c r="QL28">
        <v>0</v>
      </c>
      <c r="QM28">
        <v>0</v>
      </c>
      <c r="QP28" t="s">
        <v>1134</v>
      </c>
      <c r="QQ28">
        <v>1</v>
      </c>
      <c r="QR28">
        <v>0</v>
      </c>
      <c r="QS28">
        <v>0</v>
      </c>
      <c r="QT28">
        <v>0</v>
      </c>
      <c r="AMP28" t="s">
        <v>1147</v>
      </c>
      <c r="AMQ28">
        <v>1</v>
      </c>
      <c r="AMR28">
        <v>0</v>
      </c>
      <c r="AMS28">
        <v>0</v>
      </c>
      <c r="AMT28">
        <v>1</v>
      </c>
      <c r="AMU28">
        <v>0</v>
      </c>
      <c r="AMV28">
        <v>0</v>
      </c>
      <c r="AMX28" t="s">
        <v>1136</v>
      </c>
      <c r="AMY28" t="s">
        <v>1137</v>
      </c>
      <c r="ANJ28" t="s">
        <v>1138</v>
      </c>
      <c r="ANK28">
        <v>0</v>
      </c>
      <c r="ANL28">
        <v>0</v>
      </c>
      <c r="ANM28">
        <v>0</v>
      </c>
      <c r="ANN28">
        <v>0</v>
      </c>
      <c r="ANO28">
        <v>0</v>
      </c>
      <c r="ANP28">
        <v>0</v>
      </c>
      <c r="ANQ28">
        <v>0</v>
      </c>
      <c r="ANR28">
        <v>1</v>
      </c>
      <c r="ANS28">
        <v>0</v>
      </c>
      <c r="ANU28" t="s">
        <v>1302</v>
      </c>
      <c r="ANX28">
        <v>373787736</v>
      </c>
      <c r="ANY28" s="2">
        <v>44910.354050925933</v>
      </c>
      <c r="AOB28" t="s">
        <v>1140</v>
      </c>
      <c r="AOC28" t="s">
        <v>1141</v>
      </c>
    </row>
    <row r="29" spans="1:492 1030:1069" x14ac:dyDescent="0.35">
      <c r="A29">
        <v>28</v>
      </c>
      <c r="B29" t="s">
        <v>1303</v>
      </c>
      <c r="C29" s="2">
        <v>44909</v>
      </c>
      <c r="D29" t="s">
        <v>1191</v>
      </c>
      <c r="E29" s="2">
        <v>44909.671765011582</v>
      </c>
      <c r="F29" s="2">
        <v>44909.671765011582</v>
      </c>
      <c r="G29" s="2">
        <v>44909.676330196758</v>
      </c>
      <c r="H29" t="s">
        <v>1115</v>
      </c>
      <c r="K29" t="s">
        <v>1116</v>
      </c>
      <c r="L29" s="2">
        <v>44909</v>
      </c>
      <c r="M29" t="s">
        <v>1192</v>
      </c>
      <c r="N29" t="s">
        <v>1193</v>
      </c>
      <c r="O29" t="s">
        <v>1194</v>
      </c>
      <c r="P29" t="s">
        <v>1120</v>
      </c>
      <c r="S29" t="s">
        <v>1121</v>
      </c>
      <c r="T29" t="s">
        <v>1195</v>
      </c>
      <c r="V29" t="s">
        <v>1123</v>
      </c>
      <c r="X29" t="s">
        <v>1124</v>
      </c>
      <c r="AA29" t="s">
        <v>1125</v>
      </c>
      <c r="AB29">
        <v>0</v>
      </c>
      <c r="AC29">
        <v>0</v>
      </c>
      <c r="AD29">
        <v>0</v>
      </c>
      <c r="AE29">
        <v>1</v>
      </c>
      <c r="AF29">
        <v>1</v>
      </c>
      <c r="EF29" t="s">
        <v>1125</v>
      </c>
      <c r="EG29">
        <v>0</v>
      </c>
      <c r="EH29">
        <v>0</v>
      </c>
      <c r="EI29">
        <v>0</v>
      </c>
      <c r="EJ29">
        <v>0</v>
      </c>
      <c r="EK29">
        <v>1</v>
      </c>
      <c r="EL29">
        <v>1</v>
      </c>
      <c r="IP29" t="s">
        <v>1161</v>
      </c>
      <c r="IQ29">
        <v>1</v>
      </c>
      <c r="IR29">
        <v>0</v>
      </c>
      <c r="IS29">
        <v>0</v>
      </c>
      <c r="IT29">
        <v>0</v>
      </c>
      <c r="IU29">
        <v>0</v>
      </c>
      <c r="IV29">
        <v>0</v>
      </c>
      <c r="IW29">
        <v>0</v>
      </c>
      <c r="IX29">
        <v>0</v>
      </c>
      <c r="IY29">
        <v>0</v>
      </c>
      <c r="IZ29">
        <v>0</v>
      </c>
      <c r="JA29">
        <v>0</v>
      </c>
      <c r="JB29">
        <v>0</v>
      </c>
      <c r="JC29">
        <v>0</v>
      </c>
      <c r="JD29">
        <v>0</v>
      </c>
      <c r="JE29">
        <v>0</v>
      </c>
      <c r="JF29">
        <v>0</v>
      </c>
      <c r="JG29">
        <v>1</v>
      </c>
      <c r="JH29">
        <v>3</v>
      </c>
      <c r="JJ29" t="s">
        <v>1129</v>
      </c>
      <c r="JK29">
        <v>500</v>
      </c>
      <c r="JL29" t="s">
        <v>1143</v>
      </c>
      <c r="JO29">
        <v>12</v>
      </c>
      <c r="JP29">
        <v>1</v>
      </c>
      <c r="JQ29">
        <v>0</v>
      </c>
      <c r="PG29" t="s">
        <v>1137</v>
      </c>
      <c r="QP29" t="s">
        <v>1145</v>
      </c>
      <c r="QQ29">
        <v>0</v>
      </c>
      <c r="QR29">
        <v>1</v>
      </c>
      <c r="QS29">
        <v>0</v>
      </c>
      <c r="QT29">
        <v>0</v>
      </c>
      <c r="QU29" t="s">
        <v>1161</v>
      </c>
      <c r="QV29">
        <v>1</v>
      </c>
      <c r="QW29">
        <v>0</v>
      </c>
      <c r="QX29">
        <v>0</v>
      </c>
      <c r="QY29">
        <v>0</v>
      </c>
      <c r="QZ29">
        <v>0</v>
      </c>
      <c r="RA29">
        <v>0</v>
      </c>
      <c r="RB29">
        <v>0</v>
      </c>
      <c r="RC29">
        <v>0</v>
      </c>
      <c r="RD29">
        <v>0</v>
      </c>
      <c r="RE29">
        <v>0</v>
      </c>
      <c r="RF29">
        <v>0</v>
      </c>
      <c r="RG29">
        <v>0</v>
      </c>
      <c r="RH29">
        <v>0</v>
      </c>
      <c r="RI29">
        <v>0</v>
      </c>
      <c r="RJ29">
        <v>0</v>
      </c>
      <c r="RK29">
        <v>0</v>
      </c>
      <c r="RL29" t="s">
        <v>1304</v>
      </c>
      <c r="RM29">
        <v>1</v>
      </c>
      <c r="RN29">
        <v>0</v>
      </c>
      <c r="RO29">
        <v>0</v>
      </c>
      <c r="RP29">
        <v>0</v>
      </c>
      <c r="RQ29">
        <v>0</v>
      </c>
      <c r="RR29">
        <v>0</v>
      </c>
      <c r="RS29">
        <v>0</v>
      </c>
      <c r="RT29">
        <v>0</v>
      </c>
      <c r="RU29">
        <v>0</v>
      </c>
      <c r="RV29">
        <v>0</v>
      </c>
      <c r="RW29">
        <v>0</v>
      </c>
      <c r="RX29">
        <v>0</v>
      </c>
      <c r="AMP29" t="s">
        <v>1135</v>
      </c>
      <c r="AMQ29">
        <v>1</v>
      </c>
      <c r="AMR29">
        <v>0</v>
      </c>
      <c r="AMS29">
        <v>0</v>
      </c>
      <c r="AMT29">
        <v>0</v>
      </c>
      <c r="AMU29">
        <v>0</v>
      </c>
      <c r="AMV29">
        <v>0</v>
      </c>
      <c r="AMX29" t="s">
        <v>1136</v>
      </c>
      <c r="AMY29" t="s">
        <v>1137</v>
      </c>
      <c r="ANJ29" t="s">
        <v>1138</v>
      </c>
      <c r="ANK29">
        <v>0</v>
      </c>
      <c r="ANL29">
        <v>0</v>
      </c>
      <c r="ANM29">
        <v>0</v>
      </c>
      <c r="ANN29">
        <v>0</v>
      </c>
      <c r="ANO29">
        <v>0</v>
      </c>
      <c r="ANP29">
        <v>0</v>
      </c>
      <c r="ANQ29">
        <v>0</v>
      </c>
      <c r="ANR29">
        <v>1</v>
      </c>
      <c r="ANS29">
        <v>0</v>
      </c>
      <c r="ANU29" t="s">
        <v>1252</v>
      </c>
      <c r="ANX29">
        <v>373787769</v>
      </c>
      <c r="ANY29" s="2">
        <v>44910.354120370372</v>
      </c>
      <c r="AOB29" t="s">
        <v>1140</v>
      </c>
      <c r="AOC29" t="s">
        <v>1141</v>
      </c>
    </row>
    <row r="30" spans="1:492 1030:1069" x14ac:dyDescent="0.35">
      <c r="A30">
        <v>29</v>
      </c>
      <c r="B30" t="s">
        <v>1305</v>
      </c>
      <c r="C30" s="2">
        <v>44909</v>
      </c>
      <c r="D30" t="s">
        <v>1191</v>
      </c>
      <c r="E30" s="2">
        <v>44909.680197268521</v>
      </c>
      <c r="F30" s="2">
        <v>44909.680197268521</v>
      </c>
      <c r="G30" s="2">
        <v>44909.682203738434</v>
      </c>
      <c r="H30" t="s">
        <v>1115</v>
      </c>
      <c r="K30" t="s">
        <v>1116</v>
      </c>
      <c r="L30" s="2">
        <v>44909</v>
      </c>
      <c r="M30" t="s">
        <v>1192</v>
      </c>
      <c r="N30" t="s">
        <v>1193</v>
      </c>
      <c r="O30" t="s">
        <v>1194</v>
      </c>
      <c r="P30" t="s">
        <v>1120</v>
      </c>
      <c r="S30" t="s">
        <v>1121</v>
      </c>
      <c r="T30" t="s">
        <v>1195</v>
      </c>
      <c r="V30" t="s">
        <v>1123</v>
      </c>
      <c r="X30" t="s">
        <v>1150</v>
      </c>
      <c r="AA30" t="s">
        <v>1125</v>
      </c>
      <c r="AB30">
        <v>0</v>
      </c>
      <c r="AC30">
        <v>0</v>
      </c>
      <c r="AD30">
        <v>0</v>
      </c>
      <c r="AE30">
        <v>1</v>
      </c>
      <c r="AF30">
        <v>1</v>
      </c>
      <c r="EF30" t="s">
        <v>1125</v>
      </c>
      <c r="EG30">
        <v>0</v>
      </c>
      <c r="EH30">
        <v>0</v>
      </c>
      <c r="EI30">
        <v>0</v>
      </c>
      <c r="EJ30">
        <v>0</v>
      </c>
      <c r="EK30">
        <v>1</v>
      </c>
      <c r="EL30">
        <v>1</v>
      </c>
      <c r="IP30" t="s">
        <v>1161</v>
      </c>
      <c r="IQ30">
        <v>1</v>
      </c>
      <c r="IR30">
        <v>0</v>
      </c>
      <c r="IS30">
        <v>0</v>
      </c>
      <c r="IT30">
        <v>0</v>
      </c>
      <c r="IU30">
        <v>0</v>
      </c>
      <c r="IV30">
        <v>0</v>
      </c>
      <c r="IW30">
        <v>0</v>
      </c>
      <c r="IX30">
        <v>0</v>
      </c>
      <c r="IY30">
        <v>0</v>
      </c>
      <c r="IZ30">
        <v>0</v>
      </c>
      <c r="JA30">
        <v>0</v>
      </c>
      <c r="JB30">
        <v>0</v>
      </c>
      <c r="JC30">
        <v>0</v>
      </c>
      <c r="JD30">
        <v>0</v>
      </c>
      <c r="JE30">
        <v>0</v>
      </c>
      <c r="JF30">
        <v>0</v>
      </c>
      <c r="JG30">
        <v>1</v>
      </c>
      <c r="JH30">
        <v>3</v>
      </c>
      <c r="JJ30" t="s">
        <v>1129</v>
      </c>
      <c r="JK30">
        <v>500</v>
      </c>
      <c r="JL30" t="s">
        <v>1128</v>
      </c>
      <c r="JO30">
        <v>7</v>
      </c>
      <c r="JP30">
        <v>3</v>
      </c>
      <c r="JQ30">
        <v>0</v>
      </c>
      <c r="PG30" t="s">
        <v>1137</v>
      </c>
      <c r="QP30" t="s">
        <v>1134</v>
      </c>
      <c r="QQ30">
        <v>1</v>
      </c>
      <c r="QR30">
        <v>0</v>
      </c>
      <c r="QS30">
        <v>0</v>
      </c>
      <c r="QT30">
        <v>0</v>
      </c>
      <c r="AMP30" t="s">
        <v>1135</v>
      </c>
      <c r="AMQ30">
        <v>1</v>
      </c>
      <c r="AMR30">
        <v>0</v>
      </c>
      <c r="AMS30">
        <v>0</v>
      </c>
      <c r="AMT30">
        <v>0</v>
      </c>
      <c r="AMU30">
        <v>0</v>
      </c>
      <c r="AMV30">
        <v>0</v>
      </c>
      <c r="AMX30" t="s">
        <v>1136</v>
      </c>
      <c r="AMY30" t="s">
        <v>1137</v>
      </c>
      <c r="ANJ30" t="s">
        <v>1138</v>
      </c>
      <c r="ANK30">
        <v>0</v>
      </c>
      <c r="ANL30">
        <v>0</v>
      </c>
      <c r="ANM30">
        <v>0</v>
      </c>
      <c r="ANN30">
        <v>0</v>
      </c>
      <c r="ANO30">
        <v>0</v>
      </c>
      <c r="ANP30">
        <v>0</v>
      </c>
      <c r="ANQ30">
        <v>0</v>
      </c>
      <c r="ANR30">
        <v>1</v>
      </c>
      <c r="ANS30">
        <v>0</v>
      </c>
      <c r="ANU30" t="s">
        <v>1231</v>
      </c>
      <c r="ANX30">
        <v>373787798</v>
      </c>
      <c r="ANY30" s="2">
        <v>44910.354166666672</v>
      </c>
      <c r="AOB30" t="s">
        <v>1140</v>
      </c>
      <c r="AOC30" t="s">
        <v>1141</v>
      </c>
    </row>
    <row r="31" spans="1:492 1030:1069" x14ac:dyDescent="0.35">
      <c r="A31">
        <v>30</v>
      </c>
      <c r="B31" t="s">
        <v>1306</v>
      </c>
      <c r="C31" s="2">
        <v>44909</v>
      </c>
      <c r="D31" t="s">
        <v>1191</v>
      </c>
      <c r="E31" s="2">
        <v>44909.676028981477</v>
      </c>
      <c r="F31" s="2">
        <v>44909.676028981477</v>
      </c>
      <c r="G31" s="2">
        <v>44909.680001064808</v>
      </c>
      <c r="H31" t="s">
        <v>1115</v>
      </c>
      <c r="K31" t="s">
        <v>1116</v>
      </c>
      <c r="L31" s="2">
        <v>44909</v>
      </c>
      <c r="M31" t="s">
        <v>1192</v>
      </c>
      <c r="N31" t="s">
        <v>1193</v>
      </c>
      <c r="O31" t="s">
        <v>1194</v>
      </c>
      <c r="P31" t="s">
        <v>1120</v>
      </c>
      <c r="S31" t="s">
        <v>1121</v>
      </c>
      <c r="T31" t="s">
        <v>1195</v>
      </c>
      <c r="V31" t="s">
        <v>1123</v>
      </c>
      <c r="X31" t="s">
        <v>1150</v>
      </c>
      <c r="AA31" t="s">
        <v>1166</v>
      </c>
      <c r="AB31">
        <v>0</v>
      </c>
      <c r="AC31">
        <v>0</v>
      </c>
      <c r="AD31">
        <v>1</v>
      </c>
      <c r="AE31">
        <v>0</v>
      </c>
      <c r="AF31">
        <v>1</v>
      </c>
      <c r="BD31" t="s">
        <v>1127</v>
      </c>
      <c r="BE31" t="s">
        <v>1152</v>
      </c>
      <c r="BF31">
        <v>1</v>
      </c>
      <c r="BG31">
        <v>1</v>
      </c>
      <c r="BH31">
        <v>350</v>
      </c>
      <c r="BI31">
        <v>250</v>
      </c>
      <c r="BJ31" t="s">
        <v>1131</v>
      </c>
      <c r="BM31">
        <v>7</v>
      </c>
      <c r="BN31">
        <v>1</v>
      </c>
      <c r="BO31">
        <v>0</v>
      </c>
      <c r="BQ31" t="s">
        <v>1137</v>
      </c>
      <c r="CN31" t="s">
        <v>1145</v>
      </c>
      <c r="CO31">
        <v>0</v>
      </c>
      <c r="CP31">
        <v>1</v>
      </c>
      <c r="CQ31">
        <v>0</v>
      </c>
      <c r="CR31">
        <v>0</v>
      </c>
      <c r="CS31" t="s">
        <v>1166</v>
      </c>
      <c r="CT31">
        <v>0</v>
      </c>
      <c r="CU31">
        <v>0</v>
      </c>
      <c r="CV31">
        <v>1</v>
      </c>
      <c r="CW31">
        <v>0</v>
      </c>
      <c r="CX31" t="s">
        <v>1304</v>
      </c>
      <c r="CY31">
        <v>1</v>
      </c>
      <c r="CZ31">
        <v>0</v>
      </c>
      <c r="DA31">
        <v>0</v>
      </c>
      <c r="DB31">
        <v>0</v>
      </c>
      <c r="DC31">
        <v>0</v>
      </c>
      <c r="DD31">
        <v>0</v>
      </c>
      <c r="DE31">
        <v>0</v>
      </c>
      <c r="DF31">
        <v>0</v>
      </c>
      <c r="DG31">
        <v>0</v>
      </c>
      <c r="DH31">
        <v>0</v>
      </c>
      <c r="DI31">
        <v>0</v>
      </c>
      <c r="DJ31">
        <v>0</v>
      </c>
      <c r="EF31" t="s">
        <v>1125</v>
      </c>
      <c r="EG31">
        <v>0</v>
      </c>
      <c r="EH31">
        <v>0</v>
      </c>
      <c r="EI31">
        <v>0</v>
      </c>
      <c r="EJ31">
        <v>0</v>
      </c>
      <c r="EK31">
        <v>1</v>
      </c>
      <c r="EL31">
        <v>1</v>
      </c>
      <c r="IP31" t="s">
        <v>1125</v>
      </c>
      <c r="IQ31">
        <v>0</v>
      </c>
      <c r="IR31">
        <v>0</v>
      </c>
      <c r="IS31">
        <v>0</v>
      </c>
      <c r="IT31">
        <v>0</v>
      </c>
      <c r="IU31">
        <v>0</v>
      </c>
      <c r="IV31">
        <v>0</v>
      </c>
      <c r="IW31">
        <v>0</v>
      </c>
      <c r="IX31">
        <v>0</v>
      </c>
      <c r="IY31">
        <v>0</v>
      </c>
      <c r="IZ31">
        <v>0</v>
      </c>
      <c r="JA31">
        <v>0</v>
      </c>
      <c r="JB31">
        <v>0</v>
      </c>
      <c r="JC31">
        <v>0</v>
      </c>
      <c r="JD31">
        <v>0</v>
      </c>
      <c r="JE31">
        <v>0</v>
      </c>
      <c r="JF31">
        <v>1</v>
      </c>
      <c r="JG31">
        <v>1</v>
      </c>
      <c r="JH31">
        <v>3</v>
      </c>
      <c r="AMP31" t="s">
        <v>1135</v>
      </c>
      <c r="AMQ31">
        <v>1</v>
      </c>
      <c r="AMR31">
        <v>0</v>
      </c>
      <c r="AMS31">
        <v>0</v>
      </c>
      <c r="AMT31">
        <v>0</v>
      </c>
      <c r="AMU31">
        <v>0</v>
      </c>
      <c r="AMV31">
        <v>0</v>
      </c>
      <c r="AMX31" t="s">
        <v>1136</v>
      </c>
      <c r="AMY31" t="s">
        <v>1137</v>
      </c>
      <c r="ANJ31" t="s">
        <v>1138</v>
      </c>
      <c r="ANK31">
        <v>0</v>
      </c>
      <c r="ANL31">
        <v>0</v>
      </c>
      <c r="ANM31">
        <v>0</v>
      </c>
      <c r="ANN31">
        <v>0</v>
      </c>
      <c r="ANO31">
        <v>0</v>
      </c>
      <c r="ANP31">
        <v>0</v>
      </c>
      <c r="ANQ31">
        <v>0</v>
      </c>
      <c r="ANR31">
        <v>1</v>
      </c>
      <c r="ANS31">
        <v>0</v>
      </c>
      <c r="ANU31" t="s">
        <v>1307</v>
      </c>
      <c r="ANX31">
        <v>373787797</v>
      </c>
      <c r="ANY31" s="2">
        <v>44910.354155092587</v>
      </c>
      <c r="AOB31" t="s">
        <v>1140</v>
      </c>
      <c r="AOC31" t="s">
        <v>1141</v>
      </c>
    </row>
    <row r="32" spans="1:492 1030:1069" x14ac:dyDescent="0.35">
      <c r="A32">
        <v>31</v>
      </c>
      <c r="B32" t="s">
        <v>1308</v>
      </c>
      <c r="C32" s="2">
        <v>44909</v>
      </c>
      <c r="D32" t="s">
        <v>1191</v>
      </c>
      <c r="E32" s="2">
        <v>44909.693698206007</v>
      </c>
      <c r="F32" s="2">
        <v>44909.693698206007</v>
      </c>
      <c r="G32" s="2">
        <v>44909.697627905087</v>
      </c>
      <c r="H32" t="s">
        <v>1115</v>
      </c>
      <c r="K32" t="s">
        <v>1116</v>
      </c>
      <c r="L32" s="2">
        <v>44909</v>
      </c>
      <c r="M32" t="s">
        <v>1192</v>
      </c>
      <c r="N32" t="s">
        <v>1193</v>
      </c>
      <c r="O32" t="s">
        <v>1194</v>
      </c>
      <c r="P32" t="s">
        <v>1120</v>
      </c>
      <c r="S32" t="s">
        <v>1121</v>
      </c>
      <c r="T32" t="s">
        <v>1195</v>
      </c>
      <c r="V32" t="s">
        <v>1123</v>
      </c>
      <c r="X32" t="s">
        <v>1150</v>
      </c>
      <c r="AA32" t="s">
        <v>1125</v>
      </c>
      <c r="AB32">
        <v>0</v>
      </c>
      <c r="AC32">
        <v>0</v>
      </c>
      <c r="AD32">
        <v>0</v>
      </c>
      <c r="AE32">
        <v>1</v>
      </c>
      <c r="AF32">
        <v>1</v>
      </c>
      <c r="EF32" t="s">
        <v>1125</v>
      </c>
      <c r="EG32">
        <v>0</v>
      </c>
      <c r="EH32">
        <v>0</v>
      </c>
      <c r="EI32">
        <v>0</v>
      </c>
      <c r="EJ32">
        <v>0</v>
      </c>
      <c r="EK32">
        <v>1</v>
      </c>
      <c r="EL32">
        <v>1</v>
      </c>
      <c r="IP32" t="s">
        <v>1272</v>
      </c>
      <c r="IQ32">
        <v>0</v>
      </c>
      <c r="IR32">
        <v>1</v>
      </c>
      <c r="IS32">
        <v>0</v>
      </c>
      <c r="IT32">
        <v>0</v>
      </c>
      <c r="IU32">
        <v>0</v>
      </c>
      <c r="IV32">
        <v>0</v>
      </c>
      <c r="IW32">
        <v>0</v>
      </c>
      <c r="IX32">
        <v>0</v>
      </c>
      <c r="IY32">
        <v>0</v>
      </c>
      <c r="IZ32">
        <v>0</v>
      </c>
      <c r="JA32">
        <v>0</v>
      </c>
      <c r="JB32">
        <v>0</v>
      </c>
      <c r="JC32">
        <v>0</v>
      </c>
      <c r="JD32">
        <v>0</v>
      </c>
      <c r="JE32">
        <v>0</v>
      </c>
      <c r="JF32">
        <v>0</v>
      </c>
      <c r="JG32">
        <v>1</v>
      </c>
      <c r="JH32">
        <v>3</v>
      </c>
      <c r="JS32" t="s">
        <v>1129</v>
      </c>
      <c r="JT32" t="s">
        <v>1130</v>
      </c>
      <c r="JU32">
        <v>1</v>
      </c>
      <c r="JV32">
        <v>1</v>
      </c>
      <c r="JW32">
        <v>5500</v>
      </c>
      <c r="JX32">
        <v>100</v>
      </c>
      <c r="JY32" t="s">
        <v>1274</v>
      </c>
      <c r="KB32">
        <v>7</v>
      </c>
      <c r="KC32">
        <v>5</v>
      </c>
      <c r="KD32">
        <v>0</v>
      </c>
      <c r="PG32" t="s">
        <v>1137</v>
      </c>
      <c r="QP32" t="s">
        <v>1145</v>
      </c>
      <c r="QQ32">
        <v>0</v>
      </c>
      <c r="QR32">
        <v>1</v>
      </c>
      <c r="QS32">
        <v>0</v>
      </c>
      <c r="QT32">
        <v>0</v>
      </c>
      <c r="QU32" t="s">
        <v>1272</v>
      </c>
      <c r="QV32">
        <v>0</v>
      </c>
      <c r="QW32">
        <v>1</v>
      </c>
      <c r="QX32">
        <v>0</v>
      </c>
      <c r="QY32">
        <v>0</v>
      </c>
      <c r="QZ32">
        <v>0</v>
      </c>
      <c r="RA32">
        <v>0</v>
      </c>
      <c r="RB32">
        <v>0</v>
      </c>
      <c r="RC32">
        <v>0</v>
      </c>
      <c r="RD32">
        <v>0</v>
      </c>
      <c r="RE32">
        <v>0</v>
      </c>
      <c r="RF32">
        <v>0</v>
      </c>
      <c r="RG32">
        <v>0</v>
      </c>
      <c r="RH32">
        <v>0</v>
      </c>
      <c r="RI32">
        <v>0</v>
      </c>
      <c r="RJ32">
        <v>0</v>
      </c>
      <c r="RK32">
        <v>0</v>
      </c>
      <c r="RL32" t="s">
        <v>1304</v>
      </c>
      <c r="RM32">
        <v>1</v>
      </c>
      <c r="RN32">
        <v>0</v>
      </c>
      <c r="RO32">
        <v>0</v>
      </c>
      <c r="RP32">
        <v>0</v>
      </c>
      <c r="RQ32">
        <v>0</v>
      </c>
      <c r="RR32">
        <v>0</v>
      </c>
      <c r="RS32">
        <v>0</v>
      </c>
      <c r="RT32">
        <v>0</v>
      </c>
      <c r="RU32">
        <v>0</v>
      </c>
      <c r="RV32">
        <v>0</v>
      </c>
      <c r="RW32">
        <v>0</v>
      </c>
      <c r="RX32">
        <v>0</v>
      </c>
      <c r="AMP32" t="s">
        <v>1135</v>
      </c>
      <c r="AMQ32">
        <v>1</v>
      </c>
      <c r="AMR32">
        <v>0</v>
      </c>
      <c r="AMS32">
        <v>0</v>
      </c>
      <c r="AMT32">
        <v>0</v>
      </c>
      <c r="AMU32">
        <v>0</v>
      </c>
      <c r="AMV32">
        <v>0</v>
      </c>
      <c r="AMX32" t="s">
        <v>1136</v>
      </c>
      <c r="AMY32" t="s">
        <v>1137</v>
      </c>
      <c r="ANJ32" t="s">
        <v>1138</v>
      </c>
      <c r="ANK32">
        <v>0</v>
      </c>
      <c r="ANL32">
        <v>0</v>
      </c>
      <c r="ANM32">
        <v>0</v>
      </c>
      <c r="ANN32">
        <v>0</v>
      </c>
      <c r="ANO32">
        <v>0</v>
      </c>
      <c r="ANP32">
        <v>0</v>
      </c>
      <c r="ANQ32">
        <v>0</v>
      </c>
      <c r="ANR32">
        <v>1</v>
      </c>
      <c r="ANS32">
        <v>0</v>
      </c>
      <c r="ANU32" t="s">
        <v>1252</v>
      </c>
      <c r="ANX32">
        <v>373787871</v>
      </c>
      <c r="ANY32" s="2">
        <v>44910.35434027778</v>
      </c>
      <c r="AOB32" t="s">
        <v>1140</v>
      </c>
      <c r="AOC32" t="s">
        <v>1141</v>
      </c>
    </row>
    <row r="33" spans="1:984 1030:1069" x14ac:dyDescent="0.35">
      <c r="A33">
        <v>32</v>
      </c>
      <c r="B33" t="s">
        <v>1309</v>
      </c>
      <c r="C33" s="2">
        <v>44909</v>
      </c>
      <c r="D33" t="s">
        <v>1191</v>
      </c>
      <c r="E33" s="2">
        <v>44909.407978483803</v>
      </c>
      <c r="F33" s="2">
        <v>44909.407978483803</v>
      </c>
      <c r="G33" s="2">
        <v>44909.605829351851</v>
      </c>
      <c r="H33" t="s">
        <v>1115</v>
      </c>
      <c r="K33" t="s">
        <v>1116</v>
      </c>
      <c r="L33" s="2">
        <v>44909</v>
      </c>
      <c r="M33" t="s">
        <v>1192</v>
      </c>
      <c r="N33" t="s">
        <v>1193</v>
      </c>
      <c r="O33" t="s">
        <v>1194</v>
      </c>
      <c r="P33" t="s">
        <v>1120</v>
      </c>
      <c r="S33" t="s">
        <v>1121</v>
      </c>
      <c r="T33" t="s">
        <v>1195</v>
      </c>
      <c r="V33" t="s">
        <v>1123</v>
      </c>
      <c r="X33" t="s">
        <v>1150</v>
      </c>
      <c r="AA33" t="s">
        <v>1125</v>
      </c>
      <c r="AB33">
        <v>0</v>
      </c>
      <c r="AC33">
        <v>0</v>
      </c>
      <c r="AD33">
        <v>0</v>
      </c>
      <c r="AE33">
        <v>1</v>
      </c>
      <c r="AF33">
        <v>1</v>
      </c>
      <c r="EF33" t="s">
        <v>1125</v>
      </c>
      <c r="EG33">
        <v>0</v>
      </c>
      <c r="EH33">
        <v>0</v>
      </c>
      <c r="EI33">
        <v>0</v>
      </c>
      <c r="EJ33">
        <v>0</v>
      </c>
      <c r="EK33">
        <v>1</v>
      </c>
      <c r="EL33">
        <v>1</v>
      </c>
      <c r="IP33" t="s">
        <v>1272</v>
      </c>
      <c r="IQ33">
        <v>0</v>
      </c>
      <c r="IR33">
        <v>1</v>
      </c>
      <c r="IS33">
        <v>0</v>
      </c>
      <c r="IT33">
        <v>0</v>
      </c>
      <c r="IU33">
        <v>0</v>
      </c>
      <c r="IV33">
        <v>0</v>
      </c>
      <c r="IW33">
        <v>0</v>
      </c>
      <c r="IX33">
        <v>0</v>
      </c>
      <c r="IY33">
        <v>0</v>
      </c>
      <c r="IZ33">
        <v>0</v>
      </c>
      <c r="JA33">
        <v>0</v>
      </c>
      <c r="JB33">
        <v>0</v>
      </c>
      <c r="JC33">
        <v>0</v>
      </c>
      <c r="JD33">
        <v>0</v>
      </c>
      <c r="JE33">
        <v>0</v>
      </c>
      <c r="JF33">
        <v>0</v>
      </c>
      <c r="JG33">
        <v>1</v>
      </c>
      <c r="JH33">
        <v>3</v>
      </c>
      <c r="JS33" t="s">
        <v>1129</v>
      </c>
      <c r="JT33" t="s">
        <v>1130</v>
      </c>
      <c r="JU33">
        <v>1</v>
      </c>
      <c r="JV33">
        <v>1</v>
      </c>
      <c r="JW33">
        <v>6500</v>
      </c>
      <c r="JX33">
        <v>100</v>
      </c>
      <c r="JY33" t="s">
        <v>1128</v>
      </c>
      <c r="KB33">
        <v>14</v>
      </c>
      <c r="KC33">
        <v>1</v>
      </c>
      <c r="KD33">
        <v>0</v>
      </c>
      <c r="PG33" t="s">
        <v>1123</v>
      </c>
      <c r="PI33" t="s">
        <v>1272</v>
      </c>
      <c r="PJ33">
        <v>0</v>
      </c>
      <c r="PK33">
        <v>1</v>
      </c>
      <c r="PL33">
        <v>0</v>
      </c>
      <c r="PM33">
        <v>0</v>
      </c>
      <c r="PN33">
        <v>0</v>
      </c>
      <c r="PO33">
        <v>0</v>
      </c>
      <c r="PP33">
        <v>0</v>
      </c>
      <c r="PQ33">
        <v>0</v>
      </c>
      <c r="PR33">
        <v>0</v>
      </c>
      <c r="PS33">
        <v>0</v>
      </c>
      <c r="PT33">
        <v>0</v>
      </c>
      <c r="PU33">
        <v>0</v>
      </c>
      <c r="PV33">
        <v>0</v>
      </c>
      <c r="PW33">
        <v>0</v>
      </c>
      <c r="PX33">
        <v>0</v>
      </c>
      <c r="PY33">
        <v>0</v>
      </c>
      <c r="QA33" t="s">
        <v>1310</v>
      </c>
      <c r="QB33">
        <v>0</v>
      </c>
      <c r="QC33">
        <v>0</v>
      </c>
      <c r="QD33">
        <v>0</v>
      </c>
      <c r="QE33">
        <v>0</v>
      </c>
      <c r="QF33">
        <v>0</v>
      </c>
      <c r="QG33">
        <v>0</v>
      </c>
      <c r="QH33">
        <v>0</v>
      </c>
      <c r="QI33">
        <v>0</v>
      </c>
      <c r="QJ33">
        <v>0</v>
      </c>
      <c r="QK33">
        <v>0</v>
      </c>
      <c r="QL33">
        <v>1</v>
      </c>
      <c r="QM33">
        <v>0</v>
      </c>
      <c r="QN33" t="s">
        <v>1311</v>
      </c>
      <c r="QP33" t="s">
        <v>1145</v>
      </c>
      <c r="QQ33">
        <v>0</v>
      </c>
      <c r="QR33">
        <v>1</v>
      </c>
      <c r="QS33">
        <v>0</v>
      </c>
      <c r="QT33">
        <v>0</v>
      </c>
      <c r="QU33" t="s">
        <v>1272</v>
      </c>
      <c r="QV33">
        <v>0</v>
      </c>
      <c r="QW33">
        <v>1</v>
      </c>
      <c r="QX33">
        <v>0</v>
      </c>
      <c r="QY33">
        <v>0</v>
      </c>
      <c r="QZ33">
        <v>0</v>
      </c>
      <c r="RA33">
        <v>0</v>
      </c>
      <c r="RB33">
        <v>0</v>
      </c>
      <c r="RC33">
        <v>0</v>
      </c>
      <c r="RD33">
        <v>0</v>
      </c>
      <c r="RE33">
        <v>0</v>
      </c>
      <c r="RF33">
        <v>0</v>
      </c>
      <c r="RG33">
        <v>0</v>
      </c>
      <c r="RH33">
        <v>0</v>
      </c>
      <c r="RI33">
        <v>0</v>
      </c>
      <c r="RJ33">
        <v>0</v>
      </c>
      <c r="RK33">
        <v>0</v>
      </c>
      <c r="RL33" t="s">
        <v>1312</v>
      </c>
      <c r="RM33">
        <v>0</v>
      </c>
      <c r="RN33">
        <v>0</v>
      </c>
      <c r="RO33">
        <v>0</v>
      </c>
      <c r="RP33">
        <v>0</v>
      </c>
      <c r="RQ33">
        <v>0</v>
      </c>
      <c r="RR33">
        <v>1</v>
      </c>
      <c r="RS33">
        <v>0</v>
      </c>
      <c r="RT33">
        <v>0</v>
      </c>
      <c r="RU33">
        <v>0</v>
      </c>
      <c r="RV33">
        <v>0</v>
      </c>
      <c r="RW33">
        <v>1</v>
      </c>
      <c r="RX33">
        <v>0</v>
      </c>
      <c r="RY33" t="s">
        <v>1313</v>
      </c>
      <c r="AMP33" t="s">
        <v>1267</v>
      </c>
      <c r="AMQ33">
        <v>1</v>
      </c>
      <c r="AMR33">
        <v>0</v>
      </c>
      <c r="AMS33">
        <v>0</v>
      </c>
      <c r="AMT33">
        <v>1</v>
      </c>
      <c r="AMU33">
        <v>0</v>
      </c>
      <c r="AMV33">
        <v>0</v>
      </c>
      <c r="AMX33" t="s">
        <v>1136</v>
      </c>
      <c r="AMY33" t="s">
        <v>1123</v>
      </c>
      <c r="AMZ33" t="s">
        <v>1241</v>
      </c>
      <c r="ANA33">
        <v>0</v>
      </c>
      <c r="ANB33">
        <v>0</v>
      </c>
      <c r="ANC33">
        <v>0</v>
      </c>
      <c r="AND33">
        <v>0</v>
      </c>
      <c r="ANE33">
        <v>0</v>
      </c>
      <c r="ANF33">
        <v>1</v>
      </c>
      <c r="ANG33">
        <v>0</v>
      </c>
      <c r="ANH33">
        <v>0</v>
      </c>
      <c r="ANJ33" t="s">
        <v>1138</v>
      </c>
      <c r="ANK33">
        <v>0</v>
      </c>
      <c r="ANL33">
        <v>0</v>
      </c>
      <c r="ANM33">
        <v>0</v>
      </c>
      <c r="ANN33">
        <v>0</v>
      </c>
      <c r="ANO33">
        <v>0</v>
      </c>
      <c r="ANP33">
        <v>0</v>
      </c>
      <c r="ANQ33">
        <v>0</v>
      </c>
      <c r="ANR33">
        <v>1</v>
      </c>
      <c r="ANS33">
        <v>0</v>
      </c>
      <c r="ANU33" t="s">
        <v>1314</v>
      </c>
      <c r="ANX33">
        <v>373788351</v>
      </c>
      <c r="ANY33" s="2">
        <v>44910.355636574073</v>
      </c>
      <c r="AOB33" t="s">
        <v>1140</v>
      </c>
      <c r="AOC33" t="s">
        <v>1141</v>
      </c>
    </row>
    <row r="34" spans="1:984 1030:1069" x14ac:dyDescent="0.35">
      <c r="A34">
        <v>33</v>
      </c>
      <c r="B34" t="s">
        <v>1315</v>
      </c>
      <c r="C34" s="2">
        <v>44909</v>
      </c>
      <c r="D34" t="s">
        <v>1191</v>
      </c>
      <c r="E34" s="2">
        <v>44909.424462812502</v>
      </c>
      <c r="F34" s="2">
        <v>44909.424462812502</v>
      </c>
      <c r="G34" s="2">
        <v>44909.606452129628</v>
      </c>
      <c r="H34" t="s">
        <v>1115</v>
      </c>
      <c r="K34" t="s">
        <v>1116</v>
      </c>
      <c r="L34" s="2">
        <v>44909</v>
      </c>
      <c r="M34" t="s">
        <v>1192</v>
      </c>
      <c r="N34" t="s">
        <v>1193</v>
      </c>
      <c r="O34" t="s">
        <v>1194</v>
      </c>
      <c r="P34" t="s">
        <v>1120</v>
      </c>
      <c r="S34" t="s">
        <v>1121</v>
      </c>
      <c r="T34" t="s">
        <v>1195</v>
      </c>
      <c r="V34" t="s">
        <v>1123</v>
      </c>
      <c r="X34" t="s">
        <v>1150</v>
      </c>
      <c r="AA34" t="s">
        <v>1125</v>
      </c>
      <c r="AB34">
        <v>0</v>
      </c>
      <c r="AC34">
        <v>0</v>
      </c>
      <c r="AD34">
        <v>0</v>
      </c>
      <c r="AE34">
        <v>1</v>
      </c>
      <c r="AF34">
        <v>1</v>
      </c>
      <c r="EF34" t="s">
        <v>1125</v>
      </c>
      <c r="EG34">
        <v>0</v>
      </c>
      <c r="EH34">
        <v>0</v>
      </c>
      <c r="EI34">
        <v>0</v>
      </c>
      <c r="EJ34">
        <v>0</v>
      </c>
      <c r="EK34">
        <v>1</v>
      </c>
      <c r="EL34">
        <v>1</v>
      </c>
      <c r="IP34" t="s">
        <v>1161</v>
      </c>
      <c r="IQ34">
        <v>1</v>
      </c>
      <c r="IR34">
        <v>0</v>
      </c>
      <c r="IS34">
        <v>0</v>
      </c>
      <c r="IT34">
        <v>0</v>
      </c>
      <c r="IU34">
        <v>0</v>
      </c>
      <c r="IV34">
        <v>0</v>
      </c>
      <c r="IW34">
        <v>0</v>
      </c>
      <c r="IX34">
        <v>0</v>
      </c>
      <c r="IY34">
        <v>0</v>
      </c>
      <c r="IZ34">
        <v>0</v>
      </c>
      <c r="JA34">
        <v>0</v>
      </c>
      <c r="JB34">
        <v>0</v>
      </c>
      <c r="JC34">
        <v>0</v>
      </c>
      <c r="JD34">
        <v>0</v>
      </c>
      <c r="JE34">
        <v>0</v>
      </c>
      <c r="JF34">
        <v>0</v>
      </c>
      <c r="JG34">
        <v>1</v>
      </c>
      <c r="JH34">
        <v>3</v>
      </c>
      <c r="JJ34" t="s">
        <v>1127</v>
      </c>
      <c r="JK34">
        <v>500</v>
      </c>
      <c r="JL34" t="s">
        <v>1128</v>
      </c>
      <c r="JO34">
        <v>7</v>
      </c>
      <c r="JP34">
        <v>3</v>
      </c>
      <c r="JQ34">
        <v>0</v>
      </c>
      <c r="PG34" t="s">
        <v>1123</v>
      </c>
      <c r="PI34" t="s">
        <v>1161</v>
      </c>
      <c r="PJ34">
        <v>1</v>
      </c>
      <c r="PK34">
        <v>0</v>
      </c>
      <c r="PL34">
        <v>0</v>
      </c>
      <c r="PM34">
        <v>0</v>
      </c>
      <c r="PN34">
        <v>0</v>
      </c>
      <c r="PO34">
        <v>0</v>
      </c>
      <c r="PP34">
        <v>0</v>
      </c>
      <c r="PQ34">
        <v>0</v>
      </c>
      <c r="PR34">
        <v>0</v>
      </c>
      <c r="PS34">
        <v>0</v>
      </c>
      <c r="PT34">
        <v>0</v>
      </c>
      <c r="PU34">
        <v>0</v>
      </c>
      <c r="PV34">
        <v>0</v>
      </c>
      <c r="PW34">
        <v>0</v>
      </c>
      <c r="PX34">
        <v>0</v>
      </c>
      <c r="PY34">
        <v>0</v>
      </c>
      <c r="QA34" t="s">
        <v>1153</v>
      </c>
      <c r="QB34">
        <v>0</v>
      </c>
      <c r="QC34">
        <v>0</v>
      </c>
      <c r="QD34">
        <v>0</v>
      </c>
      <c r="QE34">
        <v>0</v>
      </c>
      <c r="QF34">
        <v>0</v>
      </c>
      <c r="QG34">
        <v>1</v>
      </c>
      <c r="QH34">
        <v>0</v>
      </c>
      <c r="QI34">
        <v>0</v>
      </c>
      <c r="QJ34">
        <v>0</v>
      </c>
      <c r="QK34">
        <v>0</v>
      </c>
      <c r="QL34">
        <v>0</v>
      </c>
      <c r="QM34">
        <v>0</v>
      </c>
      <c r="QP34" t="s">
        <v>1145</v>
      </c>
      <c r="QQ34">
        <v>0</v>
      </c>
      <c r="QR34">
        <v>1</v>
      </c>
      <c r="QS34">
        <v>0</v>
      </c>
      <c r="QT34">
        <v>0</v>
      </c>
      <c r="QU34" t="s">
        <v>1161</v>
      </c>
      <c r="QV34">
        <v>1</v>
      </c>
      <c r="QW34">
        <v>0</v>
      </c>
      <c r="QX34">
        <v>0</v>
      </c>
      <c r="QY34">
        <v>0</v>
      </c>
      <c r="QZ34">
        <v>0</v>
      </c>
      <c r="RA34">
        <v>0</v>
      </c>
      <c r="RB34">
        <v>0</v>
      </c>
      <c r="RC34">
        <v>0</v>
      </c>
      <c r="RD34">
        <v>0</v>
      </c>
      <c r="RE34">
        <v>0</v>
      </c>
      <c r="RF34">
        <v>0</v>
      </c>
      <c r="RG34">
        <v>0</v>
      </c>
      <c r="RH34">
        <v>0</v>
      </c>
      <c r="RI34">
        <v>0</v>
      </c>
      <c r="RJ34">
        <v>0</v>
      </c>
      <c r="RK34">
        <v>0</v>
      </c>
      <c r="RL34" t="s">
        <v>1205</v>
      </c>
      <c r="RM34">
        <v>0</v>
      </c>
      <c r="RN34">
        <v>0</v>
      </c>
      <c r="RO34">
        <v>0</v>
      </c>
      <c r="RP34">
        <v>0</v>
      </c>
      <c r="RQ34">
        <v>0</v>
      </c>
      <c r="RR34">
        <v>1</v>
      </c>
      <c r="RS34">
        <v>0</v>
      </c>
      <c r="RT34">
        <v>0</v>
      </c>
      <c r="RU34">
        <v>0</v>
      </c>
      <c r="RV34">
        <v>0</v>
      </c>
      <c r="RW34">
        <v>0</v>
      </c>
      <c r="RX34">
        <v>0</v>
      </c>
      <c r="AMP34" t="s">
        <v>1240</v>
      </c>
      <c r="AMQ34">
        <v>1</v>
      </c>
      <c r="AMR34">
        <v>1</v>
      </c>
      <c r="AMS34">
        <v>0</v>
      </c>
      <c r="AMT34">
        <v>0</v>
      </c>
      <c r="AMU34">
        <v>0</v>
      </c>
      <c r="AMV34">
        <v>0</v>
      </c>
      <c r="AMX34" t="s">
        <v>1156</v>
      </c>
      <c r="AMY34" t="s">
        <v>1137</v>
      </c>
      <c r="ANJ34" t="s">
        <v>1138</v>
      </c>
      <c r="ANK34">
        <v>0</v>
      </c>
      <c r="ANL34">
        <v>0</v>
      </c>
      <c r="ANM34">
        <v>0</v>
      </c>
      <c r="ANN34">
        <v>0</v>
      </c>
      <c r="ANO34">
        <v>0</v>
      </c>
      <c r="ANP34">
        <v>0</v>
      </c>
      <c r="ANQ34">
        <v>0</v>
      </c>
      <c r="ANR34">
        <v>1</v>
      </c>
      <c r="ANS34">
        <v>0</v>
      </c>
      <c r="ANX34">
        <v>373788411</v>
      </c>
      <c r="ANY34" s="2">
        <v>44910.355810185181</v>
      </c>
      <c r="AOB34" t="s">
        <v>1140</v>
      </c>
      <c r="AOC34" t="s">
        <v>1141</v>
      </c>
    </row>
    <row r="35" spans="1:984 1030:1069" x14ac:dyDescent="0.35">
      <c r="A35">
        <v>34</v>
      </c>
      <c r="B35" t="s">
        <v>1316</v>
      </c>
      <c r="C35" s="2">
        <v>44909</v>
      </c>
      <c r="D35" t="s">
        <v>1191</v>
      </c>
      <c r="E35" s="2">
        <v>44909.4346519213</v>
      </c>
      <c r="F35" s="2">
        <v>44909.4346519213</v>
      </c>
      <c r="G35" s="2">
        <v>44909.607201157407</v>
      </c>
      <c r="H35" t="s">
        <v>1115</v>
      </c>
      <c r="K35" t="s">
        <v>1116</v>
      </c>
      <c r="L35" s="2">
        <v>44909</v>
      </c>
      <c r="M35" t="s">
        <v>1192</v>
      </c>
      <c r="N35" t="s">
        <v>1193</v>
      </c>
      <c r="O35" t="s">
        <v>1194</v>
      </c>
      <c r="P35" t="s">
        <v>1120</v>
      </c>
      <c r="S35" t="s">
        <v>1121</v>
      </c>
      <c r="T35" t="s">
        <v>1195</v>
      </c>
      <c r="V35" t="s">
        <v>1123</v>
      </c>
      <c r="X35" t="s">
        <v>1150</v>
      </c>
      <c r="AA35" t="s">
        <v>1125</v>
      </c>
      <c r="AB35">
        <v>0</v>
      </c>
      <c r="AC35">
        <v>0</v>
      </c>
      <c r="AD35">
        <v>0</v>
      </c>
      <c r="AE35">
        <v>1</v>
      </c>
      <c r="AF35">
        <v>1</v>
      </c>
      <c r="EF35" t="s">
        <v>1125</v>
      </c>
      <c r="EG35">
        <v>0</v>
      </c>
      <c r="EH35">
        <v>0</v>
      </c>
      <c r="EI35">
        <v>0</v>
      </c>
      <c r="EJ35">
        <v>0</v>
      </c>
      <c r="EK35">
        <v>1</v>
      </c>
      <c r="EL35">
        <v>1</v>
      </c>
      <c r="IP35" t="s">
        <v>1272</v>
      </c>
      <c r="IQ35">
        <v>0</v>
      </c>
      <c r="IR35">
        <v>1</v>
      </c>
      <c r="IS35">
        <v>0</v>
      </c>
      <c r="IT35">
        <v>0</v>
      </c>
      <c r="IU35">
        <v>0</v>
      </c>
      <c r="IV35">
        <v>0</v>
      </c>
      <c r="IW35">
        <v>0</v>
      </c>
      <c r="IX35">
        <v>0</v>
      </c>
      <c r="IY35">
        <v>0</v>
      </c>
      <c r="IZ35">
        <v>0</v>
      </c>
      <c r="JA35">
        <v>0</v>
      </c>
      <c r="JB35">
        <v>0</v>
      </c>
      <c r="JC35">
        <v>0</v>
      </c>
      <c r="JD35">
        <v>0</v>
      </c>
      <c r="JE35">
        <v>0</v>
      </c>
      <c r="JF35">
        <v>0</v>
      </c>
      <c r="JG35">
        <v>1</v>
      </c>
      <c r="JH35">
        <v>3</v>
      </c>
      <c r="JS35" t="s">
        <v>1129</v>
      </c>
      <c r="JT35" t="s">
        <v>1273</v>
      </c>
      <c r="JU35">
        <v>1</v>
      </c>
      <c r="JV35">
        <v>0</v>
      </c>
      <c r="JW35">
        <v>6000</v>
      </c>
      <c r="JY35" t="s">
        <v>1274</v>
      </c>
      <c r="KB35">
        <v>10</v>
      </c>
      <c r="KC35">
        <v>6</v>
      </c>
      <c r="KD35">
        <v>0</v>
      </c>
      <c r="PG35" t="s">
        <v>1137</v>
      </c>
      <c r="QP35" t="s">
        <v>1134</v>
      </c>
      <c r="QQ35">
        <v>1</v>
      </c>
      <c r="QR35">
        <v>0</v>
      </c>
      <c r="QS35">
        <v>0</v>
      </c>
      <c r="QT35">
        <v>0</v>
      </c>
      <c r="AMP35" t="s">
        <v>1135</v>
      </c>
      <c r="AMQ35">
        <v>1</v>
      </c>
      <c r="AMR35">
        <v>0</v>
      </c>
      <c r="AMS35">
        <v>0</v>
      </c>
      <c r="AMT35">
        <v>0</v>
      </c>
      <c r="AMU35">
        <v>0</v>
      </c>
      <c r="AMV35">
        <v>0</v>
      </c>
      <c r="AMX35" t="s">
        <v>1181</v>
      </c>
      <c r="AMY35" t="s">
        <v>1137</v>
      </c>
      <c r="ANJ35" t="s">
        <v>1138</v>
      </c>
      <c r="ANK35">
        <v>0</v>
      </c>
      <c r="ANL35">
        <v>0</v>
      </c>
      <c r="ANM35">
        <v>0</v>
      </c>
      <c r="ANN35">
        <v>0</v>
      </c>
      <c r="ANO35">
        <v>0</v>
      </c>
      <c r="ANP35">
        <v>0</v>
      </c>
      <c r="ANQ35">
        <v>0</v>
      </c>
      <c r="ANR35">
        <v>1</v>
      </c>
      <c r="ANS35">
        <v>0</v>
      </c>
      <c r="ANU35" t="s">
        <v>1252</v>
      </c>
      <c r="ANX35">
        <v>373788595</v>
      </c>
      <c r="ANY35" s="2">
        <v>44910.35633101852</v>
      </c>
      <c r="AOB35" t="s">
        <v>1140</v>
      </c>
      <c r="AOC35" t="s">
        <v>1141</v>
      </c>
    </row>
    <row r="36" spans="1:984 1030:1069" x14ac:dyDescent="0.35">
      <c r="A36">
        <v>35</v>
      </c>
      <c r="B36" t="s">
        <v>1317</v>
      </c>
      <c r="C36" s="2">
        <v>44909</v>
      </c>
      <c r="D36" t="s">
        <v>1191</v>
      </c>
      <c r="E36" s="2">
        <v>44909.679800787038</v>
      </c>
      <c r="F36" s="2">
        <v>44909.679800787038</v>
      </c>
      <c r="G36" s="2">
        <v>44909.686820312512</v>
      </c>
      <c r="H36" t="s">
        <v>1115</v>
      </c>
      <c r="K36" t="s">
        <v>1116</v>
      </c>
      <c r="L36" s="2">
        <v>44909</v>
      </c>
      <c r="M36" t="s">
        <v>1192</v>
      </c>
      <c r="N36" t="s">
        <v>1193</v>
      </c>
      <c r="O36" t="s">
        <v>1194</v>
      </c>
      <c r="P36" t="s">
        <v>1271</v>
      </c>
      <c r="S36" t="s">
        <v>1121</v>
      </c>
      <c r="T36" t="s">
        <v>1195</v>
      </c>
      <c r="V36" t="s">
        <v>1123</v>
      </c>
      <c r="X36" t="s">
        <v>1150</v>
      </c>
      <c r="AA36" t="s">
        <v>1125</v>
      </c>
      <c r="AB36">
        <v>0</v>
      </c>
      <c r="AC36">
        <v>0</v>
      </c>
      <c r="AD36">
        <v>0</v>
      </c>
      <c r="AE36">
        <v>1</v>
      </c>
      <c r="AF36">
        <v>1</v>
      </c>
      <c r="EF36" t="s">
        <v>1125</v>
      </c>
      <c r="EG36">
        <v>0</v>
      </c>
      <c r="EH36">
        <v>0</v>
      </c>
      <c r="EI36">
        <v>0</v>
      </c>
      <c r="EJ36">
        <v>0</v>
      </c>
      <c r="EK36">
        <v>1</v>
      </c>
      <c r="EL36">
        <v>1</v>
      </c>
      <c r="IP36" t="s">
        <v>1161</v>
      </c>
      <c r="IQ36">
        <v>1</v>
      </c>
      <c r="IR36">
        <v>0</v>
      </c>
      <c r="IS36">
        <v>0</v>
      </c>
      <c r="IT36">
        <v>0</v>
      </c>
      <c r="IU36">
        <v>0</v>
      </c>
      <c r="IV36">
        <v>0</v>
      </c>
      <c r="IW36">
        <v>0</v>
      </c>
      <c r="IX36">
        <v>0</v>
      </c>
      <c r="IY36">
        <v>0</v>
      </c>
      <c r="IZ36">
        <v>0</v>
      </c>
      <c r="JA36">
        <v>0</v>
      </c>
      <c r="JB36">
        <v>0</v>
      </c>
      <c r="JC36">
        <v>0</v>
      </c>
      <c r="JD36">
        <v>0</v>
      </c>
      <c r="JE36">
        <v>0</v>
      </c>
      <c r="JF36">
        <v>0</v>
      </c>
      <c r="JG36">
        <v>1</v>
      </c>
      <c r="JH36">
        <v>3</v>
      </c>
      <c r="JJ36" t="s">
        <v>1127</v>
      </c>
      <c r="JK36">
        <v>500</v>
      </c>
      <c r="JL36" t="s">
        <v>1128</v>
      </c>
      <c r="JO36">
        <v>20</v>
      </c>
      <c r="JP36">
        <v>3</v>
      </c>
      <c r="JQ36">
        <v>0</v>
      </c>
      <c r="PG36" t="s">
        <v>1137</v>
      </c>
      <c r="QP36" t="s">
        <v>1134</v>
      </c>
      <c r="QQ36">
        <v>1</v>
      </c>
      <c r="QR36">
        <v>0</v>
      </c>
      <c r="QS36">
        <v>0</v>
      </c>
      <c r="QT36">
        <v>0</v>
      </c>
      <c r="AMP36" t="s">
        <v>1135</v>
      </c>
      <c r="AMQ36">
        <v>1</v>
      </c>
      <c r="AMR36">
        <v>0</v>
      </c>
      <c r="AMS36">
        <v>0</v>
      </c>
      <c r="AMT36">
        <v>0</v>
      </c>
      <c r="AMU36">
        <v>0</v>
      </c>
      <c r="AMV36">
        <v>0</v>
      </c>
      <c r="AMX36" t="s">
        <v>1181</v>
      </c>
      <c r="AMY36" t="s">
        <v>1137</v>
      </c>
      <c r="ANJ36" t="s">
        <v>1138</v>
      </c>
      <c r="ANK36">
        <v>0</v>
      </c>
      <c r="ANL36">
        <v>0</v>
      </c>
      <c r="ANM36">
        <v>0</v>
      </c>
      <c r="ANN36">
        <v>0</v>
      </c>
      <c r="ANO36">
        <v>0</v>
      </c>
      <c r="ANP36">
        <v>0</v>
      </c>
      <c r="ANQ36">
        <v>0</v>
      </c>
      <c r="ANR36">
        <v>1</v>
      </c>
      <c r="ANS36">
        <v>0</v>
      </c>
      <c r="ANU36" t="s">
        <v>1318</v>
      </c>
      <c r="ANX36">
        <v>373788618</v>
      </c>
      <c r="ANY36" s="2">
        <v>44910.35637731482</v>
      </c>
      <c r="AOB36" t="s">
        <v>1140</v>
      </c>
      <c r="AOC36" t="s">
        <v>1141</v>
      </c>
    </row>
    <row r="37" spans="1:984 1030:1069" x14ac:dyDescent="0.35">
      <c r="A37">
        <v>36</v>
      </c>
      <c r="B37" t="s">
        <v>1319</v>
      </c>
      <c r="C37" s="2">
        <v>44909</v>
      </c>
      <c r="D37" t="s">
        <v>1191</v>
      </c>
      <c r="E37" s="2">
        <v>44909.681252847222</v>
      </c>
      <c r="F37" s="2">
        <v>44909.681252847222</v>
      </c>
      <c r="G37" s="2">
        <v>44910.355108854172</v>
      </c>
      <c r="H37" t="s">
        <v>1115</v>
      </c>
      <c r="K37" t="s">
        <v>1116</v>
      </c>
      <c r="L37" s="2">
        <v>44909</v>
      </c>
      <c r="M37" t="s">
        <v>1192</v>
      </c>
      <c r="N37" t="s">
        <v>1193</v>
      </c>
      <c r="O37" t="s">
        <v>1194</v>
      </c>
      <c r="P37" t="s">
        <v>1120</v>
      </c>
      <c r="S37" t="s">
        <v>1121</v>
      </c>
      <c r="T37" t="s">
        <v>1195</v>
      </c>
      <c r="V37" t="s">
        <v>1123</v>
      </c>
      <c r="X37" t="s">
        <v>1124</v>
      </c>
      <c r="AA37" t="s">
        <v>1166</v>
      </c>
      <c r="AB37">
        <v>0</v>
      </c>
      <c r="AC37">
        <v>0</v>
      </c>
      <c r="AD37">
        <v>1</v>
      </c>
      <c r="AE37">
        <v>0</v>
      </c>
      <c r="AF37">
        <v>1</v>
      </c>
      <c r="BD37" t="s">
        <v>1127</v>
      </c>
      <c r="BE37" t="s">
        <v>1152</v>
      </c>
      <c r="BF37">
        <v>1</v>
      </c>
      <c r="BG37">
        <v>1</v>
      </c>
      <c r="BH37">
        <v>300</v>
      </c>
      <c r="BI37">
        <v>250</v>
      </c>
      <c r="BJ37" t="s">
        <v>1219</v>
      </c>
      <c r="BK37" t="s">
        <v>1320</v>
      </c>
      <c r="BM37">
        <v>14</v>
      </c>
      <c r="BN37">
        <v>30</v>
      </c>
      <c r="BO37">
        <v>1</v>
      </c>
      <c r="BQ37" t="s">
        <v>1137</v>
      </c>
      <c r="CN37" t="s">
        <v>1134</v>
      </c>
      <c r="CO37">
        <v>1</v>
      </c>
      <c r="CP37">
        <v>0</v>
      </c>
      <c r="CQ37">
        <v>0</v>
      </c>
      <c r="CR37">
        <v>0</v>
      </c>
      <c r="EF37" t="s">
        <v>1125</v>
      </c>
      <c r="EG37">
        <v>0</v>
      </c>
      <c r="EH37">
        <v>0</v>
      </c>
      <c r="EI37">
        <v>0</v>
      </c>
      <c r="EJ37">
        <v>0</v>
      </c>
      <c r="EK37">
        <v>1</v>
      </c>
      <c r="EL37">
        <v>1</v>
      </c>
      <c r="IP37" t="s">
        <v>1125</v>
      </c>
      <c r="IQ37">
        <v>0</v>
      </c>
      <c r="IR37">
        <v>0</v>
      </c>
      <c r="IS37">
        <v>0</v>
      </c>
      <c r="IT37">
        <v>0</v>
      </c>
      <c r="IU37">
        <v>0</v>
      </c>
      <c r="IV37">
        <v>0</v>
      </c>
      <c r="IW37">
        <v>0</v>
      </c>
      <c r="IX37">
        <v>0</v>
      </c>
      <c r="IY37">
        <v>0</v>
      </c>
      <c r="IZ37">
        <v>0</v>
      </c>
      <c r="JA37">
        <v>0</v>
      </c>
      <c r="JB37">
        <v>0</v>
      </c>
      <c r="JC37">
        <v>0</v>
      </c>
      <c r="JD37">
        <v>0</v>
      </c>
      <c r="JE37">
        <v>0</v>
      </c>
      <c r="JF37">
        <v>1</v>
      </c>
      <c r="JG37">
        <v>1</v>
      </c>
      <c r="JH37">
        <v>3</v>
      </c>
      <c r="AMP37" t="s">
        <v>1135</v>
      </c>
      <c r="AMQ37">
        <v>1</v>
      </c>
      <c r="AMR37">
        <v>0</v>
      </c>
      <c r="AMS37">
        <v>0</v>
      </c>
      <c r="AMT37">
        <v>0</v>
      </c>
      <c r="AMU37">
        <v>0</v>
      </c>
      <c r="AMV37">
        <v>0</v>
      </c>
      <c r="AMX37" t="s">
        <v>1136</v>
      </c>
      <c r="AMY37" t="s">
        <v>1137</v>
      </c>
      <c r="ANJ37" t="s">
        <v>1138</v>
      </c>
      <c r="ANK37">
        <v>0</v>
      </c>
      <c r="ANL37">
        <v>0</v>
      </c>
      <c r="ANM37">
        <v>0</v>
      </c>
      <c r="ANN37">
        <v>0</v>
      </c>
      <c r="ANO37">
        <v>0</v>
      </c>
      <c r="ANP37">
        <v>0</v>
      </c>
      <c r="ANQ37">
        <v>0</v>
      </c>
      <c r="ANR37">
        <v>1</v>
      </c>
      <c r="ANS37">
        <v>0</v>
      </c>
      <c r="ANU37" t="s">
        <v>1321</v>
      </c>
      <c r="ANX37">
        <v>373789216</v>
      </c>
      <c r="ANY37" s="2">
        <v>44910.357175925921</v>
      </c>
      <c r="AOB37" t="s">
        <v>1140</v>
      </c>
      <c r="AOC37" t="s">
        <v>1141</v>
      </c>
    </row>
    <row r="38" spans="1:984 1030:1069" x14ac:dyDescent="0.35">
      <c r="A38">
        <v>37</v>
      </c>
      <c r="B38" t="s">
        <v>1322</v>
      </c>
      <c r="C38" s="2">
        <v>44910</v>
      </c>
      <c r="D38" t="s">
        <v>1191</v>
      </c>
      <c r="E38" s="2">
        <v>44910.448995208339</v>
      </c>
      <c r="F38" s="2">
        <v>44910.448995208339</v>
      </c>
      <c r="G38" s="2">
        <v>44910.462578287043</v>
      </c>
      <c r="H38" t="s">
        <v>1115</v>
      </c>
      <c r="K38" t="s">
        <v>1116</v>
      </c>
      <c r="L38" s="2">
        <v>44910</v>
      </c>
      <c r="M38" t="s">
        <v>1192</v>
      </c>
      <c r="N38" t="s">
        <v>1193</v>
      </c>
      <c r="O38" t="s">
        <v>1194</v>
      </c>
      <c r="P38" t="s">
        <v>1120</v>
      </c>
      <c r="S38" t="s">
        <v>1121</v>
      </c>
      <c r="T38" t="s">
        <v>1195</v>
      </c>
      <c r="V38" t="s">
        <v>1123</v>
      </c>
      <c r="X38" t="s">
        <v>1150</v>
      </c>
      <c r="AA38" t="s">
        <v>1125</v>
      </c>
      <c r="AB38">
        <v>0</v>
      </c>
      <c r="AC38">
        <v>0</v>
      </c>
      <c r="AD38">
        <v>0</v>
      </c>
      <c r="AE38">
        <v>1</v>
      </c>
      <c r="AF38">
        <v>1</v>
      </c>
      <c r="EF38" t="s">
        <v>1125</v>
      </c>
      <c r="EG38">
        <v>0</v>
      </c>
      <c r="EH38">
        <v>0</v>
      </c>
      <c r="EI38">
        <v>0</v>
      </c>
      <c r="EJ38">
        <v>0</v>
      </c>
      <c r="EK38">
        <v>1</v>
      </c>
      <c r="EL38">
        <v>1</v>
      </c>
      <c r="IP38" t="s">
        <v>1323</v>
      </c>
      <c r="IQ38">
        <v>0</v>
      </c>
      <c r="IR38">
        <v>0</v>
      </c>
      <c r="IS38">
        <v>0</v>
      </c>
      <c r="IT38">
        <v>0</v>
      </c>
      <c r="IU38">
        <v>0</v>
      </c>
      <c r="IV38">
        <v>0</v>
      </c>
      <c r="IW38">
        <v>0</v>
      </c>
      <c r="IX38">
        <v>0</v>
      </c>
      <c r="IY38">
        <v>0</v>
      </c>
      <c r="IZ38">
        <v>0</v>
      </c>
      <c r="JA38">
        <v>0</v>
      </c>
      <c r="JB38">
        <v>1</v>
      </c>
      <c r="JC38">
        <v>0</v>
      </c>
      <c r="JD38">
        <v>0</v>
      </c>
      <c r="JE38">
        <v>0</v>
      </c>
      <c r="JF38">
        <v>0</v>
      </c>
      <c r="JG38">
        <v>1</v>
      </c>
      <c r="JH38">
        <v>3</v>
      </c>
      <c r="NU38" t="s">
        <v>1127</v>
      </c>
      <c r="NV38">
        <v>2000</v>
      </c>
      <c r="NW38" t="s">
        <v>1219</v>
      </c>
      <c r="NX38" t="s">
        <v>1324</v>
      </c>
      <c r="NZ38">
        <v>365</v>
      </c>
      <c r="OA38">
        <v>20</v>
      </c>
      <c r="OB38">
        <v>0</v>
      </c>
      <c r="PG38" t="s">
        <v>1123</v>
      </c>
      <c r="PI38" t="s">
        <v>1323</v>
      </c>
      <c r="PJ38">
        <v>0</v>
      </c>
      <c r="PK38">
        <v>0</v>
      </c>
      <c r="PL38">
        <v>0</v>
      </c>
      <c r="PM38">
        <v>0</v>
      </c>
      <c r="PN38">
        <v>0</v>
      </c>
      <c r="PO38">
        <v>0</v>
      </c>
      <c r="PP38">
        <v>0</v>
      </c>
      <c r="PQ38">
        <v>0</v>
      </c>
      <c r="PR38">
        <v>0</v>
      </c>
      <c r="PS38">
        <v>0</v>
      </c>
      <c r="PT38">
        <v>0</v>
      </c>
      <c r="PU38">
        <v>1</v>
      </c>
      <c r="PV38">
        <v>0</v>
      </c>
      <c r="PW38">
        <v>0</v>
      </c>
      <c r="PX38">
        <v>0</v>
      </c>
      <c r="PY38">
        <v>0</v>
      </c>
      <c r="QA38" t="s">
        <v>1325</v>
      </c>
      <c r="QB38">
        <v>1</v>
      </c>
      <c r="QC38">
        <v>0</v>
      </c>
      <c r="QD38">
        <v>0</v>
      </c>
      <c r="QE38">
        <v>1</v>
      </c>
      <c r="QF38">
        <v>0</v>
      </c>
      <c r="QG38">
        <v>0</v>
      </c>
      <c r="QH38">
        <v>0</v>
      </c>
      <c r="QI38">
        <v>1</v>
      </c>
      <c r="QJ38">
        <v>1</v>
      </c>
      <c r="QK38">
        <v>1</v>
      </c>
      <c r="QL38">
        <v>0</v>
      </c>
      <c r="QM38">
        <v>0</v>
      </c>
      <c r="QP38" t="s">
        <v>1145</v>
      </c>
      <c r="QQ38">
        <v>0</v>
      </c>
      <c r="QR38">
        <v>1</v>
      </c>
      <c r="QS38">
        <v>0</v>
      </c>
      <c r="QT38">
        <v>0</v>
      </c>
      <c r="QU38" t="s">
        <v>1323</v>
      </c>
      <c r="QV38">
        <v>0</v>
      </c>
      <c r="QW38">
        <v>0</v>
      </c>
      <c r="QX38">
        <v>0</v>
      </c>
      <c r="QY38">
        <v>0</v>
      </c>
      <c r="QZ38">
        <v>0</v>
      </c>
      <c r="RA38">
        <v>0</v>
      </c>
      <c r="RB38">
        <v>0</v>
      </c>
      <c r="RC38">
        <v>0</v>
      </c>
      <c r="RD38">
        <v>0</v>
      </c>
      <c r="RE38">
        <v>0</v>
      </c>
      <c r="RF38">
        <v>0</v>
      </c>
      <c r="RG38">
        <v>1</v>
      </c>
      <c r="RH38">
        <v>0</v>
      </c>
      <c r="RI38">
        <v>0</v>
      </c>
      <c r="RJ38">
        <v>0</v>
      </c>
      <c r="RK38">
        <v>0</v>
      </c>
      <c r="RL38" t="s">
        <v>1236</v>
      </c>
      <c r="RM38">
        <v>1</v>
      </c>
      <c r="RN38">
        <v>0</v>
      </c>
      <c r="RO38">
        <v>0</v>
      </c>
      <c r="RP38">
        <v>0</v>
      </c>
      <c r="RQ38">
        <v>0</v>
      </c>
      <c r="RR38">
        <v>1</v>
      </c>
      <c r="RS38">
        <v>0</v>
      </c>
      <c r="RT38">
        <v>0</v>
      </c>
      <c r="RU38">
        <v>1</v>
      </c>
      <c r="RV38">
        <v>0</v>
      </c>
      <c r="RW38">
        <v>0</v>
      </c>
      <c r="RX38">
        <v>0</v>
      </c>
      <c r="AMP38" t="s">
        <v>1135</v>
      </c>
      <c r="AMQ38">
        <v>1</v>
      </c>
      <c r="AMR38">
        <v>0</v>
      </c>
      <c r="AMS38">
        <v>0</v>
      </c>
      <c r="AMT38">
        <v>0</v>
      </c>
      <c r="AMU38">
        <v>0</v>
      </c>
      <c r="AMV38">
        <v>0</v>
      </c>
      <c r="AMX38" t="s">
        <v>1156</v>
      </c>
      <c r="AMY38" t="s">
        <v>1137</v>
      </c>
      <c r="ANJ38" t="s">
        <v>1230</v>
      </c>
      <c r="ANK38">
        <v>1</v>
      </c>
      <c r="ANL38">
        <v>1</v>
      </c>
      <c r="ANM38">
        <v>0</v>
      </c>
      <c r="ANN38">
        <v>0</v>
      </c>
      <c r="ANO38">
        <v>0</v>
      </c>
      <c r="ANP38">
        <v>0</v>
      </c>
      <c r="ANQ38">
        <v>0</v>
      </c>
      <c r="ANR38">
        <v>0</v>
      </c>
      <c r="ANS38">
        <v>0</v>
      </c>
      <c r="ANU38" t="s">
        <v>1326</v>
      </c>
      <c r="ANX38">
        <v>373883918</v>
      </c>
      <c r="ANY38" s="2">
        <v>44910.479432870372</v>
      </c>
      <c r="AOB38" t="s">
        <v>1140</v>
      </c>
      <c r="AOC38" t="s">
        <v>1141</v>
      </c>
    </row>
    <row r="39" spans="1:984 1030:1069" x14ac:dyDescent="0.35">
      <c r="A39">
        <v>38</v>
      </c>
      <c r="B39" t="s">
        <v>1327</v>
      </c>
      <c r="C39" s="2">
        <v>44910</v>
      </c>
      <c r="D39" t="s">
        <v>1328</v>
      </c>
      <c r="E39" s="2">
        <v>44910.568379212957</v>
      </c>
      <c r="F39" s="2">
        <v>44910.568379212957</v>
      </c>
      <c r="G39" s="2">
        <v>44910.577810763891</v>
      </c>
      <c r="H39" t="s">
        <v>1115</v>
      </c>
      <c r="K39" t="s">
        <v>1116</v>
      </c>
      <c r="L39" s="2">
        <v>44910</v>
      </c>
      <c r="M39" t="s">
        <v>1329</v>
      </c>
      <c r="N39" t="s">
        <v>1330</v>
      </c>
      <c r="O39" t="s">
        <v>1331</v>
      </c>
      <c r="P39" t="s">
        <v>1271</v>
      </c>
      <c r="S39" t="s">
        <v>1121</v>
      </c>
      <c r="T39" t="s">
        <v>1332</v>
      </c>
      <c r="V39" t="s">
        <v>1123</v>
      </c>
      <c r="X39" t="s">
        <v>1124</v>
      </c>
      <c r="AA39" t="s">
        <v>1125</v>
      </c>
      <c r="AB39">
        <v>0</v>
      </c>
      <c r="AC39">
        <v>0</v>
      </c>
      <c r="AD39">
        <v>0</v>
      </c>
      <c r="AE39">
        <v>1</v>
      </c>
      <c r="AF39">
        <v>1</v>
      </c>
      <c r="EF39" t="s">
        <v>1125</v>
      </c>
      <c r="EG39">
        <v>0</v>
      </c>
      <c r="EH39">
        <v>0</v>
      </c>
      <c r="EI39">
        <v>0</v>
      </c>
      <c r="EJ39">
        <v>0</v>
      </c>
      <c r="EK39">
        <v>1</v>
      </c>
      <c r="EL39">
        <v>1</v>
      </c>
      <c r="IP39" t="s">
        <v>1333</v>
      </c>
      <c r="IQ39">
        <v>0</v>
      </c>
      <c r="IR39">
        <v>0</v>
      </c>
      <c r="IS39">
        <v>0</v>
      </c>
      <c r="IT39">
        <v>0</v>
      </c>
      <c r="IU39">
        <v>0</v>
      </c>
      <c r="IV39">
        <v>0</v>
      </c>
      <c r="IW39">
        <v>0</v>
      </c>
      <c r="IX39">
        <v>0</v>
      </c>
      <c r="IY39">
        <v>0</v>
      </c>
      <c r="IZ39">
        <v>1</v>
      </c>
      <c r="JA39">
        <v>1</v>
      </c>
      <c r="JB39">
        <v>1</v>
      </c>
      <c r="JC39">
        <v>0</v>
      </c>
      <c r="JD39">
        <v>1</v>
      </c>
      <c r="JE39">
        <v>0</v>
      </c>
      <c r="JF39">
        <v>0</v>
      </c>
      <c r="JG39">
        <v>4</v>
      </c>
      <c r="JH39">
        <v>6</v>
      </c>
      <c r="NC39" t="s">
        <v>1127</v>
      </c>
      <c r="ND39">
        <v>4000</v>
      </c>
      <c r="NE39" t="s">
        <v>1131</v>
      </c>
      <c r="NH39">
        <v>90</v>
      </c>
      <c r="NI39">
        <v>2</v>
      </c>
      <c r="NJ39">
        <v>0</v>
      </c>
      <c r="NL39" t="s">
        <v>1127</v>
      </c>
      <c r="NM39">
        <v>2500</v>
      </c>
      <c r="NN39" t="s">
        <v>1131</v>
      </c>
      <c r="NQ39">
        <v>60</v>
      </c>
      <c r="NR39">
        <v>2</v>
      </c>
      <c r="NS39">
        <v>0</v>
      </c>
      <c r="NU39" t="s">
        <v>1127</v>
      </c>
      <c r="NV39">
        <v>2750</v>
      </c>
      <c r="NW39" t="s">
        <v>1131</v>
      </c>
      <c r="NZ39">
        <v>90</v>
      </c>
      <c r="OA39">
        <v>2</v>
      </c>
      <c r="OB39">
        <v>0</v>
      </c>
      <c r="OM39" t="s">
        <v>1127</v>
      </c>
      <c r="ON39" t="s">
        <v>1123</v>
      </c>
      <c r="OP39">
        <v>2500</v>
      </c>
      <c r="OQ39" t="s">
        <v>1143</v>
      </c>
      <c r="OT39">
        <v>60</v>
      </c>
      <c r="OU39">
        <v>1</v>
      </c>
      <c r="OV39">
        <v>0</v>
      </c>
      <c r="PG39" t="s">
        <v>1137</v>
      </c>
      <c r="QP39" t="s">
        <v>1134</v>
      </c>
      <c r="QQ39">
        <v>1</v>
      </c>
      <c r="QR39">
        <v>0</v>
      </c>
      <c r="QS39">
        <v>0</v>
      </c>
      <c r="QT39">
        <v>0</v>
      </c>
      <c r="TG39" t="s">
        <v>1125</v>
      </c>
      <c r="TH39">
        <v>0</v>
      </c>
      <c r="TI39">
        <v>0</v>
      </c>
      <c r="TJ39">
        <v>0</v>
      </c>
      <c r="TK39">
        <v>0</v>
      </c>
      <c r="TL39">
        <v>0</v>
      </c>
      <c r="TM39">
        <v>0</v>
      </c>
      <c r="TN39">
        <v>0</v>
      </c>
      <c r="TO39">
        <v>0</v>
      </c>
      <c r="TP39">
        <v>0</v>
      </c>
      <c r="TQ39">
        <v>0</v>
      </c>
      <c r="TR39">
        <v>0</v>
      </c>
      <c r="TS39">
        <v>0</v>
      </c>
      <c r="TT39">
        <v>0</v>
      </c>
      <c r="TU39">
        <v>0</v>
      </c>
      <c r="TV39">
        <v>0</v>
      </c>
      <c r="TW39">
        <v>0</v>
      </c>
      <c r="TX39">
        <v>0</v>
      </c>
      <c r="TY39">
        <v>0</v>
      </c>
      <c r="TZ39">
        <v>0</v>
      </c>
      <c r="UA39">
        <v>0</v>
      </c>
      <c r="UB39">
        <v>0</v>
      </c>
      <c r="UC39">
        <v>0</v>
      </c>
      <c r="UD39">
        <v>0</v>
      </c>
      <c r="UE39">
        <v>0</v>
      </c>
      <c r="UF39">
        <v>0</v>
      </c>
      <c r="UG39">
        <v>0</v>
      </c>
      <c r="UH39">
        <v>0</v>
      </c>
      <c r="UI39">
        <v>1</v>
      </c>
      <c r="UJ39">
        <v>1</v>
      </c>
      <c r="AMP39" t="s">
        <v>1135</v>
      </c>
      <c r="AMQ39">
        <v>1</v>
      </c>
      <c r="AMR39">
        <v>0</v>
      </c>
      <c r="AMS39">
        <v>0</v>
      </c>
      <c r="AMT39">
        <v>0</v>
      </c>
      <c r="AMU39">
        <v>0</v>
      </c>
      <c r="AMV39">
        <v>0</v>
      </c>
      <c r="AMX39" t="s">
        <v>1181</v>
      </c>
      <c r="AMY39" t="s">
        <v>1137</v>
      </c>
      <c r="ANJ39" t="s">
        <v>1138</v>
      </c>
      <c r="ANK39">
        <v>0</v>
      </c>
      <c r="ANL39">
        <v>0</v>
      </c>
      <c r="ANM39">
        <v>0</v>
      </c>
      <c r="ANN39">
        <v>0</v>
      </c>
      <c r="ANO39">
        <v>0</v>
      </c>
      <c r="ANP39">
        <v>0</v>
      </c>
      <c r="ANQ39">
        <v>0</v>
      </c>
      <c r="ANR39">
        <v>1</v>
      </c>
      <c r="ANS39">
        <v>0</v>
      </c>
      <c r="ANX39">
        <v>374094571</v>
      </c>
      <c r="ANY39" s="2">
        <v>44910.719687500001</v>
      </c>
      <c r="AOB39" t="s">
        <v>1140</v>
      </c>
      <c r="AOC39" t="s">
        <v>1141</v>
      </c>
    </row>
    <row r="40" spans="1:984 1030:1069" x14ac:dyDescent="0.35">
      <c r="A40">
        <v>39</v>
      </c>
      <c r="B40" t="s">
        <v>1334</v>
      </c>
      <c r="C40" s="2">
        <v>44910</v>
      </c>
      <c r="D40" t="s">
        <v>1328</v>
      </c>
      <c r="E40" s="2">
        <v>44910.42889732639</v>
      </c>
      <c r="F40" s="2">
        <v>44910.42889732639</v>
      </c>
      <c r="G40" s="2">
        <v>44910.448855243063</v>
      </c>
      <c r="H40" t="s">
        <v>1115</v>
      </c>
      <c r="K40" t="s">
        <v>1116</v>
      </c>
      <c r="L40" s="2">
        <v>44910</v>
      </c>
      <c r="M40" t="s">
        <v>1329</v>
      </c>
      <c r="N40" t="s">
        <v>1330</v>
      </c>
      <c r="O40" t="s">
        <v>1331</v>
      </c>
      <c r="P40" t="s">
        <v>1271</v>
      </c>
      <c r="S40" t="s">
        <v>1121</v>
      </c>
      <c r="T40" t="s">
        <v>1332</v>
      </c>
      <c r="V40" t="s">
        <v>1123</v>
      </c>
      <c r="X40" t="s">
        <v>1124</v>
      </c>
      <c r="AA40" t="s">
        <v>1279</v>
      </c>
      <c r="AB40">
        <v>1</v>
      </c>
      <c r="AC40">
        <v>1</v>
      </c>
      <c r="AD40">
        <v>1</v>
      </c>
      <c r="AE40">
        <v>0</v>
      </c>
      <c r="AF40">
        <v>3</v>
      </c>
      <c r="AH40" t="s">
        <v>1127</v>
      </c>
      <c r="AI40">
        <v>1150</v>
      </c>
      <c r="AJ40" t="s">
        <v>1173</v>
      </c>
      <c r="AM40">
        <v>30</v>
      </c>
      <c r="AN40">
        <v>3</v>
      </c>
      <c r="AO40">
        <v>0</v>
      </c>
      <c r="AQ40" t="s">
        <v>1127</v>
      </c>
      <c r="AR40" t="s">
        <v>1280</v>
      </c>
      <c r="AS40">
        <v>1</v>
      </c>
      <c r="AT40">
        <v>1</v>
      </c>
      <c r="AU40">
        <v>750</v>
      </c>
      <c r="AV40">
        <v>1100</v>
      </c>
      <c r="AW40" t="s">
        <v>1143</v>
      </c>
      <c r="AZ40">
        <v>20</v>
      </c>
      <c r="BA40">
        <v>2</v>
      </c>
      <c r="BB40">
        <v>0</v>
      </c>
      <c r="BD40" t="s">
        <v>1127</v>
      </c>
      <c r="BE40" t="s">
        <v>1152</v>
      </c>
      <c r="BF40">
        <v>1</v>
      </c>
      <c r="BG40">
        <v>1</v>
      </c>
      <c r="BH40">
        <v>500</v>
      </c>
      <c r="BI40">
        <v>300</v>
      </c>
      <c r="BJ40" t="s">
        <v>1173</v>
      </c>
      <c r="BM40">
        <v>28</v>
      </c>
      <c r="BN40">
        <v>1</v>
      </c>
      <c r="BO40">
        <v>0</v>
      </c>
      <c r="BQ40" t="s">
        <v>1137</v>
      </c>
      <c r="CN40" t="s">
        <v>1134</v>
      </c>
      <c r="CO40">
        <v>1</v>
      </c>
      <c r="CP40">
        <v>0</v>
      </c>
      <c r="CQ40">
        <v>0</v>
      </c>
      <c r="CR40">
        <v>0</v>
      </c>
      <c r="EF40" t="s">
        <v>1226</v>
      </c>
      <c r="EG40">
        <v>1</v>
      </c>
      <c r="EH40">
        <v>1</v>
      </c>
      <c r="EI40">
        <v>1</v>
      </c>
      <c r="EJ40">
        <v>1</v>
      </c>
      <c r="EK40">
        <v>0</v>
      </c>
      <c r="EL40">
        <v>4</v>
      </c>
      <c r="EN40" t="s">
        <v>1127</v>
      </c>
      <c r="EO40">
        <v>6000</v>
      </c>
      <c r="EP40" t="s">
        <v>1173</v>
      </c>
      <c r="ES40">
        <v>28</v>
      </c>
      <c r="ET40">
        <v>2</v>
      </c>
      <c r="EU40">
        <v>0</v>
      </c>
      <c r="EW40" t="s">
        <v>1127</v>
      </c>
      <c r="EX40">
        <v>4750</v>
      </c>
      <c r="EY40" t="s">
        <v>1173</v>
      </c>
      <c r="FB40">
        <v>50</v>
      </c>
      <c r="FC40">
        <v>2</v>
      </c>
      <c r="FD40">
        <v>0</v>
      </c>
      <c r="FF40" t="s">
        <v>1127</v>
      </c>
      <c r="FG40">
        <v>2100</v>
      </c>
      <c r="FH40" t="s">
        <v>1173</v>
      </c>
      <c r="FK40">
        <v>30</v>
      </c>
      <c r="FL40">
        <v>2</v>
      </c>
      <c r="FM40">
        <v>0</v>
      </c>
      <c r="FO40" t="s">
        <v>1127</v>
      </c>
      <c r="FP40">
        <v>1800</v>
      </c>
      <c r="FQ40" t="s">
        <v>1173</v>
      </c>
      <c r="FT40">
        <v>40</v>
      </c>
      <c r="FU40">
        <v>1</v>
      </c>
      <c r="FV40">
        <v>0</v>
      </c>
      <c r="FX40" t="s">
        <v>1137</v>
      </c>
      <c r="GV40" t="s">
        <v>1134</v>
      </c>
      <c r="GW40">
        <v>1</v>
      </c>
      <c r="GX40">
        <v>0</v>
      </c>
      <c r="GY40">
        <v>0</v>
      </c>
      <c r="GZ40">
        <v>0</v>
      </c>
      <c r="IP40" t="s">
        <v>1125</v>
      </c>
      <c r="IQ40">
        <v>0</v>
      </c>
      <c r="IR40">
        <v>0</v>
      </c>
      <c r="IS40">
        <v>0</v>
      </c>
      <c r="IT40">
        <v>0</v>
      </c>
      <c r="IU40">
        <v>0</v>
      </c>
      <c r="IV40">
        <v>0</v>
      </c>
      <c r="IW40">
        <v>0</v>
      </c>
      <c r="IX40">
        <v>0</v>
      </c>
      <c r="IY40">
        <v>0</v>
      </c>
      <c r="IZ40">
        <v>0</v>
      </c>
      <c r="JA40">
        <v>0</v>
      </c>
      <c r="JB40">
        <v>0</v>
      </c>
      <c r="JC40">
        <v>0</v>
      </c>
      <c r="JD40">
        <v>0</v>
      </c>
      <c r="JE40">
        <v>0</v>
      </c>
      <c r="JF40">
        <v>1</v>
      </c>
      <c r="JG40">
        <v>1</v>
      </c>
      <c r="JH40">
        <v>8</v>
      </c>
      <c r="TG40" t="s">
        <v>1125</v>
      </c>
      <c r="TH40">
        <v>0</v>
      </c>
      <c r="TI40">
        <v>0</v>
      </c>
      <c r="TJ40">
        <v>0</v>
      </c>
      <c r="TK40">
        <v>0</v>
      </c>
      <c r="TL40">
        <v>0</v>
      </c>
      <c r="TM40">
        <v>0</v>
      </c>
      <c r="TN40">
        <v>0</v>
      </c>
      <c r="TO40">
        <v>0</v>
      </c>
      <c r="TP40">
        <v>0</v>
      </c>
      <c r="TQ40">
        <v>0</v>
      </c>
      <c r="TR40">
        <v>0</v>
      </c>
      <c r="TS40">
        <v>0</v>
      </c>
      <c r="TT40">
        <v>0</v>
      </c>
      <c r="TU40">
        <v>0</v>
      </c>
      <c r="TV40">
        <v>0</v>
      </c>
      <c r="TW40">
        <v>0</v>
      </c>
      <c r="TX40">
        <v>0</v>
      </c>
      <c r="TY40">
        <v>0</v>
      </c>
      <c r="TZ40">
        <v>0</v>
      </c>
      <c r="UA40">
        <v>0</v>
      </c>
      <c r="UB40">
        <v>0</v>
      </c>
      <c r="UC40">
        <v>0</v>
      </c>
      <c r="UD40">
        <v>0</v>
      </c>
      <c r="UE40">
        <v>0</v>
      </c>
      <c r="UF40">
        <v>0</v>
      </c>
      <c r="UG40">
        <v>0</v>
      </c>
      <c r="UH40">
        <v>0</v>
      </c>
      <c r="UI40">
        <v>1</v>
      </c>
      <c r="UJ40">
        <v>1</v>
      </c>
      <c r="AMP40" t="s">
        <v>1147</v>
      </c>
      <c r="AMQ40">
        <v>1</v>
      </c>
      <c r="AMR40">
        <v>0</v>
      </c>
      <c r="AMS40">
        <v>0</v>
      </c>
      <c r="AMT40">
        <v>1</v>
      </c>
      <c r="AMU40">
        <v>0</v>
      </c>
      <c r="AMV40">
        <v>0</v>
      </c>
      <c r="AMX40" t="s">
        <v>1136</v>
      </c>
      <c r="AMY40" t="s">
        <v>1137</v>
      </c>
      <c r="ANJ40" t="s">
        <v>1138</v>
      </c>
      <c r="ANK40">
        <v>0</v>
      </c>
      <c r="ANL40">
        <v>0</v>
      </c>
      <c r="ANM40">
        <v>0</v>
      </c>
      <c r="ANN40">
        <v>0</v>
      </c>
      <c r="ANO40">
        <v>0</v>
      </c>
      <c r="ANP40">
        <v>0</v>
      </c>
      <c r="ANQ40">
        <v>0</v>
      </c>
      <c r="ANR40">
        <v>1</v>
      </c>
      <c r="ANS40">
        <v>0</v>
      </c>
      <c r="ANX40">
        <v>374094612</v>
      </c>
      <c r="ANY40" s="2">
        <v>44910.719768518517</v>
      </c>
      <c r="AOB40" t="s">
        <v>1140</v>
      </c>
      <c r="AOC40" t="s">
        <v>1141</v>
      </c>
    </row>
    <row r="41" spans="1:984 1030:1069" x14ac:dyDescent="0.35">
      <c r="A41">
        <v>40</v>
      </c>
      <c r="B41" t="s">
        <v>1335</v>
      </c>
      <c r="C41" s="2">
        <v>44910</v>
      </c>
      <c r="D41" t="s">
        <v>1328</v>
      </c>
      <c r="E41" s="2">
        <v>44910.43032806713</v>
      </c>
      <c r="F41" s="2">
        <v>44910.43032806713</v>
      </c>
      <c r="G41" s="2">
        <v>44910.462199791669</v>
      </c>
      <c r="H41" t="s">
        <v>1115</v>
      </c>
      <c r="K41" t="s">
        <v>1116</v>
      </c>
      <c r="L41" s="2">
        <v>44910</v>
      </c>
      <c r="M41" t="s">
        <v>1329</v>
      </c>
      <c r="N41" t="s">
        <v>1330</v>
      </c>
      <c r="O41" t="s">
        <v>1331</v>
      </c>
      <c r="P41" t="s">
        <v>1271</v>
      </c>
      <c r="S41" t="s">
        <v>1121</v>
      </c>
      <c r="T41" t="s">
        <v>1332</v>
      </c>
      <c r="V41" t="s">
        <v>1123</v>
      </c>
      <c r="X41" t="s">
        <v>1124</v>
      </c>
      <c r="AA41" t="s">
        <v>1279</v>
      </c>
      <c r="AB41">
        <v>1</v>
      </c>
      <c r="AC41">
        <v>1</v>
      </c>
      <c r="AD41">
        <v>1</v>
      </c>
      <c r="AE41">
        <v>0</v>
      </c>
      <c r="AF41">
        <v>3</v>
      </c>
      <c r="AH41" t="s">
        <v>1127</v>
      </c>
      <c r="AI41">
        <v>1100</v>
      </c>
      <c r="AJ41" t="s">
        <v>1131</v>
      </c>
      <c r="AM41">
        <v>25</v>
      </c>
      <c r="AN41">
        <v>4</v>
      </c>
      <c r="AO41">
        <v>0</v>
      </c>
      <c r="AQ41" t="s">
        <v>1127</v>
      </c>
      <c r="AR41" t="s">
        <v>1280</v>
      </c>
      <c r="AS41">
        <v>1</v>
      </c>
      <c r="AT41">
        <v>1</v>
      </c>
      <c r="AU41">
        <v>800</v>
      </c>
      <c r="AV41">
        <v>1000</v>
      </c>
      <c r="AW41" t="s">
        <v>1128</v>
      </c>
      <c r="AZ41">
        <v>25</v>
      </c>
      <c r="BA41">
        <v>4</v>
      </c>
      <c r="BB41">
        <v>0</v>
      </c>
      <c r="BD41" t="s">
        <v>1127</v>
      </c>
      <c r="BE41" t="s">
        <v>1152</v>
      </c>
      <c r="BF41">
        <v>1</v>
      </c>
      <c r="BG41">
        <v>1</v>
      </c>
      <c r="BH41">
        <v>575</v>
      </c>
      <c r="BI41">
        <v>250</v>
      </c>
      <c r="BJ41" t="s">
        <v>1128</v>
      </c>
      <c r="BM41">
        <v>30</v>
      </c>
      <c r="BN41">
        <v>3</v>
      </c>
      <c r="BO41">
        <v>0</v>
      </c>
      <c r="BQ41" t="s">
        <v>1137</v>
      </c>
      <c r="CN41" t="s">
        <v>1134</v>
      </c>
      <c r="CO41">
        <v>1</v>
      </c>
      <c r="CP41">
        <v>0</v>
      </c>
      <c r="CQ41">
        <v>0</v>
      </c>
      <c r="CR41">
        <v>0</v>
      </c>
      <c r="EF41" t="s">
        <v>1226</v>
      </c>
      <c r="EG41">
        <v>1</v>
      </c>
      <c r="EH41">
        <v>1</v>
      </c>
      <c r="EI41">
        <v>1</v>
      </c>
      <c r="EJ41">
        <v>1</v>
      </c>
      <c r="EK41">
        <v>0</v>
      </c>
      <c r="EL41">
        <v>4</v>
      </c>
      <c r="EN41" t="s">
        <v>1127</v>
      </c>
      <c r="EO41">
        <v>6500</v>
      </c>
      <c r="EP41" t="s">
        <v>1131</v>
      </c>
      <c r="ES41">
        <v>20</v>
      </c>
      <c r="ET41">
        <v>3</v>
      </c>
      <c r="EU41">
        <v>0</v>
      </c>
      <c r="EW41" t="s">
        <v>1127</v>
      </c>
      <c r="EX41">
        <v>5000</v>
      </c>
      <c r="EY41" t="s">
        <v>1143</v>
      </c>
      <c r="FB41">
        <v>60</v>
      </c>
      <c r="FC41">
        <v>3</v>
      </c>
      <c r="FD41">
        <v>0</v>
      </c>
      <c r="FF41" t="s">
        <v>1127</v>
      </c>
      <c r="FG41">
        <v>2000</v>
      </c>
      <c r="FH41" t="s">
        <v>1173</v>
      </c>
      <c r="FK41">
        <v>65</v>
      </c>
      <c r="FL41">
        <v>2</v>
      </c>
      <c r="FM41">
        <v>0</v>
      </c>
      <c r="FO41" t="s">
        <v>1127</v>
      </c>
      <c r="FP41">
        <v>1750</v>
      </c>
      <c r="FQ41" t="s">
        <v>1131</v>
      </c>
      <c r="FT41">
        <v>90</v>
      </c>
      <c r="FU41">
        <v>2</v>
      </c>
      <c r="FV41">
        <v>0</v>
      </c>
      <c r="FX41" t="s">
        <v>1137</v>
      </c>
      <c r="GV41" t="s">
        <v>1134</v>
      </c>
      <c r="GW41">
        <v>1</v>
      </c>
      <c r="GX41">
        <v>0</v>
      </c>
      <c r="GY41">
        <v>0</v>
      </c>
      <c r="GZ41">
        <v>0</v>
      </c>
      <c r="IP41" t="s">
        <v>1125</v>
      </c>
      <c r="IQ41">
        <v>0</v>
      </c>
      <c r="IR41">
        <v>0</v>
      </c>
      <c r="IS41">
        <v>0</v>
      </c>
      <c r="IT41">
        <v>0</v>
      </c>
      <c r="IU41">
        <v>0</v>
      </c>
      <c r="IV41">
        <v>0</v>
      </c>
      <c r="IW41">
        <v>0</v>
      </c>
      <c r="IX41">
        <v>0</v>
      </c>
      <c r="IY41">
        <v>0</v>
      </c>
      <c r="IZ41">
        <v>0</v>
      </c>
      <c r="JA41">
        <v>0</v>
      </c>
      <c r="JB41">
        <v>0</v>
      </c>
      <c r="JC41">
        <v>0</v>
      </c>
      <c r="JD41">
        <v>0</v>
      </c>
      <c r="JE41">
        <v>0</v>
      </c>
      <c r="JF41">
        <v>1</v>
      </c>
      <c r="JG41">
        <v>1</v>
      </c>
      <c r="JH41">
        <v>8</v>
      </c>
      <c r="TG41" t="s">
        <v>1125</v>
      </c>
      <c r="TH41">
        <v>0</v>
      </c>
      <c r="TI41">
        <v>0</v>
      </c>
      <c r="TJ41">
        <v>0</v>
      </c>
      <c r="TK41">
        <v>0</v>
      </c>
      <c r="TL41">
        <v>0</v>
      </c>
      <c r="TM41">
        <v>0</v>
      </c>
      <c r="TN41">
        <v>0</v>
      </c>
      <c r="TO41">
        <v>0</v>
      </c>
      <c r="TP41">
        <v>0</v>
      </c>
      <c r="TQ41">
        <v>0</v>
      </c>
      <c r="TR41">
        <v>0</v>
      </c>
      <c r="TS41">
        <v>0</v>
      </c>
      <c r="TT41">
        <v>0</v>
      </c>
      <c r="TU41">
        <v>0</v>
      </c>
      <c r="TV41">
        <v>0</v>
      </c>
      <c r="TW41">
        <v>0</v>
      </c>
      <c r="TX41">
        <v>0</v>
      </c>
      <c r="TY41">
        <v>0</v>
      </c>
      <c r="TZ41">
        <v>0</v>
      </c>
      <c r="UA41">
        <v>0</v>
      </c>
      <c r="UB41">
        <v>0</v>
      </c>
      <c r="UC41">
        <v>0</v>
      </c>
      <c r="UD41">
        <v>0</v>
      </c>
      <c r="UE41">
        <v>0</v>
      </c>
      <c r="UF41">
        <v>0</v>
      </c>
      <c r="UG41">
        <v>0</v>
      </c>
      <c r="UH41">
        <v>0</v>
      </c>
      <c r="UI41">
        <v>1</v>
      </c>
      <c r="UJ41">
        <v>1</v>
      </c>
      <c r="AMP41" t="s">
        <v>1147</v>
      </c>
      <c r="AMQ41">
        <v>1</v>
      </c>
      <c r="AMR41">
        <v>0</v>
      </c>
      <c r="AMS41">
        <v>0</v>
      </c>
      <c r="AMT41">
        <v>1</v>
      </c>
      <c r="AMU41">
        <v>0</v>
      </c>
      <c r="AMV41">
        <v>0</v>
      </c>
      <c r="AMX41" t="s">
        <v>1136</v>
      </c>
      <c r="AMY41" t="s">
        <v>1137</v>
      </c>
      <c r="ANJ41" t="s">
        <v>1138</v>
      </c>
      <c r="ANK41">
        <v>0</v>
      </c>
      <c r="ANL41">
        <v>0</v>
      </c>
      <c r="ANM41">
        <v>0</v>
      </c>
      <c r="ANN41">
        <v>0</v>
      </c>
      <c r="ANO41">
        <v>0</v>
      </c>
      <c r="ANP41">
        <v>0</v>
      </c>
      <c r="ANQ41">
        <v>0</v>
      </c>
      <c r="ANR41">
        <v>1</v>
      </c>
      <c r="ANS41">
        <v>0</v>
      </c>
      <c r="ANX41">
        <v>374094623</v>
      </c>
      <c r="ANY41" s="2">
        <v>44910.719791666663</v>
      </c>
      <c r="AOB41" t="s">
        <v>1140</v>
      </c>
      <c r="AOC41" t="s">
        <v>1141</v>
      </c>
    </row>
    <row r="42" spans="1:984 1030:1069" x14ac:dyDescent="0.35">
      <c r="A42">
        <v>41</v>
      </c>
      <c r="B42" t="s">
        <v>1336</v>
      </c>
      <c r="C42" s="2">
        <v>44910</v>
      </c>
      <c r="D42" t="s">
        <v>1328</v>
      </c>
      <c r="E42" s="2">
        <v>44910.454668321763</v>
      </c>
      <c r="F42" s="2">
        <v>44910.454668321763</v>
      </c>
      <c r="G42" s="2">
        <v>44910.468072673611</v>
      </c>
      <c r="H42" t="s">
        <v>1115</v>
      </c>
      <c r="K42" t="s">
        <v>1116</v>
      </c>
      <c r="L42" s="2">
        <v>44910</v>
      </c>
      <c r="M42" t="s">
        <v>1329</v>
      </c>
      <c r="N42" t="s">
        <v>1330</v>
      </c>
      <c r="O42" t="s">
        <v>1331</v>
      </c>
      <c r="P42" t="s">
        <v>1271</v>
      </c>
      <c r="S42" t="s">
        <v>1121</v>
      </c>
      <c r="T42" t="s">
        <v>1332</v>
      </c>
      <c r="V42" t="s">
        <v>1123</v>
      </c>
      <c r="X42" t="s">
        <v>1124</v>
      </c>
      <c r="AA42" t="s">
        <v>1279</v>
      </c>
      <c r="AB42">
        <v>1</v>
      </c>
      <c r="AC42">
        <v>1</v>
      </c>
      <c r="AD42">
        <v>1</v>
      </c>
      <c r="AE42">
        <v>0</v>
      </c>
      <c r="AF42">
        <v>3</v>
      </c>
      <c r="AH42" t="s">
        <v>1127</v>
      </c>
      <c r="AI42">
        <v>1100</v>
      </c>
      <c r="AJ42" t="s">
        <v>1173</v>
      </c>
      <c r="AM42">
        <v>30</v>
      </c>
      <c r="AN42">
        <v>2</v>
      </c>
      <c r="AO42">
        <v>0</v>
      </c>
      <c r="AQ42" t="s">
        <v>1127</v>
      </c>
      <c r="AR42" t="s">
        <v>1280</v>
      </c>
      <c r="AS42">
        <v>1</v>
      </c>
      <c r="AT42">
        <v>1</v>
      </c>
      <c r="AU42">
        <v>800</v>
      </c>
      <c r="AV42">
        <v>1100</v>
      </c>
      <c r="AW42" t="s">
        <v>1274</v>
      </c>
      <c r="AZ42">
        <v>30</v>
      </c>
      <c r="BA42">
        <v>2</v>
      </c>
      <c r="BB42">
        <v>0</v>
      </c>
      <c r="BD42" t="s">
        <v>1127</v>
      </c>
      <c r="BE42" t="s">
        <v>1152</v>
      </c>
      <c r="BF42">
        <v>1</v>
      </c>
      <c r="BG42">
        <v>1</v>
      </c>
      <c r="BH42">
        <v>600</v>
      </c>
      <c r="BI42">
        <v>300</v>
      </c>
      <c r="BJ42" t="s">
        <v>1173</v>
      </c>
      <c r="BM42">
        <v>25</v>
      </c>
      <c r="BN42">
        <v>2</v>
      </c>
      <c r="BO42">
        <v>0</v>
      </c>
      <c r="BQ42" t="s">
        <v>1137</v>
      </c>
      <c r="CN42" t="s">
        <v>1134</v>
      </c>
      <c r="CO42">
        <v>1</v>
      </c>
      <c r="CP42">
        <v>0</v>
      </c>
      <c r="CQ42">
        <v>0</v>
      </c>
      <c r="CR42">
        <v>0</v>
      </c>
      <c r="EF42" t="s">
        <v>1226</v>
      </c>
      <c r="EG42">
        <v>1</v>
      </c>
      <c r="EH42">
        <v>1</v>
      </c>
      <c r="EI42">
        <v>1</v>
      </c>
      <c r="EJ42">
        <v>1</v>
      </c>
      <c r="EK42">
        <v>0</v>
      </c>
      <c r="EL42">
        <v>4</v>
      </c>
      <c r="EN42" t="s">
        <v>1127</v>
      </c>
      <c r="EO42">
        <v>6000</v>
      </c>
      <c r="EP42" t="s">
        <v>1173</v>
      </c>
      <c r="ES42">
        <v>35</v>
      </c>
      <c r="ET42">
        <v>2</v>
      </c>
      <c r="EU42">
        <v>0</v>
      </c>
      <c r="EW42" t="s">
        <v>1127</v>
      </c>
      <c r="EX42">
        <v>5000</v>
      </c>
      <c r="EY42" t="s">
        <v>1173</v>
      </c>
      <c r="FB42">
        <v>35</v>
      </c>
      <c r="FC42">
        <v>2</v>
      </c>
      <c r="FD42">
        <v>0</v>
      </c>
      <c r="FF42" t="s">
        <v>1127</v>
      </c>
      <c r="FG42">
        <v>2250</v>
      </c>
      <c r="FH42" t="s">
        <v>1173</v>
      </c>
      <c r="FK42">
        <v>30</v>
      </c>
      <c r="FL42">
        <v>2</v>
      </c>
      <c r="FM42">
        <v>0</v>
      </c>
      <c r="FO42" t="s">
        <v>1127</v>
      </c>
      <c r="FP42">
        <v>2250</v>
      </c>
      <c r="FQ42" t="s">
        <v>1173</v>
      </c>
      <c r="FT42">
        <v>35</v>
      </c>
      <c r="FU42">
        <v>2</v>
      </c>
      <c r="FV42">
        <v>0</v>
      </c>
      <c r="FX42" t="s">
        <v>1137</v>
      </c>
      <c r="GV42" t="s">
        <v>1134</v>
      </c>
      <c r="GW42">
        <v>1</v>
      </c>
      <c r="GX42">
        <v>0</v>
      </c>
      <c r="GY42">
        <v>0</v>
      </c>
      <c r="GZ42">
        <v>0</v>
      </c>
      <c r="IP42" t="s">
        <v>1125</v>
      </c>
      <c r="IQ42">
        <v>0</v>
      </c>
      <c r="IR42">
        <v>0</v>
      </c>
      <c r="IS42">
        <v>0</v>
      </c>
      <c r="IT42">
        <v>0</v>
      </c>
      <c r="IU42">
        <v>0</v>
      </c>
      <c r="IV42">
        <v>0</v>
      </c>
      <c r="IW42">
        <v>0</v>
      </c>
      <c r="IX42">
        <v>0</v>
      </c>
      <c r="IY42">
        <v>0</v>
      </c>
      <c r="IZ42">
        <v>0</v>
      </c>
      <c r="JA42">
        <v>0</v>
      </c>
      <c r="JB42">
        <v>0</v>
      </c>
      <c r="JC42">
        <v>0</v>
      </c>
      <c r="JD42">
        <v>0</v>
      </c>
      <c r="JE42">
        <v>0</v>
      </c>
      <c r="JF42">
        <v>1</v>
      </c>
      <c r="JG42">
        <v>1</v>
      </c>
      <c r="JH42">
        <v>8</v>
      </c>
      <c r="TG42" t="s">
        <v>1125</v>
      </c>
      <c r="TH42">
        <v>0</v>
      </c>
      <c r="TI42">
        <v>0</v>
      </c>
      <c r="TJ42">
        <v>0</v>
      </c>
      <c r="TK42">
        <v>0</v>
      </c>
      <c r="TL42">
        <v>0</v>
      </c>
      <c r="TM42">
        <v>0</v>
      </c>
      <c r="TN42">
        <v>0</v>
      </c>
      <c r="TO42">
        <v>0</v>
      </c>
      <c r="TP42">
        <v>0</v>
      </c>
      <c r="TQ42">
        <v>0</v>
      </c>
      <c r="TR42">
        <v>0</v>
      </c>
      <c r="TS42">
        <v>0</v>
      </c>
      <c r="TT42">
        <v>0</v>
      </c>
      <c r="TU42">
        <v>0</v>
      </c>
      <c r="TV42">
        <v>0</v>
      </c>
      <c r="TW42">
        <v>0</v>
      </c>
      <c r="TX42">
        <v>0</v>
      </c>
      <c r="TY42">
        <v>0</v>
      </c>
      <c r="TZ42">
        <v>0</v>
      </c>
      <c r="UA42">
        <v>0</v>
      </c>
      <c r="UB42">
        <v>0</v>
      </c>
      <c r="UC42">
        <v>0</v>
      </c>
      <c r="UD42">
        <v>0</v>
      </c>
      <c r="UE42">
        <v>0</v>
      </c>
      <c r="UF42">
        <v>0</v>
      </c>
      <c r="UG42">
        <v>0</v>
      </c>
      <c r="UH42">
        <v>0</v>
      </c>
      <c r="UI42">
        <v>1</v>
      </c>
      <c r="UJ42">
        <v>1</v>
      </c>
      <c r="AMP42" t="s">
        <v>1147</v>
      </c>
      <c r="AMQ42">
        <v>1</v>
      </c>
      <c r="AMR42">
        <v>0</v>
      </c>
      <c r="AMS42">
        <v>0</v>
      </c>
      <c r="AMT42">
        <v>1</v>
      </c>
      <c r="AMU42">
        <v>0</v>
      </c>
      <c r="AMV42">
        <v>0</v>
      </c>
      <c r="AMX42" t="s">
        <v>1136</v>
      </c>
      <c r="AMY42" t="s">
        <v>1137</v>
      </c>
      <c r="ANJ42" t="s">
        <v>1138</v>
      </c>
      <c r="ANK42">
        <v>0</v>
      </c>
      <c r="ANL42">
        <v>0</v>
      </c>
      <c r="ANM42">
        <v>0</v>
      </c>
      <c r="ANN42">
        <v>0</v>
      </c>
      <c r="ANO42">
        <v>0</v>
      </c>
      <c r="ANP42">
        <v>0</v>
      </c>
      <c r="ANQ42">
        <v>0</v>
      </c>
      <c r="ANR42">
        <v>1</v>
      </c>
      <c r="ANS42">
        <v>0</v>
      </c>
      <c r="ANX42">
        <v>374094630</v>
      </c>
      <c r="ANY42" s="2">
        <v>44910.719791666663</v>
      </c>
      <c r="AOB42" t="s">
        <v>1140</v>
      </c>
      <c r="AOC42" t="s">
        <v>1141</v>
      </c>
    </row>
    <row r="43" spans="1:984 1030:1069" x14ac:dyDescent="0.35">
      <c r="A43">
        <v>42</v>
      </c>
      <c r="B43" t="s">
        <v>1337</v>
      </c>
      <c r="C43" s="2">
        <v>44910</v>
      </c>
      <c r="D43" t="s">
        <v>1328</v>
      </c>
      <c r="E43" s="2">
        <v>44910.487146134263</v>
      </c>
      <c r="F43" s="2">
        <v>44910.487146134263</v>
      </c>
      <c r="G43" s="2">
        <v>44910.490470590274</v>
      </c>
      <c r="H43" t="s">
        <v>1115</v>
      </c>
      <c r="K43" t="s">
        <v>1116</v>
      </c>
      <c r="L43" s="2">
        <v>44910</v>
      </c>
      <c r="M43" t="s">
        <v>1329</v>
      </c>
      <c r="N43" t="s">
        <v>1330</v>
      </c>
      <c r="O43" t="s">
        <v>1331</v>
      </c>
      <c r="P43" t="s">
        <v>1271</v>
      </c>
      <c r="S43" t="s">
        <v>1121</v>
      </c>
      <c r="T43" t="s">
        <v>1332</v>
      </c>
      <c r="V43" t="s">
        <v>1123</v>
      </c>
      <c r="X43" t="s">
        <v>1150</v>
      </c>
      <c r="AA43" t="s">
        <v>1125</v>
      </c>
      <c r="AB43">
        <v>0</v>
      </c>
      <c r="AC43">
        <v>0</v>
      </c>
      <c r="AD43">
        <v>0</v>
      </c>
      <c r="AE43">
        <v>1</v>
      </c>
      <c r="AF43">
        <v>1</v>
      </c>
      <c r="EF43" t="s">
        <v>1125</v>
      </c>
      <c r="EG43">
        <v>0</v>
      </c>
      <c r="EH43">
        <v>0</v>
      </c>
      <c r="EI43">
        <v>0</v>
      </c>
      <c r="EJ43">
        <v>0</v>
      </c>
      <c r="EK43">
        <v>1</v>
      </c>
      <c r="EL43">
        <v>1</v>
      </c>
      <c r="IP43" t="s">
        <v>1132</v>
      </c>
      <c r="IQ43">
        <v>1</v>
      </c>
      <c r="IR43">
        <v>1</v>
      </c>
      <c r="IS43">
        <v>0</v>
      </c>
      <c r="IT43">
        <v>0</v>
      </c>
      <c r="IU43">
        <v>0</v>
      </c>
      <c r="IV43">
        <v>0</v>
      </c>
      <c r="IW43">
        <v>0</v>
      </c>
      <c r="IX43">
        <v>0</v>
      </c>
      <c r="IY43">
        <v>0</v>
      </c>
      <c r="IZ43">
        <v>0</v>
      </c>
      <c r="JA43">
        <v>0</v>
      </c>
      <c r="JB43">
        <v>0</v>
      </c>
      <c r="JC43">
        <v>0</v>
      </c>
      <c r="JD43">
        <v>0</v>
      </c>
      <c r="JE43">
        <v>0</v>
      </c>
      <c r="JF43">
        <v>0</v>
      </c>
      <c r="JG43">
        <v>2</v>
      </c>
      <c r="JH43">
        <v>4</v>
      </c>
      <c r="JJ43" t="s">
        <v>1127</v>
      </c>
      <c r="JK43">
        <v>500</v>
      </c>
      <c r="JL43" t="s">
        <v>1128</v>
      </c>
      <c r="JO43">
        <v>10</v>
      </c>
      <c r="JP43">
        <v>2</v>
      </c>
      <c r="JQ43">
        <v>0</v>
      </c>
      <c r="JS43" t="s">
        <v>1127</v>
      </c>
      <c r="JT43" t="s">
        <v>1273</v>
      </c>
      <c r="JU43">
        <v>1</v>
      </c>
      <c r="JV43">
        <v>0</v>
      </c>
      <c r="JW43">
        <v>8250</v>
      </c>
      <c r="JY43" t="s">
        <v>1128</v>
      </c>
      <c r="KB43">
        <v>10</v>
      </c>
      <c r="KC43">
        <v>2</v>
      </c>
      <c r="KD43">
        <v>0</v>
      </c>
      <c r="PG43" t="s">
        <v>1137</v>
      </c>
      <c r="QP43" t="s">
        <v>1134</v>
      </c>
      <c r="QQ43">
        <v>1</v>
      </c>
      <c r="QR43">
        <v>0</v>
      </c>
      <c r="QS43">
        <v>0</v>
      </c>
      <c r="QT43">
        <v>0</v>
      </c>
      <c r="TG43" t="s">
        <v>1125</v>
      </c>
      <c r="TH43">
        <v>0</v>
      </c>
      <c r="TI43">
        <v>0</v>
      </c>
      <c r="TJ43">
        <v>0</v>
      </c>
      <c r="TK43">
        <v>0</v>
      </c>
      <c r="TL43">
        <v>0</v>
      </c>
      <c r="TM43">
        <v>0</v>
      </c>
      <c r="TN43">
        <v>0</v>
      </c>
      <c r="TO43">
        <v>0</v>
      </c>
      <c r="TP43">
        <v>0</v>
      </c>
      <c r="TQ43">
        <v>0</v>
      </c>
      <c r="TR43">
        <v>0</v>
      </c>
      <c r="TS43">
        <v>0</v>
      </c>
      <c r="TT43">
        <v>0</v>
      </c>
      <c r="TU43">
        <v>0</v>
      </c>
      <c r="TV43">
        <v>0</v>
      </c>
      <c r="TW43">
        <v>0</v>
      </c>
      <c r="TX43">
        <v>0</v>
      </c>
      <c r="TY43">
        <v>0</v>
      </c>
      <c r="TZ43">
        <v>0</v>
      </c>
      <c r="UA43">
        <v>0</v>
      </c>
      <c r="UB43">
        <v>0</v>
      </c>
      <c r="UC43">
        <v>0</v>
      </c>
      <c r="UD43">
        <v>0</v>
      </c>
      <c r="UE43">
        <v>0</v>
      </c>
      <c r="UF43">
        <v>0</v>
      </c>
      <c r="UG43">
        <v>0</v>
      </c>
      <c r="UH43">
        <v>0</v>
      </c>
      <c r="UI43">
        <v>1</v>
      </c>
      <c r="UJ43">
        <v>1</v>
      </c>
      <c r="AMP43" t="s">
        <v>1135</v>
      </c>
      <c r="AMQ43">
        <v>1</v>
      </c>
      <c r="AMR43">
        <v>0</v>
      </c>
      <c r="AMS43">
        <v>0</v>
      </c>
      <c r="AMT43">
        <v>0</v>
      </c>
      <c r="AMU43">
        <v>0</v>
      </c>
      <c r="AMV43">
        <v>0</v>
      </c>
      <c r="AMX43" t="s">
        <v>1136</v>
      </c>
      <c r="AMY43" t="s">
        <v>1137</v>
      </c>
      <c r="ANJ43" t="s">
        <v>1138</v>
      </c>
      <c r="ANK43">
        <v>0</v>
      </c>
      <c r="ANL43">
        <v>0</v>
      </c>
      <c r="ANM43">
        <v>0</v>
      </c>
      <c r="ANN43">
        <v>0</v>
      </c>
      <c r="ANO43">
        <v>0</v>
      </c>
      <c r="ANP43">
        <v>0</v>
      </c>
      <c r="ANQ43">
        <v>0</v>
      </c>
      <c r="ANR43">
        <v>1</v>
      </c>
      <c r="ANS43">
        <v>0</v>
      </c>
      <c r="ANX43">
        <v>374094649</v>
      </c>
      <c r="ANY43" s="2">
        <v>44910.719837962963</v>
      </c>
      <c r="AOB43" t="s">
        <v>1140</v>
      </c>
      <c r="AOC43" t="s">
        <v>1141</v>
      </c>
    </row>
    <row r="44" spans="1:984 1030:1069" x14ac:dyDescent="0.35">
      <c r="A44">
        <v>43</v>
      </c>
      <c r="B44" t="s">
        <v>1338</v>
      </c>
      <c r="C44" s="2">
        <v>44910</v>
      </c>
      <c r="D44" t="s">
        <v>1328</v>
      </c>
      <c r="E44" s="2">
        <v>44910.486769293988</v>
      </c>
      <c r="F44" s="2">
        <v>44910.486769293988</v>
      </c>
      <c r="G44" s="2">
        <v>44910.49014642361</v>
      </c>
      <c r="H44" t="s">
        <v>1115</v>
      </c>
      <c r="K44" t="s">
        <v>1116</v>
      </c>
      <c r="L44" s="2">
        <v>44910</v>
      </c>
      <c r="M44" t="s">
        <v>1329</v>
      </c>
      <c r="N44" t="s">
        <v>1330</v>
      </c>
      <c r="O44" t="s">
        <v>1331</v>
      </c>
      <c r="P44" t="s">
        <v>1271</v>
      </c>
      <c r="S44" t="s">
        <v>1121</v>
      </c>
      <c r="T44" t="s">
        <v>1332</v>
      </c>
      <c r="V44" t="s">
        <v>1123</v>
      </c>
      <c r="X44" t="s">
        <v>1124</v>
      </c>
      <c r="AA44" t="s">
        <v>1125</v>
      </c>
      <c r="AB44">
        <v>0</v>
      </c>
      <c r="AC44">
        <v>0</v>
      </c>
      <c r="AD44">
        <v>0</v>
      </c>
      <c r="AE44">
        <v>1</v>
      </c>
      <c r="AF44">
        <v>1</v>
      </c>
      <c r="EF44" t="s">
        <v>1125</v>
      </c>
      <c r="EG44">
        <v>0</v>
      </c>
      <c r="EH44">
        <v>0</v>
      </c>
      <c r="EI44">
        <v>0</v>
      </c>
      <c r="EJ44">
        <v>0</v>
      </c>
      <c r="EK44">
        <v>1</v>
      </c>
      <c r="EL44">
        <v>1</v>
      </c>
      <c r="IP44" t="s">
        <v>1132</v>
      </c>
      <c r="IQ44">
        <v>1</v>
      </c>
      <c r="IR44">
        <v>1</v>
      </c>
      <c r="IS44">
        <v>0</v>
      </c>
      <c r="IT44">
        <v>0</v>
      </c>
      <c r="IU44">
        <v>0</v>
      </c>
      <c r="IV44">
        <v>0</v>
      </c>
      <c r="IW44">
        <v>0</v>
      </c>
      <c r="IX44">
        <v>0</v>
      </c>
      <c r="IY44">
        <v>0</v>
      </c>
      <c r="IZ44">
        <v>0</v>
      </c>
      <c r="JA44">
        <v>0</v>
      </c>
      <c r="JB44">
        <v>0</v>
      </c>
      <c r="JC44">
        <v>0</v>
      </c>
      <c r="JD44">
        <v>0</v>
      </c>
      <c r="JE44">
        <v>0</v>
      </c>
      <c r="JF44">
        <v>0</v>
      </c>
      <c r="JG44">
        <v>2</v>
      </c>
      <c r="JH44">
        <v>4</v>
      </c>
      <c r="JJ44" t="s">
        <v>1127</v>
      </c>
      <c r="JK44">
        <v>500</v>
      </c>
      <c r="JL44" t="s">
        <v>1128</v>
      </c>
      <c r="JO44">
        <v>7</v>
      </c>
      <c r="JP44">
        <v>2</v>
      </c>
      <c r="JQ44">
        <v>0</v>
      </c>
      <c r="JS44" t="s">
        <v>1127</v>
      </c>
      <c r="JT44" t="s">
        <v>1130</v>
      </c>
      <c r="JU44">
        <v>1</v>
      </c>
      <c r="JV44">
        <v>1</v>
      </c>
      <c r="JW44">
        <v>8000</v>
      </c>
      <c r="JX44">
        <v>100</v>
      </c>
      <c r="JY44" t="s">
        <v>1128</v>
      </c>
      <c r="KB44">
        <v>1</v>
      </c>
      <c r="KC44">
        <v>7</v>
      </c>
      <c r="KD44">
        <v>1</v>
      </c>
      <c r="PG44" t="s">
        <v>1137</v>
      </c>
      <c r="QP44" t="s">
        <v>1134</v>
      </c>
      <c r="QQ44">
        <v>1</v>
      </c>
      <c r="QR44">
        <v>0</v>
      </c>
      <c r="QS44">
        <v>0</v>
      </c>
      <c r="QT44">
        <v>0</v>
      </c>
      <c r="TG44" t="s">
        <v>1125</v>
      </c>
      <c r="TH44">
        <v>0</v>
      </c>
      <c r="TI44">
        <v>0</v>
      </c>
      <c r="TJ44">
        <v>0</v>
      </c>
      <c r="TK44">
        <v>0</v>
      </c>
      <c r="TL44">
        <v>0</v>
      </c>
      <c r="TM44">
        <v>0</v>
      </c>
      <c r="TN44">
        <v>0</v>
      </c>
      <c r="TO44">
        <v>0</v>
      </c>
      <c r="TP44">
        <v>0</v>
      </c>
      <c r="TQ44">
        <v>0</v>
      </c>
      <c r="TR44">
        <v>0</v>
      </c>
      <c r="TS44">
        <v>0</v>
      </c>
      <c r="TT44">
        <v>0</v>
      </c>
      <c r="TU44">
        <v>0</v>
      </c>
      <c r="TV44">
        <v>0</v>
      </c>
      <c r="TW44">
        <v>0</v>
      </c>
      <c r="TX44">
        <v>0</v>
      </c>
      <c r="TY44">
        <v>0</v>
      </c>
      <c r="TZ44">
        <v>0</v>
      </c>
      <c r="UA44">
        <v>0</v>
      </c>
      <c r="UB44">
        <v>0</v>
      </c>
      <c r="UC44">
        <v>0</v>
      </c>
      <c r="UD44">
        <v>0</v>
      </c>
      <c r="UE44">
        <v>0</v>
      </c>
      <c r="UF44">
        <v>0</v>
      </c>
      <c r="UG44">
        <v>0</v>
      </c>
      <c r="UH44">
        <v>0</v>
      </c>
      <c r="UI44">
        <v>1</v>
      </c>
      <c r="UJ44">
        <v>1</v>
      </c>
      <c r="AMP44" t="s">
        <v>1135</v>
      </c>
      <c r="AMQ44">
        <v>1</v>
      </c>
      <c r="AMR44">
        <v>0</v>
      </c>
      <c r="AMS44">
        <v>0</v>
      </c>
      <c r="AMT44">
        <v>0</v>
      </c>
      <c r="AMU44">
        <v>0</v>
      </c>
      <c r="AMV44">
        <v>0</v>
      </c>
      <c r="AMX44" t="s">
        <v>1136</v>
      </c>
      <c r="AMY44" t="s">
        <v>1137</v>
      </c>
      <c r="ANJ44" t="s">
        <v>1138</v>
      </c>
      <c r="ANK44">
        <v>0</v>
      </c>
      <c r="ANL44">
        <v>0</v>
      </c>
      <c r="ANM44">
        <v>0</v>
      </c>
      <c r="ANN44">
        <v>0</v>
      </c>
      <c r="ANO44">
        <v>0</v>
      </c>
      <c r="ANP44">
        <v>0</v>
      </c>
      <c r="ANQ44">
        <v>0</v>
      </c>
      <c r="ANR44">
        <v>1</v>
      </c>
      <c r="ANS44">
        <v>0</v>
      </c>
      <c r="ANX44">
        <v>374094652</v>
      </c>
      <c r="ANY44" s="2">
        <v>44910.719837962963</v>
      </c>
      <c r="AOB44" t="s">
        <v>1140</v>
      </c>
      <c r="AOC44" t="s">
        <v>1141</v>
      </c>
    </row>
    <row r="45" spans="1:984 1030:1069" x14ac:dyDescent="0.35">
      <c r="A45">
        <v>44</v>
      </c>
      <c r="B45" t="s">
        <v>1339</v>
      </c>
      <c r="C45" s="2">
        <v>44910</v>
      </c>
      <c r="D45" t="s">
        <v>1328</v>
      </c>
      <c r="E45" s="2">
        <v>44910.491750046298</v>
      </c>
      <c r="F45" s="2">
        <v>44910.491750046298</v>
      </c>
      <c r="G45" s="2">
        <v>44910.497110138887</v>
      </c>
      <c r="H45" t="s">
        <v>1115</v>
      </c>
      <c r="K45" t="s">
        <v>1116</v>
      </c>
      <c r="L45" s="2">
        <v>44910</v>
      </c>
      <c r="M45" t="s">
        <v>1329</v>
      </c>
      <c r="N45" t="s">
        <v>1330</v>
      </c>
      <c r="O45" t="s">
        <v>1331</v>
      </c>
      <c r="P45" t="s">
        <v>1271</v>
      </c>
      <c r="S45" t="s">
        <v>1121</v>
      </c>
      <c r="T45" t="s">
        <v>1332</v>
      </c>
      <c r="V45" t="s">
        <v>1123</v>
      </c>
      <c r="X45" t="s">
        <v>1150</v>
      </c>
      <c r="AA45" t="s">
        <v>1125</v>
      </c>
      <c r="AB45">
        <v>0</v>
      </c>
      <c r="AC45">
        <v>0</v>
      </c>
      <c r="AD45">
        <v>0</v>
      </c>
      <c r="AE45">
        <v>1</v>
      </c>
      <c r="AF45">
        <v>1</v>
      </c>
      <c r="EF45" t="s">
        <v>1125</v>
      </c>
      <c r="EG45">
        <v>0</v>
      </c>
      <c r="EH45">
        <v>0</v>
      </c>
      <c r="EI45">
        <v>0</v>
      </c>
      <c r="EJ45">
        <v>0</v>
      </c>
      <c r="EK45">
        <v>1</v>
      </c>
      <c r="EL45">
        <v>1</v>
      </c>
      <c r="IP45" t="s">
        <v>1132</v>
      </c>
      <c r="IQ45">
        <v>1</v>
      </c>
      <c r="IR45">
        <v>1</v>
      </c>
      <c r="IS45">
        <v>0</v>
      </c>
      <c r="IT45">
        <v>0</v>
      </c>
      <c r="IU45">
        <v>0</v>
      </c>
      <c r="IV45">
        <v>0</v>
      </c>
      <c r="IW45">
        <v>0</v>
      </c>
      <c r="IX45">
        <v>0</v>
      </c>
      <c r="IY45">
        <v>0</v>
      </c>
      <c r="IZ45">
        <v>0</v>
      </c>
      <c r="JA45">
        <v>0</v>
      </c>
      <c r="JB45">
        <v>0</v>
      </c>
      <c r="JC45">
        <v>0</v>
      </c>
      <c r="JD45">
        <v>0</v>
      </c>
      <c r="JE45">
        <v>0</v>
      </c>
      <c r="JF45">
        <v>0</v>
      </c>
      <c r="JG45">
        <v>2</v>
      </c>
      <c r="JH45">
        <v>4</v>
      </c>
      <c r="JJ45" t="s">
        <v>1127</v>
      </c>
      <c r="JK45">
        <v>500</v>
      </c>
      <c r="JL45" t="s">
        <v>1131</v>
      </c>
      <c r="JO45">
        <v>7</v>
      </c>
      <c r="JP45">
        <v>2</v>
      </c>
      <c r="JQ45">
        <v>0</v>
      </c>
      <c r="JS45" t="s">
        <v>1127</v>
      </c>
      <c r="JT45" t="s">
        <v>1130</v>
      </c>
      <c r="JU45">
        <v>1</v>
      </c>
      <c r="JV45">
        <v>1</v>
      </c>
      <c r="JW45">
        <v>8250</v>
      </c>
      <c r="JX45">
        <v>100</v>
      </c>
      <c r="JY45" t="s">
        <v>1128</v>
      </c>
      <c r="KB45">
        <v>2</v>
      </c>
      <c r="KC45">
        <v>6</v>
      </c>
      <c r="KD45">
        <v>1</v>
      </c>
      <c r="PG45" t="s">
        <v>1137</v>
      </c>
      <c r="QP45" t="s">
        <v>1134</v>
      </c>
      <c r="QQ45">
        <v>1</v>
      </c>
      <c r="QR45">
        <v>0</v>
      </c>
      <c r="QS45">
        <v>0</v>
      </c>
      <c r="QT45">
        <v>0</v>
      </c>
      <c r="TG45" t="s">
        <v>1125</v>
      </c>
      <c r="TH45">
        <v>0</v>
      </c>
      <c r="TI45">
        <v>0</v>
      </c>
      <c r="TJ45">
        <v>0</v>
      </c>
      <c r="TK45">
        <v>0</v>
      </c>
      <c r="TL45">
        <v>0</v>
      </c>
      <c r="TM45">
        <v>0</v>
      </c>
      <c r="TN45">
        <v>0</v>
      </c>
      <c r="TO45">
        <v>0</v>
      </c>
      <c r="TP45">
        <v>0</v>
      </c>
      <c r="TQ45">
        <v>0</v>
      </c>
      <c r="TR45">
        <v>0</v>
      </c>
      <c r="TS45">
        <v>0</v>
      </c>
      <c r="TT45">
        <v>0</v>
      </c>
      <c r="TU45">
        <v>0</v>
      </c>
      <c r="TV45">
        <v>0</v>
      </c>
      <c r="TW45">
        <v>0</v>
      </c>
      <c r="TX45">
        <v>0</v>
      </c>
      <c r="TY45">
        <v>0</v>
      </c>
      <c r="TZ45">
        <v>0</v>
      </c>
      <c r="UA45">
        <v>0</v>
      </c>
      <c r="UB45">
        <v>0</v>
      </c>
      <c r="UC45">
        <v>0</v>
      </c>
      <c r="UD45">
        <v>0</v>
      </c>
      <c r="UE45">
        <v>0</v>
      </c>
      <c r="UF45">
        <v>0</v>
      </c>
      <c r="UG45">
        <v>0</v>
      </c>
      <c r="UH45">
        <v>0</v>
      </c>
      <c r="UI45">
        <v>1</v>
      </c>
      <c r="UJ45">
        <v>1</v>
      </c>
      <c r="AMP45" t="s">
        <v>1135</v>
      </c>
      <c r="AMQ45">
        <v>1</v>
      </c>
      <c r="AMR45">
        <v>0</v>
      </c>
      <c r="AMS45">
        <v>0</v>
      </c>
      <c r="AMT45">
        <v>0</v>
      </c>
      <c r="AMU45">
        <v>0</v>
      </c>
      <c r="AMV45">
        <v>0</v>
      </c>
      <c r="AMX45" t="s">
        <v>1136</v>
      </c>
      <c r="AMY45" t="s">
        <v>1137</v>
      </c>
      <c r="ANJ45" t="s">
        <v>1138</v>
      </c>
      <c r="ANK45">
        <v>0</v>
      </c>
      <c r="ANL45">
        <v>0</v>
      </c>
      <c r="ANM45">
        <v>0</v>
      </c>
      <c r="ANN45">
        <v>0</v>
      </c>
      <c r="ANO45">
        <v>0</v>
      </c>
      <c r="ANP45">
        <v>0</v>
      </c>
      <c r="ANQ45">
        <v>0</v>
      </c>
      <c r="ANR45">
        <v>1</v>
      </c>
      <c r="ANS45">
        <v>0</v>
      </c>
      <c r="ANX45">
        <v>374094667</v>
      </c>
      <c r="ANY45" s="2">
        <v>44910.719872685193</v>
      </c>
      <c r="AOB45" t="s">
        <v>1140</v>
      </c>
      <c r="AOC45" t="s">
        <v>1141</v>
      </c>
    </row>
    <row r="46" spans="1:984 1030:1069" x14ac:dyDescent="0.35">
      <c r="A46">
        <v>45</v>
      </c>
      <c r="B46" t="s">
        <v>1340</v>
      </c>
      <c r="C46" s="2">
        <v>44910</v>
      </c>
      <c r="D46" t="s">
        <v>1328</v>
      </c>
      <c r="E46" s="2">
        <v>44910.510558981478</v>
      </c>
      <c r="F46" s="2">
        <v>44910.510558981478</v>
      </c>
      <c r="G46" s="2">
        <v>44910.517991539353</v>
      </c>
      <c r="H46" t="s">
        <v>1115</v>
      </c>
      <c r="K46" t="s">
        <v>1116</v>
      </c>
      <c r="L46" s="2">
        <v>44910</v>
      </c>
      <c r="M46" t="s">
        <v>1329</v>
      </c>
      <c r="N46" t="s">
        <v>1330</v>
      </c>
      <c r="O46" t="s">
        <v>1331</v>
      </c>
      <c r="P46" t="s">
        <v>1271</v>
      </c>
      <c r="S46" t="s">
        <v>1121</v>
      </c>
      <c r="T46" t="s">
        <v>1332</v>
      </c>
      <c r="V46" t="s">
        <v>1123</v>
      </c>
      <c r="X46" t="s">
        <v>1150</v>
      </c>
      <c r="AA46" t="s">
        <v>1125</v>
      </c>
      <c r="AB46">
        <v>0</v>
      </c>
      <c r="AC46">
        <v>0</v>
      </c>
      <c r="AD46">
        <v>0</v>
      </c>
      <c r="AE46">
        <v>1</v>
      </c>
      <c r="AF46">
        <v>1</v>
      </c>
      <c r="EF46" t="s">
        <v>1125</v>
      </c>
      <c r="EG46">
        <v>0</v>
      </c>
      <c r="EH46">
        <v>0</v>
      </c>
      <c r="EI46">
        <v>0</v>
      </c>
      <c r="EJ46">
        <v>0</v>
      </c>
      <c r="EK46">
        <v>1</v>
      </c>
      <c r="EL46">
        <v>1</v>
      </c>
      <c r="IP46" t="s">
        <v>1210</v>
      </c>
      <c r="IQ46">
        <v>0</v>
      </c>
      <c r="IR46">
        <v>0</v>
      </c>
      <c r="IS46">
        <v>1</v>
      </c>
      <c r="IT46">
        <v>0</v>
      </c>
      <c r="IU46">
        <v>0</v>
      </c>
      <c r="IV46">
        <v>0</v>
      </c>
      <c r="IW46">
        <v>0</v>
      </c>
      <c r="IX46">
        <v>0</v>
      </c>
      <c r="IY46">
        <v>0</v>
      </c>
      <c r="IZ46">
        <v>0</v>
      </c>
      <c r="JA46">
        <v>0</v>
      </c>
      <c r="JB46">
        <v>0</v>
      </c>
      <c r="JC46">
        <v>0</v>
      </c>
      <c r="JD46">
        <v>0</v>
      </c>
      <c r="JE46">
        <v>0</v>
      </c>
      <c r="JF46">
        <v>0</v>
      </c>
      <c r="JG46">
        <v>1</v>
      </c>
      <c r="JH46">
        <v>3</v>
      </c>
      <c r="KF46" t="s">
        <v>1127</v>
      </c>
      <c r="KG46" t="s">
        <v>1211</v>
      </c>
      <c r="KH46">
        <v>0</v>
      </c>
      <c r="KI46">
        <v>1</v>
      </c>
      <c r="KJ46">
        <v>1</v>
      </c>
      <c r="KL46">
        <v>27250</v>
      </c>
      <c r="KM46">
        <v>45500</v>
      </c>
      <c r="KN46" t="s">
        <v>1173</v>
      </c>
      <c r="KQ46">
        <v>20</v>
      </c>
      <c r="KR46">
        <v>2</v>
      </c>
      <c r="KS46">
        <v>0</v>
      </c>
      <c r="PG46" t="s">
        <v>1137</v>
      </c>
      <c r="QP46" t="s">
        <v>1145</v>
      </c>
      <c r="QQ46">
        <v>0</v>
      </c>
      <c r="QR46">
        <v>1</v>
      </c>
      <c r="QS46">
        <v>0</v>
      </c>
      <c r="QT46">
        <v>0</v>
      </c>
      <c r="QU46" t="s">
        <v>1210</v>
      </c>
      <c r="QV46">
        <v>0</v>
      </c>
      <c r="QW46">
        <v>0</v>
      </c>
      <c r="QX46">
        <v>1</v>
      </c>
      <c r="QY46">
        <v>0</v>
      </c>
      <c r="QZ46">
        <v>0</v>
      </c>
      <c r="RA46">
        <v>0</v>
      </c>
      <c r="RB46">
        <v>0</v>
      </c>
      <c r="RC46">
        <v>0</v>
      </c>
      <c r="RD46">
        <v>0</v>
      </c>
      <c r="RE46">
        <v>0</v>
      </c>
      <c r="RF46">
        <v>0</v>
      </c>
      <c r="RG46">
        <v>0</v>
      </c>
      <c r="RH46">
        <v>0</v>
      </c>
      <c r="RI46">
        <v>0</v>
      </c>
      <c r="RJ46">
        <v>0</v>
      </c>
      <c r="RK46">
        <v>0</v>
      </c>
      <c r="RL46" t="s">
        <v>1205</v>
      </c>
      <c r="RM46">
        <v>0</v>
      </c>
      <c r="RN46">
        <v>0</v>
      </c>
      <c r="RO46">
        <v>0</v>
      </c>
      <c r="RP46">
        <v>0</v>
      </c>
      <c r="RQ46">
        <v>0</v>
      </c>
      <c r="RR46">
        <v>1</v>
      </c>
      <c r="RS46">
        <v>0</v>
      </c>
      <c r="RT46">
        <v>0</v>
      </c>
      <c r="RU46">
        <v>0</v>
      </c>
      <c r="RV46">
        <v>0</v>
      </c>
      <c r="RW46">
        <v>0</v>
      </c>
      <c r="RX46">
        <v>0</v>
      </c>
      <c r="TG46" t="s">
        <v>1125</v>
      </c>
      <c r="TH46">
        <v>0</v>
      </c>
      <c r="TI46">
        <v>0</v>
      </c>
      <c r="TJ46">
        <v>0</v>
      </c>
      <c r="TK46">
        <v>0</v>
      </c>
      <c r="TL46">
        <v>0</v>
      </c>
      <c r="TM46">
        <v>0</v>
      </c>
      <c r="TN46">
        <v>0</v>
      </c>
      <c r="TO46">
        <v>0</v>
      </c>
      <c r="TP46">
        <v>0</v>
      </c>
      <c r="TQ46">
        <v>0</v>
      </c>
      <c r="TR46">
        <v>0</v>
      </c>
      <c r="TS46">
        <v>0</v>
      </c>
      <c r="TT46">
        <v>0</v>
      </c>
      <c r="TU46">
        <v>0</v>
      </c>
      <c r="TV46">
        <v>0</v>
      </c>
      <c r="TW46">
        <v>0</v>
      </c>
      <c r="TX46">
        <v>0</v>
      </c>
      <c r="TY46">
        <v>0</v>
      </c>
      <c r="TZ46">
        <v>0</v>
      </c>
      <c r="UA46">
        <v>0</v>
      </c>
      <c r="UB46">
        <v>0</v>
      </c>
      <c r="UC46">
        <v>0</v>
      </c>
      <c r="UD46">
        <v>0</v>
      </c>
      <c r="UE46">
        <v>0</v>
      </c>
      <c r="UF46">
        <v>0</v>
      </c>
      <c r="UG46">
        <v>0</v>
      </c>
      <c r="UH46">
        <v>0</v>
      </c>
      <c r="UI46">
        <v>1</v>
      </c>
      <c r="UJ46">
        <v>1</v>
      </c>
      <c r="AMP46" t="s">
        <v>1147</v>
      </c>
      <c r="AMQ46">
        <v>1</v>
      </c>
      <c r="AMR46">
        <v>0</v>
      </c>
      <c r="AMS46">
        <v>0</v>
      </c>
      <c r="AMT46">
        <v>1</v>
      </c>
      <c r="AMU46">
        <v>0</v>
      </c>
      <c r="AMV46">
        <v>0</v>
      </c>
      <c r="AMX46" t="s">
        <v>1136</v>
      </c>
      <c r="AMY46" t="s">
        <v>1137</v>
      </c>
      <c r="ANJ46" t="s">
        <v>1138</v>
      </c>
      <c r="ANK46">
        <v>0</v>
      </c>
      <c r="ANL46">
        <v>0</v>
      </c>
      <c r="ANM46">
        <v>0</v>
      </c>
      <c r="ANN46">
        <v>0</v>
      </c>
      <c r="ANO46">
        <v>0</v>
      </c>
      <c r="ANP46">
        <v>0</v>
      </c>
      <c r="ANQ46">
        <v>0</v>
      </c>
      <c r="ANR46">
        <v>1</v>
      </c>
      <c r="ANS46">
        <v>0</v>
      </c>
      <c r="ANX46">
        <v>374094669</v>
      </c>
      <c r="ANY46" s="2">
        <v>44910.719872685193</v>
      </c>
      <c r="AOB46" t="s">
        <v>1140</v>
      </c>
      <c r="AOC46" t="s">
        <v>1141</v>
      </c>
    </row>
    <row r="47" spans="1:984 1030:1069" x14ac:dyDescent="0.35">
      <c r="A47">
        <v>46</v>
      </c>
      <c r="B47" t="s">
        <v>1341</v>
      </c>
      <c r="C47" s="2">
        <v>44910</v>
      </c>
      <c r="D47" t="s">
        <v>1328</v>
      </c>
      <c r="E47" s="2">
        <v>44910.534563715279</v>
      </c>
      <c r="F47" s="2">
        <v>44910.534563715279</v>
      </c>
      <c r="G47" s="2">
        <v>44910.538931944437</v>
      </c>
      <c r="H47" t="s">
        <v>1115</v>
      </c>
      <c r="K47" t="s">
        <v>1116</v>
      </c>
      <c r="L47" s="2">
        <v>44910</v>
      </c>
      <c r="M47" t="s">
        <v>1329</v>
      </c>
      <c r="N47" t="s">
        <v>1330</v>
      </c>
      <c r="O47" t="s">
        <v>1331</v>
      </c>
      <c r="P47" t="s">
        <v>1271</v>
      </c>
      <c r="S47" t="s">
        <v>1121</v>
      </c>
      <c r="T47" t="s">
        <v>1332</v>
      </c>
      <c r="V47" t="s">
        <v>1123</v>
      </c>
      <c r="X47" t="s">
        <v>1124</v>
      </c>
      <c r="AA47" t="s">
        <v>1125</v>
      </c>
      <c r="AB47">
        <v>0</v>
      </c>
      <c r="AC47">
        <v>0</v>
      </c>
      <c r="AD47">
        <v>0</v>
      </c>
      <c r="AE47">
        <v>1</v>
      </c>
      <c r="AF47">
        <v>1</v>
      </c>
      <c r="EF47" t="s">
        <v>1125</v>
      </c>
      <c r="EG47">
        <v>0</v>
      </c>
      <c r="EH47">
        <v>0</v>
      </c>
      <c r="EI47">
        <v>0</v>
      </c>
      <c r="EJ47">
        <v>0</v>
      </c>
      <c r="EK47">
        <v>1</v>
      </c>
      <c r="EL47">
        <v>1</v>
      </c>
      <c r="IP47" t="s">
        <v>1125</v>
      </c>
      <c r="IQ47">
        <v>0</v>
      </c>
      <c r="IR47">
        <v>0</v>
      </c>
      <c r="IS47">
        <v>0</v>
      </c>
      <c r="IT47">
        <v>0</v>
      </c>
      <c r="IU47">
        <v>0</v>
      </c>
      <c r="IV47">
        <v>0</v>
      </c>
      <c r="IW47">
        <v>0</v>
      </c>
      <c r="IX47">
        <v>0</v>
      </c>
      <c r="IY47">
        <v>0</v>
      </c>
      <c r="IZ47">
        <v>0</v>
      </c>
      <c r="JA47">
        <v>0</v>
      </c>
      <c r="JB47">
        <v>0</v>
      </c>
      <c r="JC47">
        <v>0</v>
      </c>
      <c r="JD47">
        <v>0</v>
      </c>
      <c r="JE47">
        <v>0</v>
      </c>
      <c r="JF47">
        <v>1</v>
      </c>
      <c r="JG47">
        <v>1</v>
      </c>
      <c r="JH47">
        <v>3</v>
      </c>
      <c r="TG47" t="s">
        <v>1342</v>
      </c>
      <c r="TH47">
        <v>0</v>
      </c>
      <c r="TI47">
        <v>0</v>
      </c>
      <c r="TJ47">
        <v>0</v>
      </c>
      <c r="TK47">
        <v>0</v>
      </c>
      <c r="TL47">
        <v>0</v>
      </c>
      <c r="TM47">
        <v>0</v>
      </c>
      <c r="TN47">
        <v>0</v>
      </c>
      <c r="TO47">
        <v>0</v>
      </c>
      <c r="TP47">
        <v>0</v>
      </c>
      <c r="TQ47">
        <v>0</v>
      </c>
      <c r="TR47">
        <v>0</v>
      </c>
      <c r="TS47">
        <v>1</v>
      </c>
      <c r="TT47">
        <v>1</v>
      </c>
      <c r="TU47">
        <v>0</v>
      </c>
      <c r="TV47">
        <v>0</v>
      </c>
      <c r="TW47">
        <v>0</v>
      </c>
      <c r="TX47">
        <v>0</v>
      </c>
      <c r="TY47">
        <v>0</v>
      </c>
      <c r="TZ47">
        <v>0</v>
      </c>
      <c r="UA47">
        <v>0</v>
      </c>
      <c r="UB47">
        <v>0</v>
      </c>
      <c r="UC47">
        <v>0</v>
      </c>
      <c r="UD47">
        <v>0</v>
      </c>
      <c r="UE47">
        <v>0</v>
      </c>
      <c r="UF47">
        <v>0</v>
      </c>
      <c r="UG47">
        <v>0</v>
      </c>
      <c r="UH47">
        <v>0</v>
      </c>
      <c r="UI47">
        <v>0</v>
      </c>
      <c r="UJ47">
        <v>2</v>
      </c>
      <c r="ZW47" t="s">
        <v>1127</v>
      </c>
      <c r="ZX47">
        <v>3250</v>
      </c>
      <c r="ZY47" t="s">
        <v>1128</v>
      </c>
      <c r="AAB47">
        <v>2</v>
      </c>
      <c r="AAC47">
        <v>1</v>
      </c>
      <c r="AAD47">
        <v>0</v>
      </c>
      <c r="AAF47" t="s">
        <v>1127</v>
      </c>
      <c r="AAG47">
        <v>2700</v>
      </c>
      <c r="AAH47" t="s">
        <v>1143</v>
      </c>
      <c r="AAK47">
        <v>2</v>
      </c>
      <c r="AAL47">
        <v>1</v>
      </c>
      <c r="AAM47">
        <v>0</v>
      </c>
      <c r="AHG47" t="s">
        <v>1137</v>
      </c>
      <c r="AJB47" t="s">
        <v>1145</v>
      </c>
      <c r="AJC47">
        <v>0</v>
      </c>
      <c r="AJD47">
        <v>1</v>
      </c>
      <c r="AJE47">
        <v>0</v>
      </c>
      <c r="AJF47">
        <v>0</v>
      </c>
      <c r="AJG47" t="s">
        <v>1343</v>
      </c>
      <c r="AJH47">
        <v>0</v>
      </c>
      <c r="AJI47">
        <v>0</v>
      </c>
      <c r="AJJ47">
        <v>0</v>
      </c>
      <c r="AJK47">
        <v>0</v>
      </c>
      <c r="AJL47">
        <v>0</v>
      </c>
      <c r="AJM47">
        <v>0</v>
      </c>
      <c r="AJN47">
        <v>0</v>
      </c>
      <c r="AJO47">
        <v>0</v>
      </c>
      <c r="AJP47">
        <v>0</v>
      </c>
      <c r="AJQ47">
        <v>0</v>
      </c>
      <c r="AJR47">
        <v>0</v>
      </c>
      <c r="AJS47">
        <v>1</v>
      </c>
      <c r="AJT47">
        <v>1</v>
      </c>
      <c r="AJU47">
        <v>0</v>
      </c>
      <c r="AJV47">
        <v>0</v>
      </c>
      <c r="AJW47">
        <v>0</v>
      </c>
      <c r="AJX47">
        <v>0</v>
      </c>
      <c r="AJY47">
        <v>0</v>
      </c>
      <c r="AJZ47">
        <v>0</v>
      </c>
      <c r="AKA47">
        <v>0</v>
      </c>
      <c r="AKB47">
        <v>0</v>
      </c>
      <c r="AKC47">
        <v>0</v>
      </c>
      <c r="AKD47">
        <v>0</v>
      </c>
      <c r="AKE47">
        <v>0</v>
      </c>
      <c r="AKF47">
        <v>0</v>
      </c>
      <c r="AKG47">
        <v>0</v>
      </c>
      <c r="AKH47">
        <v>0</v>
      </c>
      <c r="AKI47">
        <v>0</v>
      </c>
      <c r="AKJ47" t="s">
        <v>1205</v>
      </c>
      <c r="AKK47">
        <v>0</v>
      </c>
      <c r="AKL47">
        <v>0</v>
      </c>
      <c r="AKM47">
        <v>0</v>
      </c>
      <c r="AKN47">
        <v>0</v>
      </c>
      <c r="AKO47">
        <v>0</v>
      </c>
      <c r="AKP47">
        <v>1</v>
      </c>
      <c r="AKQ47">
        <v>0</v>
      </c>
      <c r="AKR47">
        <v>0</v>
      </c>
      <c r="AKS47">
        <v>0</v>
      </c>
      <c r="AKT47">
        <v>0</v>
      </c>
      <c r="AKU47">
        <v>0</v>
      </c>
      <c r="AKV47">
        <v>0</v>
      </c>
      <c r="AMP47" t="s">
        <v>1135</v>
      </c>
      <c r="AMQ47">
        <v>1</v>
      </c>
      <c r="AMR47">
        <v>0</v>
      </c>
      <c r="AMS47">
        <v>0</v>
      </c>
      <c r="AMT47">
        <v>0</v>
      </c>
      <c r="AMU47">
        <v>0</v>
      </c>
      <c r="AMV47">
        <v>0</v>
      </c>
      <c r="AMX47" t="s">
        <v>1136</v>
      </c>
      <c r="AMY47" t="s">
        <v>1137</v>
      </c>
      <c r="ANJ47" t="s">
        <v>1138</v>
      </c>
      <c r="ANK47">
        <v>0</v>
      </c>
      <c r="ANL47">
        <v>0</v>
      </c>
      <c r="ANM47">
        <v>0</v>
      </c>
      <c r="ANN47">
        <v>0</v>
      </c>
      <c r="ANO47">
        <v>0</v>
      </c>
      <c r="ANP47">
        <v>0</v>
      </c>
      <c r="ANQ47">
        <v>0</v>
      </c>
      <c r="ANR47">
        <v>1</v>
      </c>
      <c r="ANS47">
        <v>0</v>
      </c>
      <c r="ANX47">
        <v>374094685</v>
      </c>
      <c r="ANY47" s="2">
        <v>44910.719907407409</v>
      </c>
      <c r="AOB47" t="s">
        <v>1140</v>
      </c>
      <c r="AOC47" t="s">
        <v>1141</v>
      </c>
    </row>
    <row r="48" spans="1:984 1030:1069" x14ac:dyDescent="0.35">
      <c r="A48">
        <v>47</v>
      </c>
      <c r="B48" t="s">
        <v>1344</v>
      </c>
      <c r="C48" s="2">
        <v>44910</v>
      </c>
      <c r="D48" t="s">
        <v>1328</v>
      </c>
      <c r="E48" s="2">
        <v>44910.509870034723</v>
      </c>
      <c r="F48" s="2">
        <v>44910.509870034723</v>
      </c>
      <c r="G48" s="2">
        <v>44910.518051574072</v>
      </c>
      <c r="H48" t="s">
        <v>1115</v>
      </c>
      <c r="K48" t="s">
        <v>1116</v>
      </c>
      <c r="L48" s="2">
        <v>44910</v>
      </c>
      <c r="M48" t="s">
        <v>1329</v>
      </c>
      <c r="N48" t="s">
        <v>1330</v>
      </c>
      <c r="O48" t="s">
        <v>1331</v>
      </c>
      <c r="P48" t="s">
        <v>1271</v>
      </c>
      <c r="S48" t="s">
        <v>1121</v>
      </c>
      <c r="T48" t="s">
        <v>1332</v>
      </c>
      <c r="V48" t="s">
        <v>1123</v>
      </c>
      <c r="X48" t="s">
        <v>1124</v>
      </c>
      <c r="AA48" t="s">
        <v>1125</v>
      </c>
      <c r="AB48">
        <v>0</v>
      </c>
      <c r="AC48">
        <v>0</v>
      </c>
      <c r="AD48">
        <v>0</v>
      </c>
      <c r="AE48">
        <v>1</v>
      </c>
      <c r="AF48">
        <v>1</v>
      </c>
      <c r="EF48" t="s">
        <v>1125</v>
      </c>
      <c r="EG48">
        <v>0</v>
      </c>
      <c r="EH48">
        <v>0</v>
      </c>
      <c r="EI48">
        <v>0</v>
      </c>
      <c r="EJ48">
        <v>0</v>
      </c>
      <c r="EK48">
        <v>1</v>
      </c>
      <c r="EL48">
        <v>1</v>
      </c>
      <c r="IP48" t="s">
        <v>1210</v>
      </c>
      <c r="IQ48">
        <v>0</v>
      </c>
      <c r="IR48">
        <v>0</v>
      </c>
      <c r="IS48">
        <v>1</v>
      </c>
      <c r="IT48">
        <v>0</v>
      </c>
      <c r="IU48">
        <v>0</v>
      </c>
      <c r="IV48">
        <v>0</v>
      </c>
      <c r="IW48">
        <v>0</v>
      </c>
      <c r="IX48">
        <v>0</v>
      </c>
      <c r="IY48">
        <v>0</v>
      </c>
      <c r="IZ48">
        <v>0</v>
      </c>
      <c r="JA48">
        <v>0</v>
      </c>
      <c r="JB48">
        <v>0</v>
      </c>
      <c r="JC48">
        <v>0</v>
      </c>
      <c r="JD48">
        <v>0</v>
      </c>
      <c r="JE48">
        <v>0</v>
      </c>
      <c r="JF48">
        <v>0</v>
      </c>
      <c r="JG48">
        <v>1</v>
      </c>
      <c r="JH48">
        <v>3</v>
      </c>
      <c r="KF48" t="s">
        <v>1127</v>
      </c>
      <c r="KG48" t="s">
        <v>1211</v>
      </c>
      <c r="KH48">
        <v>0</v>
      </c>
      <c r="KI48">
        <v>1</v>
      </c>
      <c r="KJ48">
        <v>1</v>
      </c>
      <c r="KL48">
        <v>27000</v>
      </c>
      <c r="KM48">
        <v>45000</v>
      </c>
      <c r="KN48" t="s">
        <v>1128</v>
      </c>
      <c r="KQ48">
        <v>90</v>
      </c>
      <c r="KR48">
        <v>3</v>
      </c>
      <c r="KS48">
        <v>0</v>
      </c>
      <c r="PG48" t="s">
        <v>1137</v>
      </c>
      <c r="QP48" t="s">
        <v>1145</v>
      </c>
      <c r="QQ48">
        <v>0</v>
      </c>
      <c r="QR48">
        <v>1</v>
      </c>
      <c r="QS48">
        <v>0</v>
      </c>
      <c r="QT48">
        <v>0</v>
      </c>
      <c r="QU48" t="s">
        <v>1210</v>
      </c>
      <c r="QV48">
        <v>0</v>
      </c>
      <c r="QW48">
        <v>0</v>
      </c>
      <c r="QX48">
        <v>1</v>
      </c>
      <c r="QY48">
        <v>0</v>
      </c>
      <c r="QZ48">
        <v>0</v>
      </c>
      <c r="RA48">
        <v>0</v>
      </c>
      <c r="RB48">
        <v>0</v>
      </c>
      <c r="RC48">
        <v>0</v>
      </c>
      <c r="RD48">
        <v>0</v>
      </c>
      <c r="RE48">
        <v>0</v>
      </c>
      <c r="RF48">
        <v>0</v>
      </c>
      <c r="RG48">
        <v>0</v>
      </c>
      <c r="RH48">
        <v>0</v>
      </c>
      <c r="RI48">
        <v>0</v>
      </c>
      <c r="RJ48">
        <v>0</v>
      </c>
      <c r="RK48">
        <v>0</v>
      </c>
      <c r="RL48" t="s">
        <v>1205</v>
      </c>
      <c r="RM48">
        <v>0</v>
      </c>
      <c r="RN48">
        <v>0</v>
      </c>
      <c r="RO48">
        <v>0</v>
      </c>
      <c r="RP48">
        <v>0</v>
      </c>
      <c r="RQ48">
        <v>0</v>
      </c>
      <c r="RR48">
        <v>1</v>
      </c>
      <c r="RS48">
        <v>0</v>
      </c>
      <c r="RT48">
        <v>0</v>
      </c>
      <c r="RU48">
        <v>0</v>
      </c>
      <c r="RV48">
        <v>0</v>
      </c>
      <c r="RW48">
        <v>0</v>
      </c>
      <c r="RX48">
        <v>0</v>
      </c>
      <c r="TG48" t="s">
        <v>1125</v>
      </c>
      <c r="TH48">
        <v>0</v>
      </c>
      <c r="TI48">
        <v>0</v>
      </c>
      <c r="TJ48">
        <v>0</v>
      </c>
      <c r="TK48">
        <v>0</v>
      </c>
      <c r="TL48">
        <v>0</v>
      </c>
      <c r="TM48">
        <v>0</v>
      </c>
      <c r="TN48">
        <v>0</v>
      </c>
      <c r="TO48">
        <v>0</v>
      </c>
      <c r="TP48">
        <v>0</v>
      </c>
      <c r="TQ48">
        <v>0</v>
      </c>
      <c r="TR48">
        <v>0</v>
      </c>
      <c r="TS48">
        <v>0</v>
      </c>
      <c r="TT48">
        <v>0</v>
      </c>
      <c r="TU48">
        <v>0</v>
      </c>
      <c r="TV48">
        <v>0</v>
      </c>
      <c r="TW48">
        <v>0</v>
      </c>
      <c r="TX48">
        <v>0</v>
      </c>
      <c r="TY48">
        <v>0</v>
      </c>
      <c r="TZ48">
        <v>0</v>
      </c>
      <c r="UA48">
        <v>0</v>
      </c>
      <c r="UB48">
        <v>0</v>
      </c>
      <c r="UC48">
        <v>0</v>
      </c>
      <c r="UD48">
        <v>0</v>
      </c>
      <c r="UE48">
        <v>0</v>
      </c>
      <c r="UF48">
        <v>0</v>
      </c>
      <c r="UG48">
        <v>0</v>
      </c>
      <c r="UH48">
        <v>0</v>
      </c>
      <c r="UI48">
        <v>1</v>
      </c>
      <c r="UJ48">
        <v>1</v>
      </c>
      <c r="AMP48" t="s">
        <v>1135</v>
      </c>
      <c r="AMQ48">
        <v>1</v>
      </c>
      <c r="AMR48">
        <v>0</v>
      </c>
      <c r="AMS48">
        <v>0</v>
      </c>
      <c r="AMT48">
        <v>0</v>
      </c>
      <c r="AMU48">
        <v>0</v>
      </c>
      <c r="AMV48">
        <v>0</v>
      </c>
      <c r="AMX48" t="s">
        <v>1136</v>
      </c>
      <c r="AMY48" t="s">
        <v>1137</v>
      </c>
      <c r="ANJ48" t="s">
        <v>1138</v>
      </c>
      <c r="ANK48">
        <v>0</v>
      </c>
      <c r="ANL48">
        <v>0</v>
      </c>
      <c r="ANM48">
        <v>0</v>
      </c>
      <c r="ANN48">
        <v>0</v>
      </c>
      <c r="ANO48">
        <v>0</v>
      </c>
      <c r="ANP48">
        <v>0</v>
      </c>
      <c r="ANQ48">
        <v>0</v>
      </c>
      <c r="ANR48">
        <v>1</v>
      </c>
      <c r="ANS48">
        <v>0</v>
      </c>
      <c r="ANX48">
        <v>374094687</v>
      </c>
      <c r="ANY48" s="2">
        <v>44910.719907407409</v>
      </c>
      <c r="AOB48" t="s">
        <v>1140</v>
      </c>
      <c r="AOC48" t="s">
        <v>1141</v>
      </c>
    </row>
    <row r="49" spans="1:942 1030:1069" x14ac:dyDescent="0.35">
      <c r="A49">
        <v>48</v>
      </c>
      <c r="B49" t="s">
        <v>1345</v>
      </c>
      <c r="C49" s="2">
        <v>44910</v>
      </c>
      <c r="D49" t="s">
        <v>1328</v>
      </c>
      <c r="E49" s="2">
        <v>44910.548440972227</v>
      </c>
      <c r="F49" s="2">
        <v>44910.548440972227</v>
      </c>
      <c r="G49" s="2">
        <v>44910.551879467588</v>
      </c>
      <c r="H49" t="s">
        <v>1115</v>
      </c>
      <c r="K49" t="s">
        <v>1116</v>
      </c>
      <c r="L49" s="2">
        <v>44910</v>
      </c>
      <c r="M49" t="s">
        <v>1329</v>
      </c>
      <c r="N49" t="s">
        <v>1330</v>
      </c>
      <c r="O49" t="s">
        <v>1331</v>
      </c>
      <c r="P49" t="s">
        <v>1271</v>
      </c>
      <c r="S49" t="s">
        <v>1121</v>
      </c>
      <c r="T49" t="s">
        <v>1332</v>
      </c>
      <c r="V49" t="s">
        <v>1123</v>
      </c>
      <c r="X49" t="s">
        <v>1124</v>
      </c>
      <c r="AA49" t="s">
        <v>1125</v>
      </c>
      <c r="AB49">
        <v>0</v>
      </c>
      <c r="AC49">
        <v>0</v>
      </c>
      <c r="AD49">
        <v>0</v>
      </c>
      <c r="AE49">
        <v>1</v>
      </c>
      <c r="AF49">
        <v>1</v>
      </c>
      <c r="EF49" t="s">
        <v>1125</v>
      </c>
      <c r="EG49">
        <v>0</v>
      </c>
      <c r="EH49">
        <v>0</v>
      </c>
      <c r="EI49">
        <v>0</v>
      </c>
      <c r="EJ49">
        <v>0</v>
      </c>
      <c r="EK49">
        <v>1</v>
      </c>
      <c r="EL49">
        <v>1</v>
      </c>
      <c r="IP49" t="s">
        <v>1125</v>
      </c>
      <c r="IQ49">
        <v>0</v>
      </c>
      <c r="IR49">
        <v>0</v>
      </c>
      <c r="IS49">
        <v>0</v>
      </c>
      <c r="IT49">
        <v>0</v>
      </c>
      <c r="IU49">
        <v>0</v>
      </c>
      <c r="IV49">
        <v>0</v>
      </c>
      <c r="IW49">
        <v>0</v>
      </c>
      <c r="IX49">
        <v>0</v>
      </c>
      <c r="IY49">
        <v>0</v>
      </c>
      <c r="IZ49">
        <v>0</v>
      </c>
      <c r="JA49">
        <v>0</v>
      </c>
      <c r="JB49">
        <v>0</v>
      </c>
      <c r="JC49">
        <v>0</v>
      </c>
      <c r="JD49">
        <v>0</v>
      </c>
      <c r="JE49">
        <v>0</v>
      </c>
      <c r="JF49">
        <v>1</v>
      </c>
      <c r="JG49">
        <v>1</v>
      </c>
      <c r="JH49">
        <v>3</v>
      </c>
      <c r="TG49" t="s">
        <v>1346</v>
      </c>
      <c r="TH49">
        <v>0</v>
      </c>
      <c r="TI49">
        <v>0</v>
      </c>
      <c r="TJ49">
        <v>0</v>
      </c>
      <c r="TK49">
        <v>0</v>
      </c>
      <c r="TL49">
        <v>0</v>
      </c>
      <c r="TM49">
        <v>0</v>
      </c>
      <c r="TN49">
        <v>0</v>
      </c>
      <c r="TO49">
        <v>0</v>
      </c>
      <c r="TP49">
        <v>0</v>
      </c>
      <c r="TQ49">
        <v>0</v>
      </c>
      <c r="TR49">
        <v>0</v>
      </c>
      <c r="TS49">
        <v>0</v>
      </c>
      <c r="TT49">
        <v>0</v>
      </c>
      <c r="TU49">
        <v>1</v>
      </c>
      <c r="TV49">
        <v>0</v>
      </c>
      <c r="TW49">
        <v>0</v>
      </c>
      <c r="TX49">
        <v>0</v>
      </c>
      <c r="TY49">
        <v>0</v>
      </c>
      <c r="TZ49">
        <v>0</v>
      </c>
      <c r="UA49">
        <v>0</v>
      </c>
      <c r="UB49">
        <v>0</v>
      </c>
      <c r="UC49">
        <v>0</v>
      </c>
      <c r="UD49">
        <v>0</v>
      </c>
      <c r="UE49">
        <v>0</v>
      </c>
      <c r="UF49">
        <v>0</v>
      </c>
      <c r="UG49">
        <v>0</v>
      </c>
      <c r="UH49">
        <v>0</v>
      </c>
      <c r="UI49">
        <v>1</v>
      </c>
      <c r="UJ49">
        <v>2</v>
      </c>
      <c r="AAO49" t="s">
        <v>1127</v>
      </c>
      <c r="AAP49">
        <v>1300</v>
      </c>
      <c r="AAQ49" t="s">
        <v>1173</v>
      </c>
      <c r="AAT49">
        <v>7</v>
      </c>
      <c r="AAU49">
        <v>2</v>
      </c>
      <c r="AAV49">
        <v>0</v>
      </c>
      <c r="AHG49" t="s">
        <v>1123</v>
      </c>
      <c r="AHI49" t="s">
        <v>1347</v>
      </c>
      <c r="AHJ49">
        <v>0</v>
      </c>
      <c r="AHK49">
        <v>0</v>
      </c>
      <c r="AHL49">
        <v>0</v>
      </c>
      <c r="AHM49">
        <v>0</v>
      </c>
      <c r="AHN49">
        <v>0</v>
      </c>
      <c r="AHO49">
        <v>0</v>
      </c>
      <c r="AHP49">
        <v>0</v>
      </c>
      <c r="AHQ49">
        <v>0</v>
      </c>
      <c r="AHR49">
        <v>0</v>
      </c>
      <c r="AHS49">
        <v>0</v>
      </c>
      <c r="AHT49">
        <v>0</v>
      </c>
      <c r="AHU49">
        <v>0</v>
      </c>
      <c r="AHV49">
        <v>0</v>
      </c>
      <c r="AHW49">
        <v>1</v>
      </c>
      <c r="AHX49">
        <v>0</v>
      </c>
      <c r="AHY49">
        <v>0</v>
      </c>
      <c r="AHZ49">
        <v>0</v>
      </c>
      <c r="AIA49">
        <v>0</v>
      </c>
      <c r="AIB49">
        <v>0</v>
      </c>
      <c r="AIC49">
        <v>0</v>
      </c>
      <c r="AID49">
        <v>0</v>
      </c>
      <c r="AIE49">
        <v>0</v>
      </c>
      <c r="AIF49">
        <v>0</v>
      </c>
      <c r="AIG49">
        <v>0</v>
      </c>
      <c r="AIH49">
        <v>0</v>
      </c>
      <c r="AII49">
        <v>0</v>
      </c>
      <c r="AIJ49">
        <v>0</v>
      </c>
      <c r="AIK49">
        <v>0</v>
      </c>
      <c r="AIM49" t="s">
        <v>1348</v>
      </c>
      <c r="AIN49">
        <v>0</v>
      </c>
      <c r="AIO49">
        <v>0</v>
      </c>
      <c r="AIP49">
        <v>1</v>
      </c>
      <c r="AIQ49">
        <v>0</v>
      </c>
      <c r="AIR49">
        <v>0</v>
      </c>
      <c r="AIS49">
        <v>0</v>
      </c>
      <c r="AIT49">
        <v>0</v>
      </c>
      <c r="AIU49">
        <v>0</v>
      </c>
      <c r="AIV49">
        <v>0</v>
      </c>
      <c r="AIW49">
        <v>0</v>
      </c>
      <c r="AIX49">
        <v>0</v>
      </c>
      <c r="AIY49">
        <v>0</v>
      </c>
      <c r="AJB49" t="s">
        <v>1134</v>
      </c>
      <c r="AJC49">
        <v>1</v>
      </c>
      <c r="AJD49">
        <v>0</v>
      </c>
      <c r="AJE49">
        <v>0</v>
      </c>
      <c r="AJF49">
        <v>0</v>
      </c>
      <c r="AMP49" t="s">
        <v>1135</v>
      </c>
      <c r="AMQ49">
        <v>1</v>
      </c>
      <c r="AMR49">
        <v>0</v>
      </c>
      <c r="AMS49">
        <v>0</v>
      </c>
      <c r="AMT49">
        <v>0</v>
      </c>
      <c r="AMU49">
        <v>0</v>
      </c>
      <c r="AMV49">
        <v>0</v>
      </c>
      <c r="AMX49" t="s">
        <v>1136</v>
      </c>
      <c r="AMY49" t="s">
        <v>1137</v>
      </c>
      <c r="ANJ49" t="s">
        <v>1138</v>
      </c>
      <c r="ANK49">
        <v>0</v>
      </c>
      <c r="ANL49">
        <v>0</v>
      </c>
      <c r="ANM49">
        <v>0</v>
      </c>
      <c r="ANN49">
        <v>0</v>
      </c>
      <c r="ANO49">
        <v>0</v>
      </c>
      <c r="ANP49">
        <v>0</v>
      </c>
      <c r="ANQ49">
        <v>0</v>
      </c>
      <c r="ANR49">
        <v>1</v>
      </c>
      <c r="ANS49">
        <v>0</v>
      </c>
      <c r="ANX49">
        <v>374094726</v>
      </c>
      <c r="ANY49" s="2">
        <v>44910.719965277778</v>
      </c>
      <c r="AOB49" t="s">
        <v>1140</v>
      </c>
      <c r="AOC49" t="s">
        <v>1141</v>
      </c>
    </row>
    <row r="50" spans="1:942 1030:1069" x14ac:dyDescent="0.35">
      <c r="A50">
        <v>49</v>
      </c>
      <c r="B50" t="s">
        <v>1349</v>
      </c>
      <c r="C50" s="2">
        <v>44910</v>
      </c>
      <c r="D50" t="s">
        <v>1328</v>
      </c>
      <c r="E50" s="2">
        <v>44910.534581481479</v>
      </c>
      <c r="F50" s="2">
        <v>44910.534581481479</v>
      </c>
      <c r="G50" s="2">
        <v>44910.537216770826</v>
      </c>
      <c r="H50" t="s">
        <v>1115</v>
      </c>
      <c r="K50" t="s">
        <v>1116</v>
      </c>
      <c r="L50" s="2">
        <v>44910</v>
      </c>
      <c r="M50" t="s">
        <v>1329</v>
      </c>
      <c r="N50" t="s">
        <v>1330</v>
      </c>
      <c r="O50" t="s">
        <v>1331</v>
      </c>
      <c r="P50" t="s">
        <v>1271</v>
      </c>
      <c r="S50" t="s">
        <v>1121</v>
      </c>
      <c r="T50" t="s">
        <v>1332</v>
      </c>
      <c r="V50" t="s">
        <v>1123</v>
      </c>
      <c r="X50" t="s">
        <v>1124</v>
      </c>
      <c r="AA50" t="s">
        <v>1125</v>
      </c>
      <c r="AB50">
        <v>0</v>
      </c>
      <c r="AC50">
        <v>0</v>
      </c>
      <c r="AD50">
        <v>0</v>
      </c>
      <c r="AE50">
        <v>1</v>
      </c>
      <c r="AF50">
        <v>1</v>
      </c>
      <c r="EF50" t="s">
        <v>1125</v>
      </c>
      <c r="EG50">
        <v>0</v>
      </c>
      <c r="EH50">
        <v>0</v>
      </c>
      <c r="EI50">
        <v>0</v>
      </c>
      <c r="EJ50">
        <v>0</v>
      </c>
      <c r="EK50">
        <v>1</v>
      </c>
      <c r="EL50">
        <v>1</v>
      </c>
      <c r="IP50" t="s">
        <v>1125</v>
      </c>
      <c r="IQ50">
        <v>0</v>
      </c>
      <c r="IR50">
        <v>0</v>
      </c>
      <c r="IS50">
        <v>0</v>
      </c>
      <c r="IT50">
        <v>0</v>
      </c>
      <c r="IU50">
        <v>0</v>
      </c>
      <c r="IV50">
        <v>0</v>
      </c>
      <c r="IW50">
        <v>0</v>
      </c>
      <c r="IX50">
        <v>0</v>
      </c>
      <c r="IY50">
        <v>0</v>
      </c>
      <c r="IZ50">
        <v>0</v>
      </c>
      <c r="JA50">
        <v>0</v>
      </c>
      <c r="JB50">
        <v>0</v>
      </c>
      <c r="JC50">
        <v>0</v>
      </c>
      <c r="JD50">
        <v>0</v>
      </c>
      <c r="JE50">
        <v>0</v>
      </c>
      <c r="JF50">
        <v>1</v>
      </c>
      <c r="JG50">
        <v>1</v>
      </c>
      <c r="JH50">
        <v>3</v>
      </c>
      <c r="TG50" t="s">
        <v>1343</v>
      </c>
      <c r="TH50">
        <v>0</v>
      </c>
      <c r="TI50">
        <v>0</v>
      </c>
      <c r="TJ50">
        <v>0</v>
      </c>
      <c r="TK50">
        <v>0</v>
      </c>
      <c r="TL50">
        <v>0</v>
      </c>
      <c r="TM50">
        <v>0</v>
      </c>
      <c r="TN50">
        <v>0</v>
      </c>
      <c r="TO50">
        <v>0</v>
      </c>
      <c r="TP50">
        <v>0</v>
      </c>
      <c r="TQ50">
        <v>0</v>
      </c>
      <c r="TR50">
        <v>0</v>
      </c>
      <c r="TS50">
        <v>1</v>
      </c>
      <c r="TT50">
        <v>1</v>
      </c>
      <c r="TU50">
        <v>0</v>
      </c>
      <c r="TV50">
        <v>0</v>
      </c>
      <c r="TW50">
        <v>0</v>
      </c>
      <c r="TX50">
        <v>0</v>
      </c>
      <c r="TY50">
        <v>0</v>
      </c>
      <c r="TZ50">
        <v>0</v>
      </c>
      <c r="UA50">
        <v>0</v>
      </c>
      <c r="UB50">
        <v>0</v>
      </c>
      <c r="UC50">
        <v>0</v>
      </c>
      <c r="UD50">
        <v>0</v>
      </c>
      <c r="UE50">
        <v>0</v>
      </c>
      <c r="UF50">
        <v>0</v>
      </c>
      <c r="UG50">
        <v>0</v>
      </c>
      <c r="UH50">
        <v>0</v>
      </c>
      <c r="UI50">
        <v>0</v>
      </c>
      <c r="UJ50">
        <v>2</v>
      </c>
      <c r="ZW50" t="s">
        <v>1127</v>
      </c>
      <c r="ZX50">
        <v>3000</v>
      </c>
      <c r="ZY50" t="s">
        <v>1143</v>
      </c>
      <c r="AAB50">
        <v>1</v>
      </c>
      <c r="AAC50">
        <v>1</v>
      </c>
      <c r="AAD50">
        <v>1</v>
      </c>
      <c r="AAF50" t="s">
        <v>1127</v>
      </c>
      <c r="AAG50">
        <v>3500</v>
      </c>
      <c r="AAH50" t="s">
        <v>1143</v>
      </c>
      <c r="AAK50">
        <v>2</v>
      </c>
      <c r="AAL50">
        <v>1</v>
      </c>
      <c r="AAM50">
        <v>0</v>
      </c>
      <c r="AHG50" t="s">
        <v>1137</v>
      </c>
      <c r="AJB50" t="s">
        <v>1134</v>
      </c>
      <c r="AJC50">
        <v>1</v>
      </c>
      <c r="AJD50">
        <v>0</v>
      </c>
      <c r="AJE50">
        <v>0</v>
      </c>
      <c r="AJF50">
        <v>0</v>
      </c>
      <c r="AMP50" t="s">
        <v>1135</v>
      </c>
      <c r="AMQ50">
        <v>1</v>
      </c>
      <c r="AMR50">
        <v>0</v>
      </c>
      <c r="AMS50">
        <v>0</v>
      </c>
      <c r="AMT50">
        <v>0</v>
      </c>
      <c r="AMU50">
        <v>0</v>
      </c>
      <c r="AMV50">
        <v>0</v>
      </c>
      <c r="AMX50" t="s">
        <v>1136</v>
      </c>
      <c r="AMY50" t="s">
        <v>1137</v>
      </c>
      <c r="ANJ50" t="s">
        <v>1138</v>
      </c>
      <c r="ANK50">
        <v>0</v>
      </c>
      <c r="ANL50">
        <v>0</v>
      </c>
      <c r="ANM50">
        <v>0</v>
      </c>
      <c r="ANN50">
        <v>0</v>
      </c>
      <c r="ANO50">
        <v>0</v>
      </c>
      <c r="ANP50">
        <v>0</v>
      </c>
      <c r="ANQ50">
        <v>0</v>
      </c>
      <c r="ANR50">
        <v>1</v>
      </c>
      <c r="ANS50">
        <v>0</v>
      </c>
      <c r="ANX50">
        <v>374094728</v>
      </c>
      <c r="ANY50" s="2">
        <v>44910.719976851848</v>
      </c>
      <c r="AOB50" t="s">
        <v>1140</v>
      </c>
      <c r="AOC50" t="s">
        <v>1141</v>
      </c>
    </row>
    <row r="51" spans="1:942 1030:1069" x14ac:dyDescent="0.35">
      <c r="A51">
        <v>50</v>
      </c>
      <c r="B51" t="s">
        <v>1350</v>
      </c>
      <c r="C51" s="2">
        <v>44910</v>
      </c>
      <c r="D51" t="s">
        <v>1328</v>
      </c>
      <c r="E51" s="2">
        <v>44910.548893090279</v>
      </c>
      <c r="F51" s="2">
        <v>44910.548893090279</v>
      </c>
      <c r="G51" s="2">
        <v>44910.556147430558</v>
      </c>
      <c r="H51" t="s">
        <v>1115</v>
      </c>
      <c r="K51" t="s">
        <v>1116</v>
      </c>
      <c r="L51" s="2">
        <v>44910</v>
      </c>
      <c r="M51" t="s">
        <v>1329</v>
      </c>
      <c r="N51" t="s">
        <v>1330</v>
      </c>
      <c r="O51" t="s">
        <v>1331</v>
      </c>
      <c r="P51" t="s">
        <v>1271</v>
      </c>
      <c r="S51" t="s">
        <v>1121</v>
      </c>
      <c r="T51" t="s">
        <v>1332</v>
      </c>
      <c r="V51" t="s">
        <v>1123</v>
      </c>
      <c r="X51" t="s">
        <v>1124</v>
      </c>
      <c r="AA51" t="s">
        <v>1125</v>
      </c>
      <c r="AB51">
        <v>0</v>
      </c>
      <c r="AC51">
        <v>0</v>
      </c>
      <c r="AD51">
        <v>0</v>
      </c>
      <c r="AE51">
        <v>1</v>
      </c>
      <c r="AF51">
        <v>1</v>
      </c>
      <c r="EF51" t="s">
        <v>1125</v>
      </c>
      <c r="EG51">
        <v>0</v>
      </c>
      <c r="EH51">
        <v>0</v>
      </c>
      <c r="EI51">
        <v>0</v>
      </c>
      <c r="EJ51">
        <v>0</v>
      </c>
      <c r="EK51">
        <v>1</v>
      </c>
      <c r="EL51">
        <v>1</v>
      </c>
      <c r="IP51" t="s">
        <v>1125</v>
      </c>
      <c r="IQ51">
        <v>0</v>
      </c>
      <c r="IR51">
        <v>0</v>
      </c>
      <c r="IS51">
        <v>0</v>
      </c>
      <c r="IT51">
        <v>0</v>
      </c>
      <c r="IU51">
        <v>0</v>
      </c>
      <c r="IV51">
        <v>0</v>
      </c>
      <c r="IW51">
        <v>0</v>
      </c>
      <c r="IX51">
        <v>0</v>
      </c>
      <c r="IY51">
        <v>0</v>
      </c>
      <c r="IZ51">
        <v>0</v>
      </c>
      <c r="JA51">
        <v>0</v>
      </c>
      <c r="JB51">
        <v>0</v>
      </c>
      <c r="JC51">
        <v>0</v>
      </c>
      <c r="JD51">
        <v>0</v>
      </c>
      <c r="JE51">
        <v>0</v>
      </c>
      <c r="JF51">
        <v>1</v>
      </c>
      <c r="JG51">
        <v>1</v>
      </c>
      <c r="JH51">
        <v>3</v>
      </c>
      <c r="TG51" t="s">
        <v>1347</v>
      </c>
      <c r="TH51">
        <v>0</v>
      </c>
      <c r="TI51">
        <v>0</v>
      </c>
      <c r="TJ51">
        <v>0</v>
      </c>
      <c r="TK51">
        <v>0</v>
      </c>
      <c r="TL51">
        <v>0</v>
      </c>
      <c r="TM51">
        <v>0</v>
      </c>
      <c r="TN51">
        <v>0</v>
      </c>
      <c r="TO51">
        <v>0</v>
      </c>
      <c r="TP51">
        <v>0</v>
      </c>
      <c r="TQ51">
        <v>0</v>
      </c>
      <c r="TR51">
        <v>0</v>
      </c>
      <c r="TS51">
        <v>0</v>
      </c>
      <c r="TT51">
        <v>0</v>
      </c>
      <c r="TU51">
        <v>1</v>
      </c>
      <c r="TV51">
        <v>0</v>
      </c>
      <c r="TW51">
        <v>0</v>
      </c>
      <c r="TX51">
        <v>0</v>
      </c>
      <c r="TY51">
        <v>0</v>
      </c>
      <c r="TZ51">
        <v>0</v>
      </c>
      <c r="UA51">
        <v>0</v>
      </c>
      <c r="UB51">
        <v>0</v>
      </c>
      <c r="UC51">
        <v>0</v>
      </c>
      <c r="UD51">
        <v>0</v>
      </c>
      <c r="UE51">
        <v>0</v>
      </c>
      <c r="UF51">
        <v>0</v>
      </c>
      <c r="UG51">
        <v>0</v>
      </c>
      <c r="UH51">
        <v>0</v>
      </c>
      <c r="UI51">
        <v>0</v>
      </c>
      <c r="UJ51">
        <v>1</v>
      </c>
      <c r="AAO51" t="s">
        <v>1127</v>
      </c>
      <c r="AAP51">
        <v>1300</v>
      </c>
      <c r="AAQ51" t="s">
        <v>1128</v>
      </c>
      <c r="AAT51">
        <v>6</v>
      </c>
      <c r="AAU51">
        <v>1</v>
      </c>
      <c r="AAV51">
        <v>0</v>
      </c>
      <c r="AHG51" t="s">
        <v>1137</v>
      </c>
      <c r="AJB51" t="s">
        <v>1134</v>
      </c>
      <c r="AJC51">
        <v>1</v>
      </c>
      <c r="AJD51">
        <v>0</v>
      </c>
      <c r="AJE51">
        <v>0</v>
      </c>
      <c r="AJF51">
        <v>0</v>
      </c>
      <c r="AMP51" t="s">
        <v>1135</v>
      </c>
      <c r="AMQ51">
        <v>1</v>
      </c>
      <c r="AMR51">
        <v>0</v>
      </c>
      <c r="AMS51">
        <v>0</v>
      </c>
      <c r="AMT51">
        <v>0</v>
      </c>
      <c r="AMU51">
        <v>0</v>
      </c>
      <c r="AMV51">
        <v>0</v>
      </c>
      <c r="AMX51" t="s">
        <v>1136</v>
      </c>
      <c r="AMY51" t="s">
        <v>1137</v>
      </c>
      <c r="ANJ51" t="s">
        <v>1138</v>
      </c>
      <c r="ANK51">
        <v>0</v>
      </c>
      <c r="ANL51">
        <v>0</v>
      </c>
      <c r="ANM51">
        <v>0</v>
      </c>
      <c r="ANN51">
        <v>0</v>
      </c>
      <c r="ANO51">
        <v>0</v>
      </c>
      <c r="ANP51">
        <v>0</v>
      </c>
      <c r="ANQ51">
        <v>0</v>
      </c>
      <c r="ANR51">
        <v>1</v>
      </c>
      <c r="ANS51">
        <v>0</v>
      </c>
      <c r="ANX51">
        <v>374094775</v>
      </c>
      <c r="ANY51" s="2">
        <v>44910.720034722217</v>
      </c>
      <c r="AOB51" t="s">
        <v>1140</v>
      </c>
      <c r="AOC51" t="s">
        <v>1141</v>
      </c>
    </row>
    <row r="52" spans="1:942 1030:1069" x14ac:dyDescent="0.35">
      <c r="A52">
        <v>51</v>
      </c>
      <c r="B52" t="s">
        <v>1351</v>
      </c>
      <c r="C52" s="2">
        <v>44910</v>
      </c>
      <c r="D52" t="s">
        <v>1328</v>
      </c>
      <c r="E52" s="2">
        <v>44910.553730520827</v>
      </c>
      <c r="F52" s="2">
        <v>44910.553730520827</v>
      </c>
      <c r="G52" s="2">
        <v>44910.556011111112</v>
      </c>
      <c r="H52" t="s">
        <v>1115</v>
      </c>
      <c r="K52" t="s">
        <v>1116</v>
      </c>
      <c r="L52" s="2">
        <v>44910</v>
      </c>
      <c r="M52" t="s">
        <v>1329</v>
      </c>
      <c r="N52" t="s">
        <v>1330</v>
      </c>
      <c r="O52" t="s">
        <v>1331</v>
      </c>
      <c r="P52" t="s">
        <v>1271</v>
      </c>
      <c r="S52" t="s">
        <v>1121</v>
      </c>
      <c r="T52" t="s">
        <v>1332</v>
      </c>
      <c r="V52" t="s">
        <v>1123</v>
      </c>
      <c r="X52" t="s">
        <v>1124</v>
      </c>
      <c r="AA52" t="s">
        <v>1125</v>
      </c>
      <c r="AB52">
        <v>0</v>
      </c>
      <c r="AC52">
        <v>0</v>
      </c>
      <c r="AD52">
        <v>0</v>
      </c>
      <c r="AE52">
        <v>1</v>
      </c>
      <c r="AF52">
        <v>1</v>
      </c>
      <c r="EF52" t="s">
        <v>1125</v>
      </c>
      <c r="EG52">
        <v>0</v>
      </c>
      <c r="EH52">
        <v>0</v>
      </c>
      <c r="EI52">
        <v>0</v>
      </c>
      <c r="EJ52">
        <v>0</v>
      </c>
      <c r="EK52">
        <v>1</v>
      </c>
      <c r="EL52">
        <v>1</v>
      </c>
      <c r="IP52" t="s">
        <v>1125</v>
      </c>
      <c r="IQ52">
        <v>0</v>
      </c>
      <c r="IR52">
        <v>0</v>
      </c>
      <c r="IS52">
        <v>0</v>
      </c>
      <c r="IT52">
        <v>0</v>
      </c>
      <c r="IU52">
        <v>0</v>
      </c>
      <c r="IV52">
        <v>0</v>
      </c>
      <c r="IW52">
        <v>0</v>
      </c>
      <c r="IX52">
        <v>0</v>
      </c>
      <c r="IY52">
        <v>0</v>
      </c>
      <c r="IZ52">
        <v>0</v>
      </c>
      <c r="JA52">
        <v>0</v>
      </c>
      <c r="JB52">
        <v>0</v>
      </c>
      <c r="JC52">
        <v>0</v>
      </c>
      <c r="JD52">
        <v>0</v>
      </c>
      <c r="JE52">
        <v>0</v>
      </c>
      <c r="JF52">
        <v>1</v>
      </c>
      <c r="JG52">
        <v>1</v>
      </c>
      <c r="JH52">
        <v>3</v>
      </c>
      <c r="TG52" t="s">
        <v>1347</v>
      </c>
      <c r="TH52">
        <v>0</v>
      </c>
      <c r="TI52">
        <v>0</v>
      </c>
      <c r="TJ52">
        <v>0</v>
      </c>
      <c r="TK52">
        <v>0</v>
      </c>
      <c r="TL52">
        <v>0</v>
      </c>
      <c r="TM52">
        <v>0</v>
      </c>
      <c r="TN52">
        <v>0</v>
      </c>
      <c r="TO52">
        <v>0</v>
      </c>
      <c r="TP52">
        <v>0</v>
      </c>
      <c r="TQ52">
        <v>0</v>
      </c>
      <c r="TR52">
        <v>0</v>
      </c>
      <c r="TS52">
        <v>0</v>
      </c>
      <c r="TT52">
        <v>0</v>
      </c>
      <c r="TU52">
        <v>1</v>
      </c>
      <c r="TV52">
        <v>0</v>
      </c>
      <c r="TW52">
        <v>0</v>
      </c>
      <c r="TX52">
        <v>0</v>
      </c>
      <c r="TY52">
        <v>0</v>
      </c>
      <c r="TZ52">
        <v>0</v>
      </c>
      <c r="UA52">
        <v>0</v>
      </c>
      <c r="UB52">
        <v>0</v>
      </c>
      <c r="UC52">
        <v>0</v>
      </c>
      <c r="UD52">
        <v>0</v>
      </c>
      <c r="UE52">
        <v>0</v>
      </c>
      <c r="UF52">
        <v>0</v>
      </c>
      <c r="UG52">
        <v>0</v>
      </c>
      <c r="UH52">
        <v>0</v>
      </c>
      <c r="UI52">
        <v>0</v>
      </c>
      <c r="UJ52">
        <v>1</v>
      </c>
      <c r="AAO52" t="s">
        <v>1127</v>
      </c>
      <c r="AAP52">
        <v>1350</v>
      </c>
      <c r="AAQ52" t="s">
        <v>1173</v>
      </c>
      <c r="AAT52">
        <v>10</v>
      </c>
      <c r="AAU52">
        <v>2</v>
      </c>
      <c r="AAV52">
        <v>0</v>
      </c>
      <c r="AHG52" t="s">
        <v>1137</v>
      </c>
      <c r="AJB52" t="s">
        <v>1134</v>
      </c>
      <c r="AJC52">
        <v>1</v>
      </c>
      <c r="AJD52">
        <v>0</v>
      </c>
      <c r="AJE52">
        <v>0</v>
      </c>
      <c r="AJF52">
        <v>0</v>
      </c>
      <c r="AMP52" t="s">
        <v>1135</v>
      </c>
      <c r="AMQ52">
        <v>1</v>
      </c>
      <c r="AMR52">
        <v>0</v>
      </c>
      <c r="AMS52">
        <v>0</v>
      </c>
      <c r="AMT52">
        <v>0</v>
      </c>
      <c r="AMU52">
        <v>0</v>
      </c>
      <c r="AMV52">
        <v>0</v>
      </c>
      <c r="AMX52" t="s">
        <v>1136</v>
      </c>
      <c r="AMY52" t="s">
        <v>1137</v>
      </c>
      <c r="ANJ52" t="s">
        <v>1138</v>
      </c>
      <c r="ANK52">
        <v>0</v>
      </c>
      <c r="ANL52">
        <v>0</v>
      </c>
      <c r="ANM52">
        <v>0</v>
      </c>
      <c r="ANN52">
        <v>0</v>
      </c>
      <c r="ANO52">
        <v>0</v>
      </c>
      <c r="ANP52">
        <v>0</v>
      </c>
      <c r="ANQ52">
        <v>0</v>
      </c>
      <c r="ANR52">
        <v>1</v>
      </c>
      <c r="ANS52">
        <v>0</v>
      </c>
      <c r="ANX52">
        <v>374094777</v>
      </c>
      <c r="ANY52" s="2">
        <v>44910.720046296286</v>
      </c>
      <c r="AOB52" t="s">
        <v>1140</v>
      </c>
      <c r="AOC52" t="s">
        <v>1141</v>
      </c>
    </row>
    <row r="53" spans="1:942 1030:1069" x14ac:dyDescent="0.35">
      <c r="A53">
        <v>52</v>
      </c>
      <c r="B53" t="s">
        <v>1352</v>
      </c>
      <c r="C53" s="2">
        <v>44910</v>
      </c>
      <c r="D53" t="s">
        <v>1328</v>
      </c>
      <c r="E53" s="2">
        <v>44910.559637858787</v>
      </c>
      <c r="F53" s="2">
        <v>44910.559637858787</v>
      </c>
      <c r="G53" s="2">
        <v>44910.567276643516</v>
      </c>
      <c r="H53" t="s">
        <v>1115</v>
      </c>
      <c r="K53" t="s">
        <v>1116</v>
      </c>
      <c r="L53" s="2">
        <v>44910</v>
      </c>
      <c r="M53" t="s">
        <v>1329</v>
      </c>
      <c r="N53" t="s">
        <v>1330</v>
      </c>
      <c r="O53" t="s">
        <v>1331</v>
      </c>
      <c r="P53" t="s">
        <v>1271</v>
      </c>
      <c r="S53" t="s">
        <v>1121</v>
      </c>
      <c r="T53" t="s">
        <v>1332</v>
      </c>
      <c r="V53" t="s">
        <v>1123</v>
      </c>
      <c r="X53" t="s">
        <v>1124</v>
      </c>
      <c r="AA53" t="s">
        <v>1125</v>
      </c>
      <c r="AB53">
        <v>0</v>
      </c>
      <c r="AC53">
        <v>0</v>
      </c>
      <c r="AD53">
        <v>0</v>
      </c>
      <c r="AE53">
        <v>1</v>
      </c>
      <c r="AF53">
        <v>1</v>
      </c>
      <c r="EF53" t="s">
        <v>1125</v>
      </c>
      <c r="EG53">
        <v>0</v>
      </c>
      <c r="EH53">
        <v>0</v>
      </c>
      <c r="EI53">
        <v>0</v>
      </c>
      <c r="EJ53">
        <v>0</v>
      </c>
      <c r="EK53">
        <v>1</v>
      </c>
      <c r="EL53">
        <v>1</v>
      </c>
      <c r="IP53" t="s">
        <v>1333</v>
      </c>
      <c r="IQ53">
        <v>0</v>
      </c>
      <c r="IR53">
        <v>0</v>
      </c>
      <c r="IS53">
        <v>0</v>
      </c>
      <c r="IT53">
        <v>0</v>
      </c>
      <c r="IU53">
        <v>0</v>
      </c>
      <c r="IV53">
        <v>0</v>
      </c>
      <c r="IW53">
        <v>0</v>
      </c>
      <c r="IX53">
        <v>0</v>
      </c>
      <c r="IY53">
        <v>0</v>
      </c>
      <c r="IZ53">
        <v>1</v>
      </c>
      <c r="JA53">
        <v>1</v>
      </c>
      <c r="JB53">
        <v>1</v>
      </c>
      <c r="JC53">
        <v>0</v>
      </c>
      <c r="JD53">
        <v>1</v>
      </c>
      <c r="JE53">
        <v>0</v>
      </c>
      <c r="JF53">
        <v>0</v>
      </c>
      <c r="JG53">
        <v>4</v>
      </c>
      <c r="JH53">
        <v>6</v>
      </c>
      <c r="NC53" t="s">
        <v>1127</v>
      </c>
      <c r="ND53">
        <v>3500</v>
      </c>
      <c r="NE53" t="s">
        <v>1143</v>
      </c>
      <c r="NH53">
        <v>60</v>
      </c>
      <c r="NI53">
        <v>2</v>
      </c>
      <c r="NJ53">
        <v>0</v>
      </c>
      <c r="NL53" t="s">
        <v>1127</v>
      </c>
      <c r="NM53">
        <v>2500</v>
      </c>
      <c r="NN53" t="s">
        <v>1143</v>
      </c>
      <c r="NQ53">
        <v>30</v>
      </c>
      <c r="NR53">
        <v>2</v>
      </c>
      <c r="NS53">
        <v>0</v>
      </c>
      <c r="NU53" t="s">
        <v>1127</v>
      </c>
      <c r="NV53">
        <v>2500</v>
      </c>
      <c r="NW53" t="s">
        <v>1143</v>
      </c>
      <c r="NZ53">
        <v>90</v>
      </c>
      <c r="OA53">
        <v>2</v>
      </c>
      <c r="OB53">
        <v>0</v>
      </c>
      <c r="OM53" t="s">
        <v>1127</v>
      </c>
      <c r="ON53" t="s">
        <v>1123</v>
      </c>
      <c r="OP53">
        <v>2000</v>
      </c>
      <c r="OQ53" t="s">
        <v>1131</v>
      </c>
      <c r="OT53">
        <v>90</v>
      </c>
      <c r="OU53">
        <v>3</v>
      </c>
      <c r="OV53">
        <v>0</v>
      </c>
      <c r="PG53" t="s">
        <v>1137</v>
      </c>
      <c r="QP53" t="s">
        <v>1134</v>
      </c>
      <c r="QQ53">
        <v>1</v>
      </c>
      <c r="QR53">
        <v>0</v>
      </c>
      <c r="QS53">
        <v>0</v>
      </c>
      <c r="QT53">
        <v>0</v>
      </c>
      <c r="TG53" t="s">
        <v>1125</v>
      </c>
      <c r="TH53">
        <v>0</v>
      </c>
      <c r="TI53">
        <v>0</v>
      </c>
      <c r="TJ53">
        <v>0</v>
      </c>
      <c r="TK53">
        <v>0</v>
      </c>
      <c r="TL53">
        <v>0</v>
      </c>
      <c r="TM53">
        <v>0</v>
      </c>
      <c r="TN53">
        <v>0</v>
      </c>
      <c r="TO53">
        <v>0</v>
      </c>
      <c r="TP53">
        <v>0</v>
      </c>
      <c r="TQ53">
        <v>0</v>
      </c>
      <c r="TR53">
        <v>0</v>
      </c>
      <c r="TS53">
        <v>0</v>
      </c>
      <c r="TT53">
        <v>0</v>
      </c>
      <c r="TU53">
        <v>0</v>
      </c>
      <c r="TV53">
        <v>0</v>
      </c>
      <c r="TW53">
        <v>0</v>
      </c>
      <c r="TX53">
        <v>0</v>
      </c>
      <c r="TY53">
        <v>0</v>
      </c>
      <c r="TZ53">
        <v>0</v>
      </c>
      <c r="UA53">
        <v>0</v>
      </c>
      <c r="UB53">
        <v>0</v>
      </c>
      <c r="UC53">
        <v>0</v>
      </c>
      <c r="UD53">
        <v>0</v>
      </c>
      <c r="UE53">
        <v>0</v>
      </c>
      <c r="UF53">
        <v>0</v>
      </c>
      <c r="UG53">
        <v>0</v>
      </c>
      <c r="UH53">
        <v>0</v>
      </c>
      <c r="UI53">
        <v>1</v>
      </c>
      <c r="UJ53">
        <v>1</v>
      </c>
      <c r="AMP53" t="s">
        <v>1135</v>
      </c>
      <c r="AMQ53">
        <v>1</v>
      </c>
      <c r="AMR53">
        <v>0</v>
      </c>
      <c r="AMS53">
        <v>0</v>
      </c>
      <c r="AMT53">
        <v>0</v>
      </c>
      <c r="AMU53">
        <v>0</v>
      </c>
      <c r="AMV53">
        <v>0</v>
      </c>
      <c r="AMX53" t="s">
        <v>1181</v>
      </c>
      <c r="AMY53" t="s">
        <v>1137</v>
      </c>
      <c r="ANJ53" t="s">
        <v>1138</v>
      </c>
      <c r="ANK53">
        <v>0</v>
      </c>
      <c r="ANL53">
        <v>0</v>
      </c>
      <c r="ANM53">
        <v>0</v>
      </c>
      <c r="ANN53">
        <v>0</v>
      </c>
      <c r="ANO53">
        <v>0</v>
      </c>
      <c r="ANP53">
        <v>0</v>
      </c>
      <c r="ANQ53">
        <v>0</v>
      </c>
      <c r="ANR53">
        <v>1</v>
      </c>
      <c r="ANS53">
        <v>0</v>
      </c>
      <c r="ANX53">
        <v>374094789</v>
      </c>
      <c r="ANY53" s="2">
        <v>44910.720057870371</v>
      </c>
      <c r="AOB53" t="s">
        <v>1140</v>
      </c>
      <c r="AOC53" t="s">
        <v>1141</v>
      </c>
    </row>
    <row r="54" spans="1:942 1030:1069" x14ac:dyDescent="0.35">
      <c r="A54">
        <v>53</v>
      </c>
      <c r="B54" t="s">
        <v>1353</v>
      </c>
      <c r="C54" s="2">
        <v>44910</v>
      </c>
      <c r="D54" t="s">
        <v>1328</v>
      </c>
      <c r="E54" s="2">
        <v>44910.581217557883</v>
      </c>
      <c r="F54" s="2">
        <v>44910.581217557883</v>
      </c>
      <c r="G54" s="2">
        <v>44910.598389814812</v>
      </c>
      <c r="H54" t="s">
        <v>1115</v>
      </c>
      <c r="K54" t="s">
        <v>1116</v>
      </c>
      <c r="L54" s="2">
        <v>44910</v>
      </c>
      <c r="M54" t="s">
        <v>1329</v>
      </c>
      <c r="N54" t="s">
        <v>1330</v>
      </c>
      <c r="O54" t="s">
        <v>1331</v>
      </c>
      <c r="P54" t="s">
        <v>1271</v>
      </c>
      <c r="S54" t="s">
        <v>1121</v>
      </c>
      <c r="T54" t="s">
        <v>1332</v>
      </c>
      <c r="V54" t="s">
        <v>1123</v>
      </c>
      <c r="X54" t="s">
        <v>1150</v>
      </c>
      <c r="AA54" t="s">
        <v>1125</v>
      </c>
      <c r="AB54">
        <v>0</v>
      </c>
      <c r="AC54">
        <v>0</v>
      </c>
      <c r="AD54">
        <v>0</v>
      </c>
      <c r="AE54">
        <v>1</v>
      </c>
      <c r="AF54">
        <v>1</v>
      </c>
      <c r="EF54" t="s">
        <v>1125</v>
      </c>
      <c r="EG54">
        <v>0</v>
      </c>
      <c r="EH54">
        <v>0</v>
      </c>
      <c r="EI54">
        <v>0</v>
      </c>
      <c r="EJ54">
        <v>0</v>
      </c>
      <c r="EK54">
        <v>1</v>
      </c>
      <c r="EL54">
        <v>1</v>
      </c>
      <c r="IP54" t="s">
        <v>1168</v>
      </c>
      <c r="IQ54">
        <v>0</v>
      </c>
      <c r="IR54">
        <v>0</v>
      </c>
      <c r="IS54">
        <v>0</v>
      </c>
      <c r="IT54">
        <v>0</v>
      </c>
      <c r="IU54">
        <v>0</v>
      </c>
      <c r="IV54">
        <v>0</v>
      </c>
      <c r="IW54">
        <v>0</v>
      </c>
      <c r="IX54">
        <v>0</v>
      </c>
      <c r="IY54">
        <v>0</v>
      </c>
      <c r="IZ54">
        <v>0</v>
      </c>
      <c r="JA54">
        <v>0</v>
      </c>
      <c r="JB54">
        <v>0</v>
      </c>
      <c r="JC54">
        <v>1</v>
      </c>
      <c r="JD54">
        <v>0</v>
      </c>
      <c r="JE54">
        <v>0</v>
      </c>
      <c r="JF54">
        <v>0</v>
      </c>
      <c r="JG54">
        <v>1</v>
      </c>
      <c r="JH54">
        <v>3</v>
      </c>
      <c r="OD54" t="s">
        <v>1127</v>
      </c>
      <c r="OE54">
        <v>2500</v>
      </c>
      <c r="OF54" t="s">
        <v>1128</v>
      </c>
      <c r="OI54">
        <v>90</v>
      </c>
      <c r="OJ54">
        <v>2</v>
      </c>
      <c r="OK54">
        <v>0</v>
      </c>
      <c r="PG54" t="s">
        <v>1137</v>
      </c>
      <c r="QP54" t="s">
        <v>1134</v>
      </c>
      <c r="QQ54">
        <v>1</v>
      </c>
      <c r="QR54">
        <v>0</v>
      </c>
      <c r="QS54">
        <v>0</v>
      </c>
      <c r="QT54">
        <v>0</v>
      </c>
      <c r="TG54" t="s">
        <v>1125</v>
      </c>
      <c r="TH54">
        <v>0</v>
      </c>
      <c r="TI54">
        <v>0</v>
      </c>
      <c r="TJ54">
        <v>0</v>
      </c>
      <c r="TK54">
        <v>0</v>
      </c>
      <c r="TL54">
        <v>0</v>
      </c>
      <c r="TM54">
        <v>0</v>
      </c>
      <c r="TN54">
        <v>0</v>
      </c>
      <c r="TO54">
        <v>0</v>
      </c>
      <c r="TP54">
        <v>0</v>
      </c>
      <c r="TQ54">
        <v>0</v>
      </c>
      <c r="TR54">
        <v>0</v>
      </c>
      <c r="TS54">
        <v>0</v>
      </c>
      <c r="TT54">
        <v>0</v>
      </c>
      <c r="TU54">
        <v>0</v>
      </c>
      <c r="TV54">
        <v>0</v>
      </c>
      <c r="TW54">
        <v>0</v>
      </c>
      <c r="TX54">
        <v>0</v>
      </c>
      <c r="TY54">
        <v>0</v>
      </c>
      <c r="TZ54">
        <v>0</v>
      </c>
      <c r="UA54">
        <v>0</v>
      </c>
      <c r="UB54">
        <v>0</v>
      </c>
      <c r="UC54">
        <v>0</v>
      </c>
      <c r="UD54">
        <v>0</v>
      </c>
      <c r="UE54">
        <v>0</v>
      </c>
      <c r="UF54">
        <v>0</v>
      </c>
      <c r="UG54">
        <v>0</v>
      </c>
      <c r="UH54">
        <v>0</v>
      </c>
      <c r="UI54">
        <v>1</v>
      </c>
      <c r="UJ54">
        <v>1</v>
      </c>
      <c r="AMP54" t="s">
        <v>1135</v>
      </c>
      <c r="AMQ54">
        <v>1</v>
      </c>
      <c r="AMR54">
        <v>0</v>
      </c>
      <c r="AMS54">
        <v>0</v>
      </c>
      <c r="AMT54">
        <v>0</v>
      </c>
      <c r="AMU54">
        <v>0</v>
      </c>
      <c r="AMV54">
        <v>0</v>
      </c>
      <c r="AMX54" t="s">
        <v>1181</v>
      </c>
      <c r="AMY54" t="s">
        <v>1137</v>
      </c>
      <c r="ANJ54" t="s">
        <v>1138</v>
      </c>
      <c r="ANK54">
        <v>0</v>
      </c>
      <c r="ANL54">
        <v>0</v>
      </c>
      <c r="ANM54">
        <v>0</v>
      </c>
      <c r="ANN54">
        <v>0</v>
      </c>
      <c r="ANO54">
        <v>0</v>
      </c>
      <c r="ANP54">
        <v>0</v>
      </c>
      <c r="ANQ54">
        <v>0</v>
      </c>
      <c r="ANR54">
        <v>1</v>
      </c>
      <c r="ANS54">
        <v>0</v>
      </c>
      <c r="ANX54">
        <v>374094805</v>
      </c>
      <c r="ANY54" s="2">
        <v>44910.720092592594</v>
      </c>
      <c r="AOB54" t="s">
        <v>1140</v>
      </c>
      <c r="AOC54" t="s">
        <v>1141</v>
      </c>
    </row>
    <row r="55" spans="1:942 1030:1069" x14ac:dyDescent="0.35">
      <c r="A55">
        <v>54</v>
      </c>
      <c r="B55" t="s">
        <v>1354</v>
      </c>
      <c r="C55" s="2">
        <v>44910</v>
      </c>
      <c r="D55" t="s">
        <v>1328</v>
      </c>
      <c r="E55" s="2">
        <v>44910.56018961806</v>
      </c>
      <c r="F55" s="2">
        <v>44910.56018961806</v>
      </c>
      <c r="G55" s="2">
        <v>44910.567085694449</v>
      </c>
      <c r="H55" t="s">
        <v>1115</v>
      </c>
      <c r="K55" t="s">
        <v>1116</v>
      </c>
      <c r="L55" s="2">
        <v>44910</v>
      </c>
      <c r="M55" t="s">
        <v>1329</v>
      </c>
      <c r="N55" t="s">
        <v>1330</v>
      </c>
      <c r="O55" t="s">
        <v>1331</v>
      </c>
      <c r="P55" t="s">
        <v>1271</v>
      </c>
      <c r="S55" t="s">
        <v>1121</v>
      </c>
      <c r="T55" t="s">
        <v>1332</v>
      </c>
      <c r="V55" t="s">
        <v>1123</v>
      </c>
      <c r="X55" t="s">
        <v>1150</v>
      </c>
      <c r="AA55" t="s">
        <v>1125</v>
      </c>
      <c r="AB55">
        <v>0</v>
      </c>
      <c r="AC55">
        <v>0</v>
      </c>
      <c r="AD55">
        <v>0</v>
      </c>
      <c r="AE55">
        <v>1</v>
      </c>
      <c r="AF55">
        <v>1</v>
      </c>
      <c r="EF55" t="s">
        <v>1125</v>
      </c>
      <c r="EG55">
        <v>0</v>
      </c>
      <c r="EH55">
        <v>0</v>
      </c>
      <c r="EI55">
        <v>0</v>
      </c>
      <c r="EJ55">
        <v>0</v>
      </c>
      <c r="EK55">
        <v>1</v>
      </c>
      <c r="EL55">
        <v>1</v>
      </c>
      <c r="IP55" t="s">
        <v>1333</v>
      </c>
      <c r="IQ55">
        <v>0</v>
      </c>
      <c r="IR55">
        <v>0</v>
      </c>
      <c r="IS55">
        <v>0</v>
      </c>
      <c r="IT55">
        <v>0</v>
      </c>
      <c r="IU55">
        <v>0</v>
      </c>
      <c r="IV55">
        <v>0</v>
      </c>
      <c r="IW55">
        <v>0</v>
      </c>
      <c r="IX55">
        <v>0</v>
      </c>
      <c r="IY55">
        <v>0</v>
      </c>
      <c r="IZ55">
        <v>1</v>
      </c>
      <c r="JA55">
        <v>1</v>
      </c>
      <c r="JB55">
        <v>1</v>
      </c>
      <c r="JC55">
        <v>0</v>
      </c>
      <c r="JD55">
        <v>1</v>
      </c>
      <c r="JE55">
        <v>0</v>
      </c>
      <c r="JF55">
        <v>0</v>
      </c>
      <c r="JG55">
        <v>4</v>
      </c>
      <c r="JH55">
        <v>6</v>
      </c>
      <c r="NC55" t="s">
        <v>1127</v>
      </c>
      <c r="ND55">
        <v>3750</v>
      </c>
      <c r="NE55" t="s">
        <v>1173</v>
      </c>
      <c r="NH55">
        <v>45</v>
      </c>
      <c r="NI55">
        <v>1</v>
      </c>
      <c r="NJ55">
        <v>0</v>
      </c>
      <c r="NL55" t="s">
        <v>1127</v>
      </c>
      <c r="NM55">
        <v>2500</v>
      </c>
      <c r="NN55" t="s">
        <v>1173</v>
      </c>
      <c r="NQ55">
        <v>30</v>
      </c>
      <c r="NR55">
        <v>2</v>
      </c>
      <c r="NS55">
        <v>0</v>
      </c>
      <c r="NU55" t="s">
        <v>1127</v>
      </c>
      <c r="NV55">
        <v>2250</v>
      </c>
      <c r="NW55" t="s">
        <v>1173</v>
      </c>
      <c r="NZ55">
        <v>40</v>
      </c>
      <c r="OA55">
        <v>2</v>
      </c>
      <c r="OB55">
        <v>0</v>
      </c>
      <c r="OM55" t="s">
        <v>1127</v>
      </c>
      <c r="ON55" t="s">
        <v>1123</v>
      </c>
      <c r="OP55">
        <v>2250</v>
      </c>
      <c r="OQ55" t="s">
        <v>1173</v>
      </c>
      <c r="OT55">
        <v>30</v>
      </c>
      <c r="OU55">
        <v>2</v>
      </c>
      <c r="OV55">
        <v>0</v>
      </c>
      <c r="PG55" t="s">
        <v>1137</v>
      </c>
      <c r="QP55" t="s">
        <v>1134</v>
      </c>
      <c r="QQ55">
        <v>1</v>
      </c>
      <c r="QR55">
        <v>0</v>
      </c>
      <c r="QS55">
        <v>0</v>
      </c>
      <c r="QT55">
        <v>0</v>
      </c>
      <c r="TG55" t="s">
        <v>1125</v>
      </c>
      <c r="TH55">
        <v>0</v>
      </c>
      <c r="TI55">
        <v>0</v>
      </c>
      <c r="TJ55">
        <v>0</v>
      </c>
      <c r="TK55">
        <v>0</v>
      </c>
      <c r="TL55">
        <v>0</v>
      </c>
      <c r="TM55">
        <v>0</v>
      </c>
      <c r="TN55">
        <v>0</v>
      </c>
      <c r="TO55">
        <v>0</v>
      </c>
      <c r="TP55">
        <v>0</v>
      </c>
      <c r="TQ55">
        <v>0</v>
      </c>
      <c r="TR55">
        <v>0</v>
      </c>
      <c r="TS55">
        <v>0</v>
      </c>
      <c r="TT55">
        <v>0</v>
      </c>
      <c r="TU55">
        <v>0</v>
      </c>
      <c r="TV55">
        <v>0</v>
      </c>
      <c r="TW55">
        <v>0</v>
      </c>
      <c r="TX55">
        <v>0</v>
      </c>
      <c r="TY55">
        <v>0</v>
      </c>
      <c r="TZ55">
        <v>0</v>
      </c>
      <c r="UA55">
        <v>0</v>
      </c>
      <c r="UB55">
        <v>0</v>
      </c>
      <c r="UC55">
        <v>0</v>
      </c>
      <c r="UD55">
        <v>0</v>
      </c>
      <c r="UE55">
        <v>0</v>
      </c>
      <c r="UF55">
        <v>0</v>
      </c>
      <c r="UG55">
        <v>0</v>
      </c>
      <c r="UH55">
        <v>0</v>
      </c>
      <c r="UI55">
        <v>1</v>
      </c>
      <c r="UJ55">
        <v>1</v>
      </c>
      <c r="AMP55" t="s">
        <v>1147</v>
      </c>
      <c r="AMQ55">
        <v>1</v>
      </c>
      <c r="AMR55">
        <v>0</v>
      </c>
      <c r="AMS55">
        <v>0</v>
      </c>
      <c r="AMT55">
        <v>1</v>
      </c>
      <c r="AMU55">
        <v>0</v>
      </c>
      <c r="AMV55">
        <v>0</v>
      </c>
      <c r="AMX55" t="s">
        <v>1136</v>
      </c>
      <c r="AMY55" t="s">
        <v>1137</v>
      </c>
      <c r="ANJ55" t="s">
        <v>1138</v>
      </c>
      <c r="ANK55">
        <v>0</v>
      </c>
      <c r="ANL55">
        <v>0</v>
      </c>
      <c r="ANM55">
        <v>0</v>
      </c>
      <c r="ANN55">
        <v>0</v>
      </c>
      <c r="ANO55">
        <v>0</v>
      </c>
      <c r="ANP55">
        <v>0</v>
      </c>
      <c r="ANQ55">
        <v>0</v>
      </c>
      <c r="ANR55">
        <v>1</v>
      </c>
      <c r="ANS55">
        <v>0</v>
      </c>
      <c r="ANX55">
        <v>374094807</v>
      </c>
      <c r="ANY55" s="2">
        <v>44910.720092592594</v>
      </c>
      <c r="AOB55" t="s">
        <v>1140</v>
      </c>
      <c r="AOC55" t="s">
        <v>1141</v>
      </c>
    </row>
    <row r="56" spans="1:942 1030:1069" x14ac:dyDescent="0.35">
      <c r="A56">
        <v>55</v>
      </c>
      <c r="B56" t="s">
        <v>1355</v>
      </c>
      <c r="C56" s="2">
        <v>44910</v>
      </c>
      <c r="D56" t="s">
        <v>1328</v>
      </c>
      <c r="E56" s="2">
        <v>44910.617061666657</v>
      </c>
      <c r="F56" s="2">
        <v>44910.617061666657</v>
      </c>
      <c r="G56" s="2">
        <v>44910.637429560193</v>
      </c>
      <c r="H56" t="s">
        <v>1115</v>
      </c>
      <c r="K56" t="s">
        <v>1116</v>
      </c>
      <c r="L56" s="2">
        <v>44910</v>
      </c>
      <c r="M56" t="s">
        <v>1329</v>
      </c>
      <c r="N56" t="s">
        <v>1330</v>
      </c>
      <c r="O56" t="s">
        <v>1331</v>
      </c>
      <c r="P56" t="s">
        <v>1271</v>
      </c>
      <c r="S56" t="s">
        <v>1121</v>
      </c>
      <c r="T56" t="s">
        <v>1332</v>
      </c>
      <c r="V56" t="s">
        <v>1123</v>
      </c>
      <c r="X56" t="s">
        <v>1124</v>
      </c>
      <c r="AA56" t="s">
        <v>1125</v>
      </c>
      <c r="AB56">
        <v>0</v>
      </c>
      <c r="AC56">
        <v>0</v>
      </c>
      <c r="AD56">
        <v>0</v>
      </c>
      <c r="AE56">
        <v>1</v>
      </c>
      <c r="AF56">
        <v>1</v>
      </c>
      <c r="EF56" t="s">
        <v>1125</v>
      </c>
      <c r="EG56">
        <v>0</v>
      </c>
      <c r="EH56">
        <v>0</v>
      </c>
      <c r="EI56">
        <v>0</v>
      </c>
      <c r="EJ56">
        <v>0</v>
      </c>
      <c r="EK56">
        <v>1</v>
      </c>
      <c r="EL56">
        <v>1</v>
      </c>
      <c r="IP56" t="s">
        <v>1125</v>
      </c>
      <c r="IQ56">
        <v>0</v>
      </c>
      <c r="IR56">
        <v>0</v>
      </c>
      <c r="IS56">
        <v>0</v>
      </c>
      <c r="IT56">
        <v>0</v>
      </c>
      <c r="IU56">
        <v>0</v>
      </c>
      <c r="IV56">
        <v>0</v>
      </c>
      <c r="IW56">
        <v>0</v>
      </c>
      <c r="IX56">
        <v>0</v>
      </c>
      <c r="IY56">
        <v>0</v>
      </c>
      <c r="IZ56">
        <v>0</v>
      </c>
      <c r="JA56">
        <v>0</v>
      </c>
      <c r="JB56">
        <v>0</v>
      </c>
      <c r="JC56">
        <v>0</v>
      </c>
      <c r="JD56">
        <v>0</v>
      </c>
      <c r="JE56">
        <v>0</v>
      </c>
      <c r="JF56">
        <v>1</v>
      </c>
      <c r="JG56">
        <v>1</v>
      </c>
      <c r="JH56">
        <v>3</v>
      </c>
      <c r="TG56" t="s">
        <v>1356</v>
      </c>
      <c r="TH56">
        <v>0</v>
      </c>
      <c r="TI56">
        <v>0</v>
      </c>
      <c r="TJ56">
        <v>0</v>
      </c>
      <c r="TK56">
        <v>0</v>
      </c>
      <c r="TL56">
        <v>0</v>
      </c>
      <c r="TM56">
        <v>1</v>
      </c>
      <c r="TN56">
        <v>0</v>
      </c>
      <c r="TO56">
        <v>0</v>
      </c>
      <c r="TP56">
        <v>0</v>
      </c>
      <c r="TQ56">
        <v>0</v>
      </c>
      <c r="TR56">
        <v>0</v>
      </c>
      <c r="TS56">
        <v>0</v>
      </c>
      <c r="TT56">
        <v>0</v>
      </c>
      <c r="TU56">
        <v>0</v>
      </c>
      <c r="TV56">
        <v>1</v>
      </c>
      <c r="TW56">
        <v>1</v>
      </c>
      <c r="TX56">
        <v>0</v>
      </c>
      <c r="TY56">
        <v>0</v>
      </c>
      <c r="TZ56">
        <v>0</v>
      </c>
      <c r="UA56">
        <v>0</v>
      </c>
      <c r="UB56">
        <v>0</v>
      </c>
      <c r="UC56">
        <v>0</v>
      </c>
      <c r="UD56">
        <v>0</v>
      </c>
      <c r="UE56">
        <v>1</v>
      </c>
      <c r="UF56">
        <v>0</v>
      </c>
      <c r="UG56">
        <v>1</v>
      </c>
      <c r="UH56">
        <v>1</v>
      </c>
      <c r="UI56">
        <v>0</v>
      </c>
      <c r="UJ56">
        <v>6</v>
      </c>
      <c r="XI56" t="s">
        <v>1127</v>
      </c>
      <c r="XJ56" t="s">
        <v>1357</v>
      </c>
      <c r="XK56">
        <v>1</v>
      </c>
      <c r="XL56">
        <v>0</v>
      </c>
      <c r="XM56">
        <v>0</v>
      </c>
      <c r="XN56">
        <v>450</v>
      </c>
      <c r="XQ56" t="s">
        <v>1131</v>
      </c>
      <c r="XT56">
        <v>20</v>
      </c>
      <c r="XU56">
        <v>1</v>
      </c>
      <c r="XV56">
        <v>0</v>
      </c>
      <c r="AAX56" t="s">
        <v>1127</v>
      </c>
      <c r="AAY56">
        <v>1300</v>
      </c>
      <c r="AAZ56" t="s">
        <v>1143</v>
      </c>
      <c r="ABC56">
        <v>20</v>
      </c>
      <c r="ABD56">
        <v>2</v>
      </c>
      <c r="ABE56">
        <v>0</v>
      </c>
      <c r="ABG56" t="s">
        <v>1127</v>
      </c>
      <c r="ABH56">
        <v>600</v>
      </c>
      <c r="ABI56" t="s">
        <v>1128</v>
      </c>
      <c r="ABL56">
        <v>6</v>
      </c>
      <c r="ABM56">
        <v>1</v>
      </c>
      <c r="ABN56">
        <v>0</v>
      </c>
      <c r="AFM56" t="s">
        <v>1127</v>
      </c>
      <c r="AFN56">
        <v>1100</v>
      </c>
      <c r="AFO56" t="s">
        <v>1128</v>
      </c>
      <c r="AFR56">
        <v>15</v>
      </c>
      <c r="AFS56">
        <v>2</v>
      </c>
      <c r="AFT56">
        <v>0</v>
      </c>
      <c r="AGK56" t="s">
        <v>1127</v>
      </c>
      <c r="AGL56" t="s">
        <v>1358</v>
      </c>
      <c r="AGM56">
        <v>1</v>
      </c>
      <c r="AGN56">
        <v>1</v>
      </c>
      <c r="AGO56">
        <v>650</v>
      </c>
      <c r="AGP56">
        <v>750</v>
      </c>
      <c r="AGQ56" t="s">
        <v>1143</v>
      </c>
      <c r="AGT56">
        <v>15</v>
      </c>
      <c r="AGU56">
        <v>2</v>
      </c>
      <c r="AGV56">
        <v>0</v>
      </c>
      <c r="AGX56" t="s">
        <v>1127</v>
      </c>
      <c r="AGY56">
        <v>500</v>
      </c>
      <c r="AGZ56" t="s">
        <v>1128</v>
      </c>
      <c r="AHC56">
        <v>30</v>
      </c>
      <c r="AHD56">
        <v>2</v>
      </c>
      <c r="AHE56">
        <v>0</v>
      </c>
      <c r="AHG56" t="s">
        <v>1137</v>
      </c>
      <c r="AJB56" t="s">
        <v>1134</v>
      </c>
      <c r="AJC56">
        <v>1</v>
      </c>
      <c r="AJD56">
        <v>0</v>
      </c>
      <c r="AJE56">
        <v>0</v>
      </c>
      <c r="AJF56">
        <v>0</v>
      </c>
      <c r="AMP56" t="s">
        <v>1135</v>
      </c>
      <c r="AMQ56">
        <v>1</v>
      </c>
      <c r="AMR56">
        <v>0</v>
      </c>
      <c r="AMS56">
        <v>0</v>
      </c>
      <c r="AMT56">
        <v>0</v>
      </c>
      <c r="AMU56">
        <v>0</v>
      </c>
      <c r="AMV56">
        <v>0</v>
      </c>
      <c r="AMX56" t="s">
        <v>1181</v>
      </c>
      <c r="AMY56" t="s">
        <v>1137</v>
      </c>
      <c r="ANJ56" t="s">
        <v>1138</v>
      </c>
      <c r="ANK56">
        <v>0</v>
      </c>
      <c r="ANL56">
        <v>0</v>
      </c>
      <c r="ANM56">
        <v>0</v>
      </c>
      <c r="ANN56">
        <v>0</v>
      </c>
      <c r="ANO56">
        <v>0</v>
      </c>
      <c r="ANP56">
        <v>0</v>
      </c>
      <c r="ANQ56">
        <v>0</v>
      </c>
      <c r="ANR56">
        <v>1</v>
      </c>
      <c r="ANS56">
        <v>0</v>
      </c>
      <c r="ANX56">
        <v>374094819</v>
      </c>
      <c r="ANY56" s="2">
        <v>44910.72011574074</v>
      </c>
      <c r="AOB56" t="s">
        <v>1140</v>
      </c>
      <c r="AOC56" t="s">
        <v>1141</v>
      </c>
    </row>
    <row r="57" spans="1:942 1030:1069" x14ac:dyDescent="0.35">
      <c r="A57">
        <v>56</v>
      </c>
      <c r="B57" t="s">
        <v>1359</v>
      </c>
      <c r="C57" s="2">
        <v>44910</v>
      </c>
      <c r="D57" t="s">
        <v>1328</v>
      </c>
      <c r="E57" s="2">
        <v>44910.568501331021</v>
      </c>
      <c r="F57" s="2">
        <v>44910.568501331021</v>
      </c>
      <c r="G57" s="2">
        <v>44910.570831840283</v>
      </c>
      <c r="H57" t="s">
        <v>1115</v>
      </c>
      <c r="K57" t="s">
        <v>1116</v>
      </c>
      <c r="L57" s="2">
        <v>44910</v>
      </c>
      <c r="M57" t="s">
        <v>1329</v>
      </c>
      <c r="N57" t="s">
        <v>1330</v>
      </c>
      <c r="O57" t="s">
        <v>1331</v>
      </c>
      <c r="P57" t="s">
        <v>1271</v>
      </c>
      <c r="S57" t="s">
        <v>1121</v>
      </c>
      <c r="T57" t="s">
        <v>1332</v>
      </c>
      <c r="V57" t="s">
        <v>1123</v>
      </c>
      <c r="X57" t="s">
        <v>1150</v>
      </c>
      <c r="AA57" t="s">
        <v>1125</v>
      </c>
      <c r="AB57">
        <v>0</v>
      </c>
      <c r="AC57">
        <v>0</v>
      </c>
      <c r="AD57">
        <v>0</v>
      </c>
      <c r="AE57">
        <v>1</v>
      </c>
      <c r="AF57">
        <v>1</v>
      </c>
      <c r="EF57" t="s">
        <v>1125</v>
      </c>
      <c r="EG57">
        <v>0</v>
      </c>
      <c r="EH57">
        <v>0</v>
      </c>
      <c r="EI57">
        <v>0</v>
      </c>
      <c r="EJ57">
        <v>0</v>
      </c>
      <c r="EK57">
        <v>1</v>
      </c>
      <c r="EL57">
        <v>1</v>
      </c>
      <c r="IP57" t="s">
        <v>1168</v>
      </c>
      <c r="IQ57">
        <v>0</v>
      </c>
      <c r="IR57">
        <v>0</v>
      </c>
      <c r="IS57">
        <v>0</v>
      </c>
      <c r="IT57">
        <v>0</v>
      </c>
      <c r="IU57">
        <v>0</v>
      </c>
      <c r="IV57">
        <v>0</v>
      </c>
      <c r="IW57">
        <v>0</v>
      </c>
      <c r="IX57">
        <v>0</v>
      </c>
      <c r="IY57">
        <v>0</v>
      </c>
      <c r="IZ57">
        <v>0</v>
      </c>
      <c r="JA57">
        <v>0</v>
      </c>
      <c r="JB57">
        <v>0</v>
      </c>
      <c r="JC57">
        <v>1</v>
      </c>
      <c r="JD57">
        <v>0</v>
      </c>
      <c r="JE57">
        <v>0</v>
      </c>
      <c r="JF57">
        <v>0</v>
      </c>
      <c r="JG57">
        <v>1</v>
      </c>
      <c r="JH57">
        <v>3</v>
      </c>
      <c r="OD57" t="s">
        <v>1127</v>
      </c>
      <c r="OE57">
        <v>2000</v>
      </c>
      <c r="OF57" t="s">
        <v>1173</v>
      </c>
      <c r="OI57">
        <v>35</v>
      </c>
      <c r="OJ57">
        <v>1</v>
      </c>
      <c r="OK57">
        <v>0</v>
      </c>
      <c r="PG57" t="s">
        <v>1123</v>
      </c>
      <c r="PI57" t="s">
        <v>1168</v>
      </c>
      <c r="PJ57">
        <v>0</v>
      </c>
      <c r="PK57">
        <v>0</v>
      </c>
      <c r="PL57">
        <v>0</v>
      </c>
      <c r="PM57">
        <v>0</v>
      </c>
      <c r="PN57">
        <v>0</v>
      </c>
      <c r="PO57">
        <v>0</v>
      </c>
      <c r="PP57">
        <v>0</v>
      </c>
      <c r="PQ57">
        <v>0</v>
      </c>
      <c r="PR57">
        <v>0</v>
      </c>
      <c r="PS57">
        <v>0</v>
      </c>
      <c r="PT57">
        <v>0</v>
      </c>
      <c r="PU57">
        <v>0</v>
      </c>
      <c r="PV57">
        <v>1</v>
      </c>
      <c r="PW57">
        <v>0</v>
      </c>
      <c r="PX57">
        <v>0</v>
      </c>
      <c r="PY57">
        <v>0</v>
      </c>
      <c r="QA57" t="s">
        <v>1360</v>
      </c>
      <c r="QB57">
        <v>0</v>
      </c>
      <c r="QC57">
        <v>0</v>
      </c>
      <c r="QD57">
        <v>1</v>
      </c>
      <c r="QE57">
        <v>0</v>
      </c>
      <c r="QF57">
        <v>0</v>
      </c>
      <c r="QG57">
        <v>1</v>
      </c>
      <c r="QH57">
        <v>0</v>
      </c>
      <c r="QI57">
        <v>0</v>
      </c>
      <c r="QJ57">
        <v>0</v>
      </c>
      <c r="QK57">
        <v>0</v>
      </c>
      <c r="QL57">
        <v>0</v>
      </c>
      <c r="QM57">
        <v>0</v>
      </c>
      <c r="QP57" t="s">
        <v>1145</v>
      </c>
      <c r="QQ57">
        <v>0</v>
      </c>
      <c r="QR57">
        <v>1</v>
      </c>
      <c r="QS57">
        <v>0</v>
      </c>
      <c r="QT57">
        <v>0</v>
      </c>
      <c r="QU57" t="s">
        <v>1168</v>
      </c>
      <c r="QV57">
        <v>0</v>
      </c>
      <c r="QW57">
        <v>0</v>
      </c>
      <c r="QX57">
        <v>0</v>
      </c>
      <c r="QY57">
        <v>0</v>
      </c>
      <c r="QZ57">
        <v>0</v>
      </c>
      <c r="RA57">
        <v>0</v>
      </c>
      <c r="RB57">
        <v>0</v>
      </c>
      <c r="RC57">
        <v>0</v>
      </c>
      <c r="RD57">
        <v>0</v>
      </c>
      <c r="RE57">
        <v>0</v>
      </c>
      <c r="RF57">
        <v>0</v>
      </c>
      <c r="RG57">
        <v>0</v>
      </c>
      <c r="RH57">
        <v>1</v>
      </c>
      <c r="RI57">
        <v>0</v>
      </c>
      <c r="RJ57">
        <v>0</v>
      </c>
      <c r="RK57">
        <v>0</v>
      </c>
      <c r="RL57" t="s">
        <v>1304</v>
      </c>
      <c r="RM57">
        <v>1</v>
      </c>
      <c r="RN57">
        <v>0</v>
      </c>
      <c r="RO57">
        <v>0</v>
      </c>
      <c r="RP57">
        <v>0</v>
      </c>
      <c r="RQ57">
        <v>0</v>
      </c>
      <c r="RR57">
        <v>0</v>
      </c>
      <c r="RS57">
        <v>0</v>
      </c>
      <c r="RT57">
        <v>0</v>
      </c>
      <c r="RU57">
        <v>0</v>
      </c>
      <c r="RV57">
        <v>0</v>
      </c>
      <c r="RW57">
        <v>0</v>
      </c>
      <c r="RX57">
        <v>0</v>
      </c>
      <c r="TG57" t="s">
        <v>1125</v>
      </c>
      <c r="TH57">
        <v>0</v>
      </c>
      <c r="TI57">
        <v>0</v>
      </c>
      <c r="TJ57">
        <v>0</v>
      </c>
      <c r="TK57">
        <v>0</v>
      </c>
      <c r="TL57">
        <v>0</v>
      </c>
      <c r="TM57">
        <v>0</v>
      </c>
      <c r="TN57">
        <v>0</v>
      </c>
      <c r="TO57">
        <v>0</v>
      </c>
      <c r="TP57">
        <v>0</v>
      </c>
      <c r="TQ57">
        <v>0</v>
      </c>
      <c r="TR57">
        <v>0</v>
      </c>
      <c r="TS57">
        <v>0</v>
      </c>
      <c r="TT57">
        <v>0</v>
      </c>
      <c r="TU57">
        <v>0</v>
      </c>
      <c r="TV57">
        <v>0</v>
      </c>
      <c r="TW57">
        <v>0</v>
      </c>
      <c r="TX57">
        <v>0</v>
      </c>
      <c r="TY57">
        <v>0</v>
      </c>
      <c r="TZ57">
        <v>0</v>
      </c>
      <c r="UA57">
        <v>0</v>
      </c>
      <c r="UB57">
        <v>0</v>
      </c>
      <c r="UC57">
        <v>0</v>
      </c>
      <c r="UD57">
        <v>0</v>
      </c>
      <c r="UE57">
        <v>0</v>
      </c>
      <c r="UF57">
        <v>0</v>
      </c>
      <c r="UG57">
        <v>0</v>
      </c>
      <c r="UH57">
        <v>0</v>
      </c>
      <c r="UI57">
        <v>1</v>
      </c>
      <c r="UJ57">
        <v>1</v>
      </c>
      <c r="AMP57" t="s">
        <v>1135</v>
      </c>
      <c r="AMQ57">
        <v>1</v>
      </c>
      <c r="AMR57">
        <v>0</v>
      </c>
      <c r="AMS57">
        <v>0</v>
      </c>
      <c r="AMT57">
        <v>0</v>
      </c>
      <c r="AMU57">
        <v>0</v>
      </c>
      <c r="AMV57">
        <v>0</v>
      </c>
      <c r="AMX57" t="s">
        <v>1136</v>
      </c>
      <c r="AMY57" t="s">
        <v>1137</v>
      </c>
      <c r="ANJ57" t="s">
        <v>1138</v>
      </c>
      <c r="ANK57">
        <v>0</v>
      </c>
      <c r="ANL57">
        <v>0</v>
      </c>
      <c r="ANM57">
        <v>0</v>
      </c>
      <c r="ANN57">
        <v>0</v>
      </c>
      <c r="ANO57">
        <v>0</v>
      </c>
      <c r="ANP57">
        <v>0</v>
      </c>
      <c r="ANQ57">
        <v>0</v>
      </c>
      <c r="ANR57">
        <v>1</v>
      </c>
      <c r="ANS57">
        <v>0</v>
      </c>
      <c r="ANX57">
        <v>374094831</v>
      </c>
      <c r="ANY57" s="2">
        <v>44910.720127314809</v>
      </c>
      <c r="AOB57" t="s">
        <v>1140</v>
      </c>
      <c r="AOC57" t="s">
        <v>1141</v>
      </c>
    </row>
    <row r="58" spans="1:942 1030:1069" x14ac:dyDescent="0.35">
      <c r="A58">
        <v>57</v>
      </c>
      <c r="B58" t="s">
        <v>1361</v>
      </c>
      <c r="C58" s="2">
        <v>44910</v>
      </c>
      <c r="D58" t="s">
        <v>1328</v>
      </c>
      <c r="E58" s="2">
        <v>44910.644688541674</v>
      </c>
      <c r="F58" s="2">
        <v>44910.644688541674</v>
      </c>
      <c r="G58" s="2">
        <v>44910.654439004633</v>
      </c>
      <c r="H58" t="s">
        <v>1115</v>
      </c>
      <c r="K58" t="s">
        <v>1116</v>
      </c>
      <c r="L58" s="2">
        <v>44910</v>
      </c>
      <c r="M58" t="s">
        <v>1329</v>
      </c>
      <c r="N58" t="s">
        <v>1330</v>
      </c>
      <c r="O58" t="s">
        <v>1331</v>
      </c>
      <c r="P58" t="s">
        <v>1271</v>
      </c>
      <c r="S58" t="s">
        <v>1121</v>
      </c>
      <c r="T58" t="s">
        <v>1332</v>
      </c>
      <c r="V58" t="s">
        <v>1123</v>
      </c>
      <c r="X58" t="s">
        <v>1124</v>
      </c>
      <c r="AA58" t="s">
        <v>1125</v>
      </c>
      <c r="AB58">
        <v>0</v>
      </c>
      <c r="AC58">
        <v>0</v>
      </c>
      <c r="AD58">
        <v>0</v>
      </c>
      <c r="AE58">
        <v>1</v>
      </c>
      <c r="AF58">
        <v>1</v>
      </c>
      <c r="EF58" t="s">
        <v>1125</v>
      </c>
      <c r="EG58">
        <v>0</v>
      </c>
      <c r="EH58">
        <v>0</v>
      </c>
      <c r="EI58">
        <v>0</v>
      </c>
      <c r="EJ58">
        <v>0</v>
      </c>
      <c r="EK58">
        <v>1</v>
      </c>
      <c r="EL58">
        <v>1</v>
      </c>
      <c r="IP58" t="s">
        <v>1125</v>
      </c>
      <c r="IQ58">
        <v>0</v>
      </c>
      <c r="IR58">
        <v>0</v>
      </c>
      <c r="IS58">
        <v>0</v>
      </c>
      <c r="IT58">
        <v>0</v>
      </c>
      <c r="IU58">
        <v>0</v>
      </c>
      <c r="IV58">
        <v>0</v>
      </c>
      <c r="IW58">
        <v>0</v>
      </c>
      <c r="IX58">
        <v>0</v>
      </c>
      <c r="IY58">
        <v>0</v>
      </c>
      <c r="IZ58">
        <v>0</v>
      </c>
      <c r="JA58">
        <v>0</v>
      </c>
      <c r="JB58">
        <v>0</v>
      </c>
      <c r="JC58">
        <v>0</v>
      </c>
      <c r="JD58">
        <v>0</v>
      </c>
      <c r="JE58">
        <v>0</v>
      </c>
      <c r="JF58">
        <v>1</v>
      </c>
      <c r="JG58">
        <v>1</v>
      </c>
      <c r="JH58">
        <v>3</v>
      </c>
      <c r="TG58" t="s">
        <v>1362</v>
      </c>
      <c r="TH58">
        <v>0</v>
      </c>
      <c r="TI58">
        <v>0</v>
      </c>
      <c r="TJ58">
        <v>0</v>
      </c>
      <c r="TK58">
        <v>0</v>
      </c>
      <c r="TL58">
        <v>0</v>
      </c>
      <c r="TM58">
        <v>0</v>
      </c>
      <c r="TN58">
        <v>0</v>
      </c>
      <c r="TO58">
        <v>0</v>
      </c>
      <c r="TP58">
        <v>0</v>
      </c>
      <c r="TQ58">
        <v>0</v>
      </c>
      <c r="TR58">
        <v>0</v>
      </c>
      <c r="TS58">
        <v>0</v>
      </c>
      <c r="TT58">
        <v>0</v>
      </c>
      <c r="TU58">
        <v>0</v>
      </c>
      <c r="TV58">
        <v>0</v>
      </c>
      <c r="TW58">
        <v>0</v>
      </c>
      <c r="TX58">
        <v>0</v>
      </c>
      <c r="TY58">
        <v>0</v>
      </c>
      <c r="TZ58">
        <v>0</v>
      </c>
      <c r="UA58">
        <v>0</v>
      </c>
      <c r="UB58">
        <v>0</v>
      </c>
      <c r="UC58">
        <v>0</v>
      </c>
      <c r="UD58">
        <v>0</v>
      </c>
      <c r="UE58">
        <v>0</v>
      </c>
      <c r="UF58">
        <v>0</v>
      </c>
      <c r="UG58">
        <v>1</v>
      </c>
      <c r="UH58">
        <v>1</v>
      </c>
      <c r="UI58">
        <v>0</v>
      </c>
      <c r="UJ58">
        <v>2</v>
      </c>
      <c r="AGK58" t="s">
        <v>1127</v>
      </c>
      <c r="AGL58" t="s">
        <v>1358</v>
      </c>
      <c r="AGM58">
        <v>1</v>
      </c>
      <c r="AGN58">
        <v>1</v>
      </c>
      <c r="AGO58">
        <v>700</v>
      </c>
      <c r="AGP58">
        <v>800</v>
      </c>
      <c r="AGQ58" t="s">
        <v>1128</v>
      </c>
      <c r="AGT58">
        <v>25</v>
      </c>
      <c r="AGU58">
        <v>2</v>
      </c>
      <c r="AGV58">
        <v>0</v>
      </c>
      <c r="AGX58" t="s">
        <v>1127</v>
      </c>
      <c r="AGY58">
        <v>600</v>
      </c>
      <c r="AGZ58" t="s">
        <v>1128</v>
      </c>
      <c r="AHC58">
        <v>17</v>
      </c>
      <c r="AHD58">
        <v>2</v>
      </c>
      <c r="AHE58">
        <v>0</v>
      </c>
      <c r="AHG58" t="s">
        <v>1137</v>
      </c>
      <c r="AJB58" t="s">
        <v>1134</v>
      </c>
      <c r="AJC58">
        <v>1</v>
      </c>
      <c r="AJD58">
        <v>0</v>
      </c>
      <c r="AJE58">
        <v>0</v>
      </c>
      <c r="AJF58">
        <v>0</v>
      </c>
      <c r="AMP58" t="s">
        <v>1147</v>
      </c>
      <c r="AMQ58">
        <v>1</v>
      </c>
      <c r="AMR58">
        <v>0</v>
      </c>
      <c r="AMS58">
        <v>0</v>
      </c>
      <c r="AMT58">
        <v>1</v>
      </c>
      <c r="AMU58">
        <v>0</v>
      </c>
      <c r="AMV58">
        <v>0</v>
      </c>
      <c r="AMX58" t="s">
        <v>1181</v>
      </c>
      <c r="AMY58" t="s">
        <v>1137</v>
      </c>
      <c r="ANJ58" t="s">
        <v>1138</v>
      </c>
      <c r="ANK58">
        <v>0</v>
      </c>
      <c r="ANL58">
        <v>0</v>
      </c>
      <c r="ANM58">
        <v>0</v>
      </c>
      <c r="ANN58">
        <v>0</v>
      </c>
      <c r="ANO58">
        <v>0</v>
      </c>
      <c r="ANP58">
        <v>0</v>
      </c>
      <c r="ANQ58">
        <v>0</v>
      </c>
      <c r="ANR58">
        <v>1</v>
      </c>
      <c r="ANS58">
        <v>0</v>
      </c>
      <c r="ANX58">
        <v>374094845</v>
      </c>
      <c r="ANY58" s="2">
        <v>44910.720150462963</v>
      </c>
      <c r="AOB58" t="s">
        <v>1140</v>
      </c>
      <c r="AOC58" t="s">
        <v>1141</v>
      </c>
    </row>
    <row r="59" spans="1:942 1030:1069" x14ac:dyDescent="0.35">
      <c r="A59">
        <v>58</v>
      </c>
      <c r="B59" t="s">
        <v>1363</v>
      </c>
      <c r="C59" s="2">
        <v>44910</v>
      </c>
      <c r="D59" t="s">
        <v>1328</v>
      </c>
      <c r="E59" s="2">
        <v>44910.578956192126</v>
      </c>
      <c r="F59" s="2">
        <v>44910.578956192126</v>
      </c>
      <c r="G59" s="2">
        <v>44910.585137534719</v>
      </c>
      <c r="H59" t="s">
        <v>1115</v>
      </c>
      <c r="K59" t="s">
        <v>1116</v>
      </c>
      <c r="L59" s="2">
        <v>44910</v>
      </c>
      <c r="M59" t="s">
        <v>1329</v>
      </c>
      <c r="N59" t="s">
        <v>1330</v>
      </c>
      <c r="O59" t="s">
        <v>1331</v>
      </c>
      <c r="P59" t="s">
        <v>1271</v>
      </c>
      <c r="S59" t="s">
        <v>1121</v>
      </c>
      <c r="T59" t="s">
        <v>1332</v>
      </c>
      <c r="V59" t="s">
        <v>1123</v>
      </c>
      <c r="X59" t="s">
        <v>1150</v>
      </c>
      <c r="AA59" t="s">
        <v>1125</v>
      </c>
      <c r="AB59">
        <v>0</v>
      </c>
      <c r="AC59">
        <v>0</v>
      </c>
      <c r="AD59">
        <v>0</v>
      </c>
      <c r="AE59">
        <v>1</v>
      </c>
      <c r="AF59">
        <v>1</v>
      </c>
      <c r="EF59" t="s">
        <v>1125</v>
      </c>
      <c r="EG59">
        <v>0</v>
      </c>
      <c r="EH59">
        <v>0</v>
      </c>
      <c r="EI59">
        <v>0</v>
      </c>
      <c r="EJ59">
        <v>0</v>
      </c>
      <c r="EK59">
        <v>1</v>
      </c>
      <c r="EL59">
        <v>1</v>
      </c>
      <c r="IP59" t="s">
        <v>1168</v>
      </c>
      <c r="IQ59">
        <v>0</v>
      </c>
      <c r="IR59">
        <v>0</v>
      </c>
      <c r="IS59">
        <v>0</v>
      </c>
      <c r="IT59">
        <v>0</v>
      </c>
      <c r="IU59">
        <v>0</v>
      </c>
      <c r="IV59">
        <v>0</v>
      </c>
      <c r="IW59">
        <v>0</v>
      </c>
      <c r="IX59">
        <v>0</v>
      </c>
      <c r="IY59">
        <v>0</v>
      </c>
      <c r="IZ59">
        <v>0</v>
      </c>
      <c r="JA59">
        <v>0</v>
      </c>
      <c r="JB59">
        <v>0</v>
      </c>
      <c r="JC59">
        <v>1</v>
      </c>
      <c r="JD59">
        <v>0</v>
      </c>
      <c r="JE59">
        <v>0</v>
      </c>
      <c r="JF59">
        <v>0</v>
      </c>
      <c r="JG59">
        <v>1</v>
      </c>
      <c r="JH59">
        <v>3</v>
      </c>
      <c r="OD59" t="s">
        <v>1127</v>
      </c>
      <c r="OE59">
        <v>2250</v>
      </c>
      <c r="OF59" t="s">
        <v>1173</v>
      </c>
      <c r="OI59">
        <v>30</v>
      </c>
      <c r="OJ59">
        <v>1</v>
      </c>
      <c r="OK59">
        <v>0</v>
      </c>
      <c r="PG59" t="s">
        <v>1137</v>
      </c>
      <c r="QP59" t="s">
        <v>1134</v>
      </c>
      <c r="QQ59">
        <v>1</v>
      </c>
      <c r="QR59">
        <v>0</v>
      </c>
      <c r="QS59">
        <v>0</v>
      </c>
      <c r="QT59">
        <v>0</v>
      </c>
      <c r="TG59" t="s">
        <v>1125</v>
      </c>
      <c r="TH59">
        <v>0</v>
      </c>
      <c r="TI59">
        <v>0</v>
      </c>
      <c r="TJ59">
        <v>0</v>
      </c>
      <c r="TK59">
        <v>0</v>
      </c>
      <c r="TL59">
        <v>0</v>
      </c>
      <c r="TM59">
        <v>0</v>
      </c>
      <c r="TN59">
        <v>0</v>
      </c>
      <c r="TO59">
        <v>0</v>
      </c>
      <c r="TP59">
        <v>0</v>
      </c>
      <c r="TQ59">
        <v>0</v>
      </c>
      <c r="TR59">
        <v>0</v>
      </c>
      <c r="TS59">
        <v>0</v>
      </c>
      <c r="TT59">
        <v>0</v>
      </c>
      <c r="TU59">
        <v>0</v>
      </c>
      <c r="TV59">
        <v>0</v>
      </c>
      <c r="TW59">
        <v>0</v>
      </c>
      <c r="TX59">
        <v>0</v>
      </c>
      <c r="TY59">
        <v>0</v>
      </c>
      <c r="TZ59">
        <v>0</v>
      </c>
      <c r="UA59">
        <v>0</v>
      </c>
      <c r="UB59">
        <v>0</v>
      </c>
      <c r="UC59">
        <v>0</v>
      </c>
      <c r="UD59">
        <v>0</v>
      </c>
      <c r="UE59">
        <v>0</v>
      </c>
      <c r="UF59">
        <v>0</v>
      </c>
      <c r="UG59">
        <v>0</v>
      </c>
      <c r="UH59">
        <v>0</v>
      </c>
      <c r="UI59">
        <v>1</v>
      </c>
      <c r="UJ59">
        <v>1</v>
      </c>
      <c r="AMP59" t="s">
        <v>1135</v>
      </c>
      <c r="AMQ59">
        <v>1</v>
      </c>
      <c r="AMR59">
        <v>0</v>
      </c>
      <c r="AMS59">
        <v>0</v>
      </c>
      <c r="AMT59">
        <v>0</v>
      </c>
      <c r="AMU59">
        <v>0</v>
      </c>
      <c r="AMV59">
        <v>0</v>
      </c>
      <c r="AMX59" t="s">
        <v>1136</v>
      </c>
      <c r="AMY59" t="s">
        <v>1137</v>
      </c>
      <c r="ANJ59" t="s">
        <v>1138</v>
      </c>
      <c r="ANK59">
        <v>0</v>
      </c>
      <c r="ANL59">
        <v>0</v>
      </c>
      <c r="ANM59">
        <v>0</v>
      </c>
      <c r="ANN59">
        <v>0</v>
      </c>
      <c r="ANO59">
        <v>0</v>
      </c>
      <c r="ANP59">
        <v>0</v>
      </c>
      <c r="ANQ59">
        <v>0</v>
      </c>
      <c r="ANR59">
        <v>1</v>
      </c>
      <c r="ANS59">
        <v>0</v>
      </c>
      <c r="ANX59">
        <v>374094853</v>
      </c>
      <c r="ANY59" s="2">
        <v>44910.720162037032</v>
      </c>
      <c r="AOB59" t="s">
        <v>1140</v>
      </c>
      <c r="AOC59" t="s">
        <v>1141</v>
      </c>
    </row>
    <row r="60" spans="1:942 1030:1069" x14ac:dyDescent="0.35">
      <c r="A60">
        <v>59</v>
      </c>
      <c r="B60" t="s">
        <v>1364</v>
      </c>
      <c r="C60" s="2">
        <v>44910</v>
      </c>
      <c r="D60" t="s">
        <v>1328</v>
      </c>
      <c r="E60" s="2">
        <v>44910.615327766209</v>
      </c>
      <c r="F60" s="2">
        <v>44910.615327766209</v>
      </c>
      <c r="G60" s="2">
        <v>44910.632135405089</v>
      </c>
      <c r="H60" t="s">
        <v>1115</v>
      </c>
      <c r="K60" t="s">
        <v>1116</v>
      </c>
      <c r="L60" s="2">
        <v>44910</v>
      </c>
      <c r="M60" t="s">
        <v>1329</v>
      </c>
      <c r="N60" t="s">
        <v>1330</v>
      </c>
      <c r="O60" t="s">
        <v>1331</v>
      </c>
      <c r="P60" t="s">
        <v>1271</v>
      </c>
      <c r="S60" t="s">
        <v>1121</v>
      </c>
      <c r="T60" t="s">
        <v>1332</v>
      </c>
      <c r="V60" t="s">
        <v>1123</v>
      </c>
      <c r="X60" t="s">
        <v>1124</v>
      </c>
      <c r="AA60" t="s">
        <v>1125</v>
      </c>
      <c r="AB60">
        <v>0</v>
      </c>
      <c r="AC60">
        <v>0</v>
      </c>
      <c r="AD60">
        <v>0</v>
      </c>
      <c r="AE60">
        <v>1</v>
      </c>
      <c r="AF60">
        <v>1</v>
      </c>
      <c r="EF60" t="s">
        <v>1125</v>
      </c>
      <c r="EG60">
        <v>0</v>
      </c>
      <c r="EH60">
        <v>0</v>
      </c>
      <c r="EI60">
        <v>0</v>
      </c>
      <c r="EJ60">
        <v>0</v>
      </c>
      <c r="EK60">
        <v>1</v>
      </c>
      <c r="EL60">
        <v>1</v>
      </c>
      <c r="IP60" t="s">
        <v>1125</v>
      </c>
      <c r="IQ60">
        <v>0</v>
      </c>
      <c r="IR60">
        <v>0</v>
      </c>
      <c r="IS60">
        <v>0</v>
      </c>
      <c r="IT60">
        <v>0</v>
      </c>
      <c r="IU60">
        <v>0</v>
      </c>
      <c r="IV60">
        <v>0</v>
      </c>
      <c r="IW60">
        <v>0</v>
      </c>
      <c r="IX60">
        <v>0</v>
      </c>
      <c r="IY60">
        <v>0</v>
      </c>
      <c r="IZ60">
        <v>0</v>
      </c>
      <c r="JA60">
        <v>0</v>
      </c>
      <c r="JB60">
        <v>0</v>
      </c>
      <c r="JC60">
        <v>0</v>
      </c>
      <c r="JD60">
        <v>0</v>
      </c>
      <c r="JE60">
        <v>0</v>
      </c>
      <c r="JF60">
        <v>1</v>
      </c>
      <c r="JG60">
        <v>1</v>
      </c>
      <c r="JH60">
        <v>3</v>
      </c>
      <c r="TG60" t="s">
        <v>1365</v>
      </c>
      <c r="TH60">
        <v>0</v>
      </c>
      <c r="TI60">
        <v>0</v>
      </c>
      <c r="TJ60">
        <v>0</v>
      </c>
      <c r="TK60">
        <v>0</v>
      </c>
      <c r="TL60">
        <v>0</v>
      </c>
      <c r="TM60">
        <v>1</v>
      </c>
      <c r="TN60">
        <v>0</v>
      </c>
      <c r="TO60">
        <v>0</v>
      </c>
      <c r="TP60">
        <v>0</v>
      </c>
      <c r="TQ60">
        <v>0</v>
      </c>
      <c r="TR60">
        <v>0</v>
      </c>
      <c r="TS60">
        <v>0</v>
      </c>
      <c r="TT60">
        <v>0</v>
      </c>
      <c r="TU60">
        <v>0</v>
      </c>
      <c r="TV60">
        <v>1</v>
      </c>
      <c r="TW60">
        <v>1</v>
      </c>
      <c r="TX60">
        <v>0</v>
      </c>
      <c r="TY60">
        <v>0</v>
      </c>
      <c r="TZ60">
        <v>0</v>
      </c>
      <c r="UA60">
        <v>0</v>
      </c>
      <c r="UB60">
        <v>0</v>
      </c>
      <c r="UC60">
        <v>0</v>
      </c>
      <c r="UD60">
        <v>0</v>
      </c>
      <c r="UE60">
        <v>1</v>
      </c>
      <c r="UF60">
        <v>0</v>
      </c>
      <c r="UG60">
        <v>1</v>
      </c>
      <c r="UH60">
        <v>1</v>
      </c>
      <c r="UI60">
        <v>0</v>
      </c>
      <c r="UJ60">
        <v>6</v>
      </c>
      <c r="XI60" t="s">
        <v>1127</v>
      </c>
      <c r="XJ60" t="s">
        <v>1357</v>
      </c>
      <c r="XK60">
        <v>1</v>
      </c>
      <c r="XL60">
        <v>0</v>
      </c>
      <c r="XM60">
        <v>0</v>
      </c>
      <c r="XN60">
        <v>500</v>
      </c>
      <c r="XQ60" t="s">
        <v>1173</v>
      </c>
      <c r="XT60">
        <v>20</v>
      </c>
      <c r="XU60">
        <v>2</v>
      </c>
      <c r="XV60">
        <v>0</v>
      </c>
      <c r="AAX60" t="s">
        <v>1127</v>
      </c>
      <c r="AAY60">
        <v>1350</v>
      </c>
      <c r="AAZ60" t="s">
        <v>1173</v>
      </c>
      <c r="ABC60">
        <v>15</v>
      </c>
      <c r="ABD60">
        <v>1</v>
      </c>
      <c r="ABE60">
        <v>0</v>
      </c>
      <c r="ABG60" t="s">
        <v>1127</v>
      </c>
      <c r="ABH60">
        <v>650</v>
      </c>
      <c r="ABI60" t="s">
        <v>1143</v>
      </c>
      <c r="ABL60">
        <v>3</v>
      </c>
      <c r="ABM60">
        <v>1</v>
      </c>
      <c r="ABN60">
        <v>0</v>
      </c>
      <c r="AFM60" t="s">
        <v>1127</v>
      </c>
      <c r="AFN60">
        <v>1250</v>
      </c>
      <c r="AFO60" t="s">
        <v>1274</v>
      </c>
      <c r="AFR60">
        <v>25</v>
      </c>
      <c r="AFS60">
        <v>1</v>
      </c>
      <c r="AFT60">
        <v>0</v>
      </c>
      <c r="AGK60" t="s">
        <v>1127</v>
      </c>
      <c r="AGL60" t="s">
        <v>1366</v>
      </c>
      <c r="AGM60">
        <v>1</v>
      </c>
      <c r="AGN60">
        <v>1</v>
      </c>
      <c r="AGO60">
        <v>700</v>
      </c>
      <c r="AGP60">
        <v>800</v>
      </c>
      <c r="AGQ60" t="s">
        <v>1173</v>
      </c>
      <c r="AGT60">
        <v>30</v>
      </c>
      <c r="AGU60">
        <v>1</v>
      </c>
      <c r="AGV60">
        <v>0</v>
      </c>
      <c r="AGX60" t="s">
        <v>1127</v>
      </c>
      <c r="AGY60">
        <v>600</v>
      </c>
      <c r="AGZ60" t="s">
        <v>1173</v>
      </c>
      <c r="AHC60">
        <v>20</v>
      </c>
      <c r="AHD60">
        <v>1</v>
      </c>
      <c r="AHE60">
        <v>0</v>
      </c>
      <c r="AHG60" t="s">
        <v>1137</v>
      </c>
      <c r="AJB60" t="s">
        <v>1134</v>
      </c>
      <c r="AJC60">
        <v>1</v>
      </c>
      <c r="AJD60">
        <v>0</v>
      </c>
      <c r="AJE60">
        <v>0</v>
      </c>
      <c r="AJF60">
        <v>0</v>
      </c>
      <c r="AMP60" t="s">
        <v>1135</v>
      </c>
      <c r="AMQ60">
        <v>1</v>
      </c>
      <c r="AMR60">
        <v>0</v>
      </c>
      <c r="AMS60">
        <v>0</v>
      </c>
      <c r="AMT60">
        <v>0</v>
      </c>
      <c r="AMU60">
        <v>0</v>
      </c>
      <c r="AMV60">
        <v>0</v>
      </c>
      <c r="AMX60" t="s">
        <v>1136</v>
      </c>
      <c r="AMY60" t="s">
        <v>1137</v>
      </c>
      <c r="ANJ60" t="s">
        <v>1138</v>
      </c>
      <c r="ANK60">
        <v>0</v>
      </c>
      <c r="ANL60">
        <v>0</v>
      </c>
      <c r="ANM60">
        <v>0</v>
      </c>
      <c r="ANN60">
        <v>0</v>
      </c>
      <c r="ANO60">
        <v>0</v>
      </c>
      <c r="ANP60">
        <v>0</v>
      </c>
      <c r="ANQ60">
        <v>0</v>
      </c>
      <c r="ANR60">
        <v>1</v>
      </c>
      <c r="ANS60">
        <v>0</v>
      </c>
      <c r="ANX60">
        <v>374094866</v>
      </c>
      <c r="ANY60" s="2">
        <v>44910.720196759263</v>
      </c>
      <c r="AOB60" t="s">
        <v>1140</v>
      </c>
      <c r="AOC60" t="s">
        <v>1141</v>
      </c>
    </row>
    <row r="61" spans="1:942 1030:1069" x14ac:dyDescent="0.35">
      <c r="A61">
        <v>60</v>
      </c>
      <c r="B61" t="s">
        <v>1367</v>
      </c>
      <c r="C61" s="2">
        <v>44910</v>
      </c>
      <c r="D61" t="s">
        <v>1328</v>
      </c>
      <c r="E61" s="2">
        <v>44910.643430694443</v>
      </c>
      <c r="F61" s="2">
        <v>44910.643430694443</v>
      </c>
      <c r="G61" s="2">
        <v>44910.650416851851</v>
      </c>
      <c r="H61" t="s">
        <v>1115</v>
      </c>
      <c r="K61" t="s">
        <v>1116</v>
      </c>
      <c r="L61" s="2">
        <v>44910</v>
      </c>
      <c r="M61" t="s">
        <v>1329</v>
      </c>
      <c r="N61" t="s">
        <v>1330</v>
      </c>
      <c r="O61" t="s">
        <v>1331</v>
      </c>
      <c r="P61" t="s">
        <v>1271</v>
      </c>
      <c r="S61" t="s">
        <v>1121</v>
      </c>
      <c r="T61" t="s">
        <v>1332</v>
      </c>
      <c r="V61" t="s">
        <v>1123</v>
      </c>
      <c r="X61" t="s">
        <v>1150</v>
      </c>
      <c r="AA61" t="s">
        <v>1125</v>
      </c>
      <c r="AB61">
        <v>0</v>
      </c>
      <c r="AC61">
        <v>0</v>
      </c>
      <c r="AD61">
        <v>0</v>
      </c>
      <c r="AE61">
        <v>1</v>
      </c>
      <c r="AF61">
        <v>1</v>
      </c>
      <c r="EF61" t="s">
        <v>1125</v>
      </c>
      <c r="EG61">
        <v>0</v>
      </c>
      <c r="EH61">
        <v>0</v>
      </c>
      <c r="EI61">
        <v>0</v>
      </c>
      <c r="EJ61">
        <v>0</v>
      </c>
      <c r="EK61">
        <v>1</v>
      </c>
      <c r="EL61">
        <v>1</v>
      </c>
      <c r="IP61" t="s">
        <v>1125</v>
      </c>
      <c r="IQ61">
        <v>0</v>
      </c>
      <c r="IR61">
        <v>0</v>
      </c>
      <c r="IS61">
        <v>0</v>
      </c>
      <c r="IT61">
        <v>0</v>
      </c>
      <c r="IU61">
        <v>0</v>
      </c>
      <c r="IV61">
        <v>0</v>
      </c>
      <c r="IW61">
        <v>0</v>
      </c>
      <c r="IX61">
        <v>0</v>
      </c>
      <c r="IY61">
        <v>0</v>
      </c>
      <c r="IZ61">
        <v>0</v>
      </c>
      <c r="JA61">
        <v>0</v>
      </c>
      <c r="JB61">
        <v>0</v>
      </c>
      <c r="JC61">
        <v>0</v>
      </c>
      <c r="JD61">
        <v>0</v>
      </c>
      <c r="JE61">
        <v>0</v>
      </c>
      <c r="JF61">
        <v>1</v>
      </c>
      <c r="JG61">
        <v>1</v>
      </c>
      <c r="JH61">
        <v>3</v>
      </c>
      <c r="TG61" t="s">
        <v>1368</v>
      </c>
      <c r="TH61">
        <v>0</v>
      </c>
      <c r="TI61">
        <v>0</v>
      </c>
      <c r="TJ61">
        <v>0</v>
      </c>
      <c r="TK61">
        <v>0</v>
      </c>
      <c r="TL61">
        <v>0</v>
      </c>
      <c r="TM61">
        <v>0</v>
      </c>
      <c r="TN61">
        <v>0</v>
      </c>
      <c r="TO61">
        <v>0</v>
      </c>
      <c r="TP61">
        <v>0</v>
      </c>
      <c r="TQ61">
        <v>0</v>
      </c>
      <c r="TR61">
        <v>0</v>
      </c>
      <c r="TS61">
        <v>0</v>
      </c>
      <c r="TT61">
        <v>0</v>
      </c>
      <c r="TU61">
        <v>0</v>
      </c>
      <c r="TV61">
        <v>1</v>
      </c>
      <c r="TW61">
        <v>1</v>
      </c>
      <c r="TX61">
        <v>0</v>
      </c>
      <c r="TY61">
        <v>0</v>
      </c>
      <c r="TZ61">
        <v>0</v>
      </c>
      <c r="UA61">
        <v>0</v>
      </c>
      <c r="UB61">
        <v>0</v>
      </c>
      <c r="UC61">
        <v>0</v>
      </c>
      <c r="UD61">
        <v>0</v>
      </c>
      <c r="UE61">
        <v>0</v>
      </c>
      <c r="UF61">
        <v>0</v>
      </c>
      <c r="UG61">
        <v>0</v>
      </c>
      <c r="UH61">
        <v>0</v>
      </c>
      <c r="UI61">
        <v>0</v>
      </c>
      <c r="UJ61">
        <v>2</v>
      </c>
      <c r="AAX61" t="s">
        <v>1127</v>
      </c>
      <c r="AAY61">
        <v>750</v>
      </c>
      <c r="AAZ61" t="s">
        <v>1173</v>
      </c>
      <c r="ABC61">
        <v>15</v>
      </c>
      <c r="ABD61">
        <v>1</v>
      </c>
      <c r="ABE61">
        <v>0</v>
      </c>
      <c r="ABG61" t="s">
        <v>1127</v>
      </c>
      <c r="ABH61">
        <v>600</v>
      </c>
      <c r="ABI61" t="s">
        <v>1173</v>
      </c>
      <c r="ABL61">
        <v>2</v>
      </c>
      <c r="ABM61">
        <v>1</v>
      </c>
      <c r="ABN61">
        <v>0</v>
      </c>
      <c r="AHG61" t="s">
        <v>1137</v>
      </c>
      <c r="AJB61" t="s">
        <v>1134</v>
      </c>
      <c r="AJC61">
        <v>1</v>
      </c>
      <c r="AJD61">
        <v>0</v>
      </c>
      <c r="AJE61">
        <v>0</v>
      </c>
      <c r="AJF61">
        <v>0</v>
      </c>
      <c r="AMP61" t="s">
        <v>1135</v>
      </c>
      <c r="AMQ61">
        <v>1</v>
      </c>
      <c r="AMR61">
        <v>0</v>
      </c>
      <c r="AMS61">
        <v>0</v>
      </c>
      <c r="AMT61">
        <v>0</v>
      </c>
      <c r="AMU61">
        <v>0</v>
      </c>
      <c r="AMV61">
        <v>0</v>
      </c>
      <c r="AMX61" t="s">
        <v>1136</v>
      </c>
      <c r="AMY61" t="s">
        <v>1137</v>
      </c>
      <c r="ANJ61" t="s">
        <v>1138</v>
      </c>
      <c r="ANK61">
        <v>0</v>
      </c>
      <c r="ANL61">
        <v>0</v>
      </c>
      <c r="ANM61">
        <v>0</v>
      </c>
      <c r="ANN61">
        <v>0</v>
      </c>
      <c r="ANO61">
        <v>0</v>
      </c>
      <c r="ANP61">
        <v>0</v>
      </c>
      <c r="ANQ61">
        <v>0</v>
      </c>
      <c r="ANR61">
        <v>1</v>
      </c>
      <c r="ANS61">
        <v>0</v>
      </c>
      <c r="ANX61">
        <v>374094896</v>
      </c>
      <c r="ANY61" s="2">
        <v>44910.720243055563</v>
      </c>
      <c r="AOB61" t="s">
        <v>1140</v>
      </c>
      <c r="AOC61" t="s">
        <v>1141</v>
      </c>
    </row>
    <row r="62" spans="1:942 1030:1069" x14ac:dyDescent="0.35">
      <c r="A62">
        <v>61</v>
      </c>
      <c r="B62" t="s">
        <v>1369</v>
      </c>
      <c r="C62" s="2">
        <v>44910</v>
      </c>
      <c r="D62" t="s">
        <v>1328</v>
      </c>
      <c r="E62" s="2">
        <v>44910.429000925928</v>
      </c>
      <c r="F62" s="2">
        <v>44910.429000925928</v>
      </c>
      <c r="G62" s="2">
        <v>44910.460452523148</v>
      </c>
      <c r="H62" t="s">
        <v>1115</v>
      </c>
      <c r="K62" t="s">
        <v>1116</v>
      </c>
      <c r="L62" s="2">
        <v>44910</v>
      </c>
      <c r="M62" t="s">
        <v>1329</v>
      </c>
      <c r="N62" t="s">
        <v>1330</v>
      </c>
      <c r="O62" t="s">
        <v>1331</v>
      </c>
      <c r="P62" t="s">
        <v>1271</v>
      </c>
      <c r="S62" t="s">
        <v>1121</v>
      </c>
      <c r="T62" t="s">
        <v>1332</v>
      </c>
      <c r="V62" t="s">
        <v>1123</v>
      </c>
      <c r="X62" t="s">
        <v>1124</v>
      </c>
      <c r="AA62" t="s">
        <v>1279</v>
      </c>
      <c r="AB62">
        <v>1</v>
      </c>
      <c r="AC62">
        <v>1</v>
      </c>
      <c r="AD62">
        <v>1</v>
      </c>
      <c r="AE62">
        <v>0</v>
      </c>
      <c r="AF62">
        <v>3</v>
      </c>
      <c r="AH62" t="s">
        <v>1127</v>
      </c>
      <c r="AI62">
        <v>1200</v>
      </c>
      <c r="AJ62" t="s">
        <v>1173</v>
      </c>
      <c r="AM62">
        <v>35</v>
      </c>
      <c r="AN62">
        <v>2</v>
      </c>
      <c r="AO62">
        <v>0</v>
      </c>
      <c r="AQ62" t="s">
        <v>1127</v>
      </c>
      <c r="AR62" t="s">
        <v>1280</v>
      </c>
      <c r="AS62">
        <v>1</v>
      </c>
      <c r="AT62">
        <v>1</v>
      </c>
      <c r="AU62">
        <v>750</v>
      </c>
      <c r="AV62">
        <v>1050</v>
      </c>
      <c r="AW62" t="s">
        <v>1143</v>
      </c>
      <c r="AZ62">
        <v>30</v>
      </c>
      <c r="BA62">
        <v>2</v>
      </c>
      <c r="BB62">
        <v>0</v>
      </c>
      <c r="BD62" t="s">
        <v>1127</v>
      </c>
      <c r="BE62" t="s">
        <v>1152</v>
      </c>
      <c r="BF62">
        <v>1</v>
      </c>
      <c r="BG62">
        <v>1</v>
      </c>
      <c r="BH62">
        <v>550</v>
      </c>
      <c r="BI62">
        <v>375</v>
      </c>
      <c r="BJ62" t="s">
        <v>1173</v>
      </c>
      <c r="BM62">
        <v>25</v>
      </c>
      <c r="BN62">
        <v>2</v>
      </c>
      <c r="BO62">
        <v>0</v>
      </c>
      <c r="BQ62" t="s">
        <v>1137</v>
      </c>
      <c r="CN62" t="s">
        <v>1134</v>
      </c>
      <c r="CO62">
        <v>1</v>
      </c>
      <c r="CP62">
        <v>0</v>
      </c>
      <c r="CQ62">
        <v>0</v>
      </c>
      <c r="CR62">
        <v>0</v>
      </c>
      <c r="EF62" t="s">
        <v>1226</v>
      </c>
      <c r="EG62">
        <v>1</v>
      </c>
      <c r="EH62">
        <v>1</v>
      </c>
      <c r="EI62">
        <v>1</v>
      </c>
      <c r="EJ62">
        <v>1</v>
      </c>
      <c r="EK62">
        <v>0</v>
      </c>
      <c r="EL62">
        <v>4</v>
      </c>
      <c r="EN62" t="s">
        <v>1127</v>
      </c>
      <c r="EO62">
        <v>6250</v>
      </c>
      <c r="EP62" t="s">
        <v>1173</v>
      </c>
      <c r="ES62">
        <v>30</v>
      </c>
      <c r="ET62">
        <v>1</v>
      </c>
      <c r="EU62">
        <v>0</v>
      </c>
      <c r="EW62" t="s">
        <v>1127</v>
      </c>
      <c r="EX62">
        <v>4500</v>
      </c>
      <c r="EY62" t="s">
        <v>1173</v>
      </c>
      <c r="FB62">
        <v>35</v>
      </c>
      <c r="FC62">
        <v>1</v>
      </c>
      <c r="FD62">
        <v>0</v>
      </c>
      <c r="FF62" t="s">
        <v>1127</v>
      </c>
      <c r="FG62">
        <v>2000</v>
      </c>
      <c r="FH62" t="s">
        <v>1173</v>
      </c>
      <c r="FK62">
        <v>30</v>
      </c>
      <c r="FL62">
        <v>1</v>
      </c>
      <c r="FM62">
        <v>0</v>
      </c>
      <c r="FO62" t="s">
        <v>1127</v>
      </c>
      <c r="FP62">
        <v>1750</v>
      </c>
      <c r="FQ62" t="s">
        <v>1173</v>
      </c>
      <c r="FT62">
        <v>35</v>
      </c>
      <c r="FU62">
        <v>1</v>
      </c>
      <c r="FV62">
        <v>0</v>
      </c>
      <c r="FX62" t="s">
        <v>1137</v>
      </c>
      <c r="GV62" t="s">
        <v>1134</v>
      </c>
      <c r="GW62">
        <v>1</v>
      </c>
      <c r="GX62">
        <v>0</v>
      </c>
      <c r="GY62">
        <v>0</v>
      </c>
      <c r="GZ62">
        <v>0</v>
      </c>
      <c r="IP62" t="s">
        <v>1125</v>
      </c>
      <c r="IQ62">
        <v>0</v>
      </c>
      <c r="IR62">
        <v>0</v>
      </c>
      <c r="IS62">
        <v>0</v>
      </c>
      <c r="IT62">
        <v>0</v>
      </c>
      <c r="IU62">
        <v>0</v>
      </c>
      <c r="IV62">
        <v>0</v>
      </c>
      <c r="IW62">
        <v>0</v>
      </c>
      <c r="IX62">
        <v>0</v>
      </c>
      <c r="IY62">
        <v>0</v>
      </c>
      <c r="IZ62">
        <v>0</v>
      </c>
      <c r="JA62">
        <v>0</v>
      </c>
      <c r="JB62">
        <v>0</v>
      </c>
      <c r="JC62">
        <v>0</v>
      </c>
      <c r="JD62">
        <v>0</v>
      </c>
      <c r="JE62">
        <v>0</v>
      </c>
      <c r="JF62">
        <v>1</v>
      </c>
      <c r="JG62">
        <v>1</v>
      </c>
      <c r="JH62">
        <v>8</v>
      </c>
      <c r="TG62" t="s">
        <v>1125</v>
      </c>
      <c r="TH62">
        <v>0</v>
      </c>
      <c r="TI62">
        <v>0</v>
      </c>
      <c r="TJ62">
        <v>0</v>
      </c>
      <c r="TK62">
        <v>0</v>
      </c>
      <c r="TL62">
        <v>0</v>
      </c>
      <c r="TM62">
        <v>0</v>
      </c>
      <c r="TN62">
        <v>0</v>
      </c>
      <c r="TO62">
        <v>0</v>
      </c>
      <c r="TP62">
        <v>0</v>
      </c>
      <c r="TQ62">
        <v>0</v>
      </c>
      <c r="TR62">
        <v>0</v>
      </c>
      <c r="TS62">
        <v>0</v>
      </c>
      <c r="TT62">
        <v>0</v>
      </c>
      <c r="TU62">
        <v>0</v>
      </c>
      <c r="TV62">
        <v>0</v>
      </c>
      <c r="TW62">
        <v>0</v>
      </c>
      <c r="TX62">
        <v>0</v>
      </c>
      <c r="TY62">
        <v>0</v>
      </c>
      <c r="TZ62">
        <v>0</v>
      </c>
      <c r="UA62">
        <v>0</v>
      </c>
      <c r="UB62">
        <v>0</v>
      </c>
      <c r="UC62">
        <v>0</v>
      </c>
      <c r="UD62">
        <v>0</v>
      </c>
      <c r="UE62">
        <v>0</v>
      </c>
      <c r="UF62">
        <v>0</v>
      </c>
      <c r="UG62">
        <v>0</v>
      </c>
      <c r="UH62">
        <v>0</v>
      </c>
      <c r="UI62">
        <v>1</v>
      </c>
      <c r="UJ62">
        <v>1</v>
      </c>
      <c r="AMP62" t="s">
        <v>1147</v>
      </c>
      <c r="AMQ62">
        <v>1</v>
      </c>
      <c r="AMR62">
        <v>0</v>
      </c>
      <c r="AMS62">
        <v>0</v>
      </c>
      <c r="AMT62">
        <v>1</v>
      </c>
      <c r="AMU62">
        <v>0</v>
      </c>
      <c r="AMV62">
        <v>0</v>
      </c>
      <c r="AMX62" t="s">
        <v>1136</v>
      </c>
      <c r="AMY62" t="s">
        <v>1137</v>
      </c>
      <c r="ANJ62" t="s">
        <v>1138</v>
      </c>
      <c r="ANK62">
        <v>0</v>
      </c>
      <c r="ANL62">
        <v>0</v>
      </c>
      <c r="ANM62">
        <v>0</v>
      </c>
      <c r="ANN62">
        <v>0</v>
      </c>
      <c r="ANO62">
        <v>0</v>
      </c>
      <c r="ANP62">
        <v>0</v>
      </c>
      <c r="ANQ62">
        <v>0</v>
      </c>
      <c r="ANR62">
        <v>1</v>
      </c>
      <c r="ANS62">
        <v>0</v>
      </c>
      <c r="ANX62">
        <v>374095303</v>
      </c>
      <c r="ANY62" s="2">
        <v>44910.720902777779</v>
      </c>
      <c r="AOB62" t="s">
        <v>1140</v>
      </c>
      <c r="AOC62" t="s">
        <v>1141</v>
      </c>
    </row>
    <row r="63" spans="1:942 1030:1069" x14ac:dyDescent="0.35">
      <c r="A63">
        <v>62</v>
      </c>
      <c r="B63" t="s">
        <v>1370</v>
      </c>
      <c r="C63" s="2">
        <v>44910</v>
      </c>
      <c r="D63" t="s">
        <v>1328</v>
      </c>
      <c r="E63" s="2">
        <v>44910.486688969897</v>
      </c>
      <c r="F63" s="2">
        <v>44910.486688969897</v>
      </c>
      <c r="G63" s="2">
        <v>44910.493557222217</v>
      </c>
      <c r="H63" t="s">
        <v>1115</v>
      </c>
      <c r="K63" t="s">
        <v>1116</v>
      </c>
      <c r="L63" s="2">
        <v>44910</v>
      </c>
      <c r="M63" t="s">
        <v>1329</v>
      </c>
      <c r="N63" t="s">
        <v>1330</v>
      </c>
      <c r="O63" t="s">
        <v>1331</v>
      </c>
      <c r="P63" t="s">
        <v>1271</v>
      </c>
      <c r="S63" t="s">
        <v>1121</v>
      </c>
      <c r="T63" t="s">
        <v>1332</v>
      </c>
      <c r="V63" t="s">
        <v>1123</v>
      </c>
      <c r="X63" t="s">
        <v>1124</v>
      </c>
      <c r="AA63" t="s">
        <v>1125</v>
      </c>
      <c r="AB63">
        <v>0</v>
      </c>
      <c r="AC63">
        <v>0</v>
      </c>
      <c r="AD63">
        <v>0</v>
      </c>
      <c r="AE63">
        <v>1</v>
      </c>
      <c r="AF63">
        <v>1</v>
      </c>
      <c r="EF63" t="s">
        <v>1125</v>
      </c>
      <c r="EG63">
        <v>0</v>
      </c>
      <c r="EH63">
        <v>0</v>
      </c>
      <c r="EI63">
        <v>0</v>
      </c>
      <c r="EJ63">
        <v>0</v>
      </c>
      <c r="EK63">
        <v>1</v>
      </c>
      <c r="EL63">
        <v>1</v>
      </c>
      <c r="IP63" t="s">
        <v>1132</v>
      </c>
      <c r="IQ63">
        <v>1</v>
      </c>
      <c r="IR63">
        <v>1</v>
      </c>
      <c r="IS63">
        <v>0</v>
      </c>
      <c r="IT63">
        <v>0</v>
      </c>
      <c r="IU63">
        <v>0</v>
      </c>
      <c r="IV63">
        <v>0</v>
      </c>
      <c r="IW63">
        <v>0</v>
      </c>
      <c r="IX63">
        <v>0</v>
      </c>
      <c r="IY63">
        <v>0</v>
      </c>
      <c r="IZ63">
        <v>0</v>
      </c>
      <c r="JA63">
        <v>0</v>
      </c>
      <c r="JB63">
        <v>0</v>
      </c>
      <c r="JC63">
        <v>0</v>
      </c>
      <c r="JD63">
        <v>0</v>
      </c>
      <c r="JE63">
        <v>0</v>
      </c>
      <c r="JF63">
        <v>0</v>
      </c>
      <c r="JG63">
        <v>2</v>
      </c>
      <c r="JH63">
        <v>4</v>
      </c>
      <c r="JJ63" t="s">
        <v>1127</v>
      </c>
      <c r="JK63">
        <v>500</v>
      </c>
      <c r="JL63" t="s">
        <v>1128</v>
      </c>
      <c r="JO63">
        <v>7</v>
      </c>
      <c r="JP63">
        <v>2</v>
      </c>
      <c r="JQ63">
        <v>0</v>
      </c>
      <c r="JS63" t="s">
        <v>1127</v>
      </c>
      <c r="JT63" t="s">
        <v>1130</v>
      </c>
      <c r="JU63">
        <v>1</v>
      </c>
      <c r="JV63">
        <v>1</v>
      </c>
      <c r="JW63">
        <v>8500</v>
      </c>
      <c r="JX63">
        <v>100</v>
      </c>
      <c r="JY63" t="s">
        <v>1128</v>
      </c>
      <c r="KB63">
        <v>7</v>
      </c>
      <c r="KC63">
        <v>2</v>
      </c>
      <c r="KD63">
        <v>0</v>
      </c>
      <c r="PG63" t="s">
        <v>1137</v>
      </c>
      <c r="QP63" t="s">
        <v>1134</v>
      </c>
      <c r="QQ63">
        <v>1</v>
      </c>
      <c r="QR63">
        <v>0</v>
      </c>
      <c r="QS63">
        <v>0</v>
      </c>
      <c r="QT63">
        <v>0</v>
      </c>
      <c r="TG63" t="s">
        <v>1125</v>
      </c>
      <c r="TH63">
        <v>0</v>
      </c>
      <c r="TI63">
        <v>0</v>
      </c>
      <c r="TJ63">
        <v>0</v>
      </c>
      <c r="TK63">
        <v>0</v>
      </c>
      <c r="TL63">
        <v>0</v>
      </c>
      <c r="TM63">
        <v>0</v>
      </c>
      <c r="TN63">
        <v>0</v>
      </c>
      <c r="TO63">
        <v>0</v>
      </c>
      <c r="TP63">
        <v>0</v>
      </c>
      <c r="TQ63">
        <v>0</v>
      </c>
      <c r="TR63">
        <v>0</v>
      </c>
      <c r="TS63">
        <v>0</v>
      </c>
      <c r="TT63">
        <v>0</v>
      </c>
      <c r="TU63">
        <v>0</v>
      </c>
      <c r="TV63">
        <v>0</v>
      </c>
      <c r="TW63">
        <v>0</v>
      </c>
      <c r="TX63">
        <v>0</v>
      </c>
      <c r="TY63">
        <v>0</v>
      </c>
      <c r="TZ63">
        <v>0</v>
      </c>
      <c r="UA63">
        <v>0</v>
      </c>
      <c r="UB63">
        <v>0</v>
      </c>
      <c r="UC63">
        <v>0</v>
      </c>
      <c r="UD63">
        <v>0</v>
      </c>
      <c r="UE63">
        <v>0</v>
      </c>
      <c r="UF63">
        <v>0</v>
      </c>
      <c r="UG63">
        <v>0</v>
      </c>
      <c r="UH63">
        <v>0</v>
      </c>
      <c r="UI63">
        <v>1</v>
      </c>
      <c r="UJ63">
        <v>1</v>
      </c>
      <c r="AMP63" t="s">
        <v>1135</v>
      </c>
      <c r="AMQ63">
        <v>1</v>
      </c>
      <c r="AMR63">
        <v>0</v>
      </c>
      <c r="AMS63">
        <v>0</v>
      </c>
      <c r="AMT63">
        <v>0</v>
      </c>
      <c r="AMU63">
        <v>0</v>
      </c>
      <c r="AMV63">
        <v>0</v>
      </c>
      <c r="AMX63" t="s">
        <v>1136</v>
      </c>
      <c r="AMY63" t="s">
        <v>1137</v>
      </c>
      <c r="ANJ63" t="s">
        <v>1138</v>
      </c>
      <c r="ANK63">
        <v>0</v>
      </c>
      <c r="ANL63">
        <v>0</v>
      </c>
      <c r="ANM63">
        <v>0</v>
      </c>
      <c r="ANN63">
        <v>0</v>
      </c>
      <c r="ANO63">
        <v>0</v>
      </c>
      <c r="ANP63">
        <v>0</v>
      </c>
      <c r="ANQ63">
        <v>0</v>
      </c>
      <c r="ANR63">
        <v>1</v>
      </c>
      <c r="ANS63">
        <v>0</v>
      </c>
      <c r="ANX63">
        <v>374095334</v>
      </c>
      <c r="ANY63" s="2">
        <v>44910.720949074079</v>
      </c>
      <c r="AOB63" t="s">
        <v>1140</v>
      </c>
      <c r="AOC63" t="s">
        <v>1141</v>
      </c>
    </row>
    <row r="64" spans="1:942 1030:1069" x14ac:dyDescent="0.35">
      <c r="A64">
        <v>63</v>
      </c>
      <c r="B64" t="s">
        <v>1371</v>
      </c>
      <c r="C64" s="2">
        <v>44910</v>
      </c>
      <c r="D64" t="s">
        <v>1328</v>
      </c>
      <c r="E64" s="2">
        <v>44910.509978981478</v>
      </c>
      <c r="F64" s="2">
        <v>44910.509978981478</v>
      </c>
      <c r="G64" s="2">
        <v>44910.518026898149</v>
      </c>
      <c r="H64" t="s">
        <v>1115</v>
      </c>
      <c r="K64" t="s">
        <v>1116</v>
      </c>
      <c r="L64" s="2">
        <v>44910</v>
      </c>
      <c r="M64" t="s">
        <v>1329</v>
      </c>
      <c r="N64" t="s">
        <v>1330</v>
      </c>
      <c r="O64" t="s">
        <v>1331</v>
      </c>
      <c r="P64" t="s">
        <v>1271</v>
      </c>
      <c r="S64" t="s">
        <v>1121</v>
      </c>
      <c r="T64" t="s">
        <v>1332</v>
      </c>
      <c r="V64" t="s">
        <v>1123</v>
      </c>
      <c r="X64" t="s">
        <v>1124</v>
      </c>
      <c r="AA64" t="s">
        <v>1125</v>
      </c>
      <c r="AB64">
        <v>0</v>
      </c>
      <c r="AC64">
        <v>0</v>
      </c>
      <c r="AD64">
        <v>0</v>
      </c>
      <c r="AE64">
        <v>1</v>
      </c>
      <c r="AF64">
        <v>1</v>
      </c>
      <c r="EF64" t="s">
        <v>1125</v>
      </c>
      <c r="EG64">
        <v>0</v>
      </c>
      <c r="EH64">
        <v>0</v>
      </c>
      <c r="EI64">
        <v>0</v>
      </c>
      <c r="EJ64">
        <v>0</v>
      </c>
      <c r="EK64">
        <v>1</v>
      </c>
      <c r="EL64">
        <v>1</v>
      </c>
      <c r="IP64" t="s">
        <v>1210</v>
      </c>
      <c r="IQ64">
        <v>0</v>
      </c>
      <c r="IR64">
        <v>0</v>
      </c>
      <c r="IS64">
        <v>1</v>
      </c>
      <c r="IT64">
        <v>0</v>
      </c>
      <c r="IU64">
        <v>0</v>
      </c>
      <c r="IV64">
        <v>0</v>
      </c>
      <c r="IW64">
        <v>0</v>
      </c>
      <c r="IX64">
        <v>0</v>
      </c>
      <c r="IY64">
        <v>0</v>
      </c>
      <c r="IZ64">
        <v>0</v>
      </c>
      <c r="JA64">
        <v>0</v>
      </c>
      <c r="JB64">
        <v>0</v>
      </c>
      <c r="JC64">
        <v>0</v>
      </c>
      <c r="JD64">
        <v>0</v>
      </c>
      <c r="JE64">
        <v>0</v>
      </c>
      <c r="JF64">
        <v>0</v>
      </c>
      <c r="JG64">
        <v>1</v>
      </c>
      <c r="JH64">
        <v>3</v>
      </c>
      <c r="KF64" t="s">
        <v>1127</v>
      </c>
      <c r="KG64" t="s">
        <v>1211</v>
      </c>
      <c r="KH64">
        <v>0</v>
      </c>
      <c r="KI64">
        <v>1</v>
      </c>
      <c r="KJ64">
        <v>1</v>
      </c>
      <c r="KL64">
        <v>27000</v>
      </c>
      <c r="KM64">
        <v>45000</v>
      </c>
      <c r="KN64" t="s">
        <v>1173</v>
      </c>
      <c r="KQ64">
        <v>30</v>
      </c>
      <c r="KR64">
        <v>1</v>
      </c>
      <c r="KS64">
        <v>0</v>
      </c>
      <c r="PG64" t="s">
        <v>1137</v>
      </c>
      <c r="QP64" t="s">
        <v>1134</v>
      </c>
      <c r="QQ64">
        <v>1</v>
      </c>
      <c r="QR64">
        <v>0</v>
      </c>
      <c r="QS64">
        <v>0</v>
      </c>
      <c r="QT64">
        <v>0</v>
      </c>
      <c r="TG64" t="s">
        <v>1125</v>
      </c>
      <c r="TH64">
        <v>0</v>
      </c>
      <c r="TI64">
        <v>0</v>
      </c>
      <c r="TJ64">
        <v>0</v>
      </c>
      <c r="TK64">
        <v>0</v>
      </c>
      <c r="TL64">
        <v>0</v>
      </c>
      <c r="TM64">
        <v>0</v>
      </c>
      <c r="TN64">
        <v>0</v>
      </c>
      <c r="TO64">
        <v>0</v>
      </c>
      <c r="TP64">
        <v>0</v>
      </c>
      <c r="TQ64">
        <v>0</v>
      </c>
      <c r="TR64">
        <v>0</v>
      </c>
      <c r="TS64">
        <v>0</v>
      </c>
      <c r="TT64">
        <v>0</v>
      </c>
      <c r="TU64">
        <v>0</v>
      </c>
      <c r="TV64">
        <v>0</v>
      </c>
      <c r="TW64">
        <v>0</v>
      </c>
      <c r="TX64">
        <v>0</v>
      </c>
      <c r="TY64">
        <v>0</v>
      </c>
      <c r="TZ64">
        <v>0</v>
      </c>
      <c r="UA64">
        <v>0</v>
      </c>
      <c r="UB64">
        <v>0</v>
      </c>
      <c r="UC64">
        <v>0</v>
      </c>
      <c r="UD64">
        <v>0</v>
      </c>
      <c r="UE64">
        <v>0</v>
      </c>
      <c r="UF64">
        <v>0</v>
      </c>
      <c r="UG64">
        <v>0</v>
      </c>
      <c r="UH64">
        <v>0</v>
      </c>
      <c r="UI64">
        <v>1</v>
      </c>
      <c r="UJ64">
        <v>1</v>
      </c>
      <c r="AMP64" t="s">
        <v>1135</v>
      </c>
      <c r="AMQ64">
        <v>1</v>
      </c>
      <c r="AMR64">
        <v>0</v>
      </c>
      <c r="AMS64">
        <v>0</v>
      </c>
      <c r="AMT64">
        <v>0</v>
      </c>
      <c r="AMU64">
        <v>0</v>
      </c>
      <c r="AMV64">
        <v>0</v>
      </c>
      <c r="AMX64" t="s">
        <v>1181</v>
      </c>
      <c r="AMY64" t="s">
        <v>1137</v>
      </c>
      <c r="ANJ64" t="s">
        <v>1138</v>
      </c>
      <c r="ANK64">
        <v>0</v>
      </c>
      <c r="ANL64">
        <v>0</v>
      </c>
      <c r="ANM64">
        <v>0</v>
      </c>
      <c r="ANN64">
        <v>0</v>
      </c>
      <c r="ANO64">
        <v>0</v>
      </c>
      <c r="ANP64">
        <v>0</v>
      </c>
      <c r="ANQ64">
        <v>0</v>
      </c>
      <c r="ANR64">
        <v>1</v>
      </c>
      <c r="ANS64">
        <v>0</v>
      </c>
      <c r="ANX64">
        <v>374095399</v>
      </c>
      <c r="ANY64" s="2">
        <v>44910.721030092587</v>
      </c>
      <c r="AOB64" t="s">
        <v>1140</v>
      </c>
      <c r="AOC64" t="s">
        <v>1141</v>
      </c>
    </row>
    <row r="65" spans="1:942 1030:1069" x14ac:dyDescent="0.35">
      <c r="A65">
        <v>64</v>
      </c>
      <c r="B65" t="s">
        <v>1372</v>
      </c>
      <c r="C65" s="2">
        <v>44910</v>
      </c>
      <c r="D65" t="s">
        <v>1328</v>
      </c>
      <c r="E65" s="2">
        <v>44910.526371481479</v>
      </c>
      <c r="F65" s="2">
        <v>44910.526371481479</v>
      </c>
      <c r="G65" s="2">
        <v>44910.533872928238</v>
      </c>
      <c r="H65" t="s">
        <v>1115</v>
      </c>
      <c r="K65" t="s">
        <v>1116</v>
      </c>
      <c r="L65" s="2">
        <v>44910</v>
      </c>
      <c r="M65" t="s">
        <v>1329</v>
      </c>
      <c r="N65" t="s">
        <v>1330</v>
      </c>
      <c r="O65" t="s">
        <v>1331</v>
      </c>
      <c r="P65" t="s">
        <v>1271</v>
      </c>
      <c r="S65" t="s">
        <v>1121</v>
      </c>
      <c r="T65" t="s">
        <v>1332</v>
      </c>
      <c r="V65" t="s">
        <v>1123</v>
      </c>
      <c r="X65" t="s">
        <v>1124</v>
      </c>
      <c r="AA65" t="s">
        <v>1125</v>
      </c>
      <c r="AB65">
        <v>0</v>
      </c>
      <c r="AC65">
        <v>0</v>
      </c>
      <c r="AD65">
        <v>0</v>
      </c>
      <c r="AE65">
        <v>1</v>
      </c>
      <c r="AF65">
        <v>1</v>
      </c>
      <c r="EF65" t="s">
        <v>1125</v>
      </c>
      <c r="EG65">
        <v>0</v>
      </c>
      <c r="EH65">
        <v>0</v>
      </c>
      <c r="EI65">
        <v>0</v>
      </c>
      <c r="EJ65">
        <v>0</v>
      </c>
      <c r="EK65">
        <v>1</v>
      </c>
      <c r="EL65">
        <v>1</v>
      </c>
      <c r="IP65" t="s">
        <v>1210</v>
      </c>
      <c r="IQ65">
        <v>0</v>
      </c>
      <c r="IR65">
        <v>0</v>
      </c>
      <c r="IS65">
        <v>1</v>
      </c>
      <c r="IT65">
        <v>0</v>
      </c>
      <c r="IU65">
        <v>0</v>
      </c>
      <c r="IV65">
        <v>0</v>
      </c>
      <c r="IW65">
        <v>0</v>
      </c>
      <c r="IX65">
        <v>0</v>
      </c>
      <c r="IY65">
        <v>0</v>
      </c>
      <c r="IZ65">
        <v>0</v>
      </c>
      <c r="JA65">
        <v>0</v>
      </c>
      <c r="JB65">
        <v>0</v>
      </c>
      <c r="JC65">
        <v>0</v>
      </c>
      <c r="JD65">
        <v>0</v>
      </c>
      <c r="JE65">
        <v>0</v>
      </c>
      <c r="JF65">
        <v>0</v>
      </c>
      <c r="JG65">
        <v>1</v>
      </c>
      <c r="JH65">
        <v>3</v>
      </c>
      <c r="KF65" t="s">
        <v>1127</v>
      </c>
      <c r="KG65" t="s">
        <v>1211</v>
      </c>
      <c r="KH65">
        <v>0</v>
      </c>
      <c r="KI65">
        <v>1</v>
      </c>
      <c r="KJ65">
        <v>1</v>
      </c>
      <c r="KL65">
        <v>27000</v>
      </c>
      <c r="KM65">
        <v>45000</v>
      </c>
      <c r="KN65" t="s">
        <v>1173</v>
      </c>
      <c r="KQ65">
        <v>30</v>
      </c>
      <c r="KR65">
        <v>2</v>
      </c>
      <c r="KS65">
        <v>0</v>
      </c>
      <c r="PG65" t="s">
        <v>1137</v>
      </c>
      <c r="QP65" t="s">
        <v>1134</v>
      </c>
      <c r="QQ65">
        <v>1</v>
      </c>
      <c r="QR65">
        <v>0</v>
      </c>
      <c r="QS65">
        <v>0</v>
      </c>
      <c r="QT65">
        <v>0</v>
      </c>
      <c r="TG65" t="s">
        <v>1125</v>
      </c>
      <c r="TH65">
        <v>0</v>
      </c>
      <c r="TI65">
        <v>0</v>
      </c>
      <c r="TJ65">
        <v>0</v>
      </c>
      <c r="TK65">
        <v>0</v>
      </c>
      <c r="TL65">
        <v>0</v>
      </c>
      <c r="TM65">
        <v>0</v>
      </c>
      <c r="TN65">
        <v>0</v>
      </c>
      <c r="TO65">
        <v>0</v>
      </c>
      <c r="TP65">
        <v>0</v>
      </c>
      <c r="TQ65">
        <v>0</v>
      </c>
      <c r="TR65">
        <v>0</v>
      </c>
      <c r="TS65">
        <v>0</v>
      </c>
      <c r="TT65">
        <v>0</v>
      </c>
      <c r="TU65">
        <v>0</v>
      </c>
      <c r="TV65">
        <v>0</v>
      </c>
      <c r="TW65">
        <v>0</v>
      </c>
      <c r="TX65">
        <v>0</v>
      </c>
      <c r="TY65">
        <v>0</v>
      </c>
      <c r="TZ65">
        <v>0</v>
      </c>
      <c r="UA65">
        <v>0</v>
      </c>
      <c r="UB65">
        <v>0</v>
      </c>
      <c r="UC65">
        <v>0</v>
      </c>
      <c r="UD65">
        <v>0</v>
      </c>
      <c r="UE65">
        <v>0</v>
      </c>
      <c r="UF65">
        <v>0</v>
      </c>
      <c r="UG65">
        <v>0</v>
      </c>
      <c r="UH65">
        <v>0</v>
      </c>
      <c r="UI65">
        <v>1</v>
      </c>
      <c r="UJ65">
        <v>1</v>
      </c>
      <c r="AMP65" t="s">
        <v>1135</v>
      </c>
      <c r="AMQ65">
        <v>1</v>
      </c>
      <c r="AMR65">
        <v>0</v>
      </c>
      <c r="AMS65">
        <v>0</v>
      </c>
      <c r="AMT65">
        <v>0</v>
      </c>
      <c r="AMU65">
        <v>0</v>
      </c>
      <c r="AMV65">
        <v>0</v>
      </c>
      <c r="AMX65" t="s">
        <v>1181</v>
      </c>
      <c r="AMY65" t="s">
        <v>1137</v>
      </c>
      <c r="ANJ65" t="s">
        <v>1138</v>
      </c>
      <c r="ANK65">
        <v>0</v>
      </c>
      <c r="ANL65">
        <v>0</v>
      </c>
      <c r="ANM65">
        <v>0</v>
      </c>
      <c r="ANN65">
        <v>0</v>
      </c>
      <c r="ANO65">
        <v>0</v>
      </c>
      <c r="ANP65">
        <v>0</v>
      </c>
      <c r="ANQ65">
        <v>0</v>
      </c>
      <c r="ANR65">
        <v>1</v>
      </c>
      <c r="ANS65">
        <v>0</v>
      </c>
      <c r="ANX65">
        <v>374095490</v>
      </c>
      <c r="ANY65" s="2">
        <v>44910.721168981487</v>
      </c>
      <c r="AOB65" t="s">
        <v>1140</v>
      </c>
      <c r="AOC65" t="s">
        <v>1141</v>
      </c>
    </row>
    <row r="66" spans="1:942 1030:1069" x14ac:dyDescent="0.35">
      <c r="A66">
        <v>65</v>
      </c>
      <c r="B66" t="s">
        <v>1373</v>
      </c>
      <c r="C66" s="2">
        <v>44910</v>
      </c>
      <c r="D66" t="s">
        <v>1328</v>
      </c>
      <c r="E66" s="2">
        <v>44910.53542601852</v>
      </c>
      <c r="F66" s="2">
        <v>44910.53542601852</v>
      </c>
      <c r="G66" s="2">
        <v>44910.538866087962</v>
      </c>
      <c r="H66" t="s">
        <v>1115</v>
      </c>
      <c r="K66" t="s">
        <v>1116</v>
      </c>
      <c r="L66" s="2">
        <v>44910</v>
      </c>
      <c r="M66" t="s">
        <v>1329</v>
      </c>
      <c r="N66" t="s">
        <v>1330</v>
      </c>
      <c r="O66" t="s">
        <v>1331</v>
      </c>
      <c r="P66" t="s">
        <v>1271</v>
      </c>
      <c r="S66" t="s">
        <v>1121</v>
      </c>
      <c r="T66" t="s">
        <v>1332</v>
      </c>
      <c r="V66" t="s">
        <v>1123</v>
      </c>
      <c r="X66" t="s">
        <v>1124</v>
      </c>
      <c r="AA66" t="s">
        <v>1125</v>
      </c>
      <c r="AB66">
        <v>0</v>
      </c>
      <c r="AC66">
        <v>0</v>
      </c>
      <c r="AD66">
        <v>0</v>
      </c>
      <c r="AE66">
        <v>1</v>
      </c>
      <c r="AF66">
        <v>1</v>
      </c>
      <c r="EF66" t="s">
        <v>1125</v>
      </c>
      <c r="EG66">
        <v>0</v>
      </c>
      <c r="EH66">
        <v>0</v>
      </c>
      <c r="EI66">
        <v>0</v>
      </c>
      <c r="EJ66">
        <v>0</v>
      </c>
      <c r="EK66">
        <v>1</v>
      </c>
      <c r="EL66">
        <v>1</v>
      </c>
      <c r="IP66" t="s">
        <v>1125</v>
      </c>
      <c r="IQ66">
        <v>0</v>
      </c>
      <c r="IR66">
        <v>0</v>
      </c>
      <c r="IS66">
        <v>0</v>
      </c>
      <c r="IT66">
        <v>0</v>
      </c>
      <c r="IU66">
        <v>0</v>
      </c>
      <c r="IV66">
        <v>0</v>
      </c>
      <c r="IW66">
        <v>0</v>
      </c>
      <c r="IX66">
        <v>0</v>
      </c>
      <c r="IY66">
        <v>0</v>
      </c>
      <c r="IZ66">
        <v>0</v>
      </c>
      <c r="JA66">
        <v>0</v>
      </c>
      <c r="JB66">
        <v>0</v>
      </c>
      <c r="JC66">
        <v>0</v>
      </c>
      <c r="JD66">
        <v>0</v>
      </c>
      <c r="JE66">
        <v>0</v>
      </c>
      <c r="JF66">
        <v>1</v>
      </c>
      <c r="JG66">
        <v>1</v>
      </c>
      <c r="JH66">
        <v>3</v>
      </c>
      <c r="TG66" t="s">
        <v>1343</v>
      </c>
      <c r="TH66">
        <v>0</v>
      </c>
      <c r="TI66">
        <v>0</v>
      </c>
      <c r="TJ66">
        <v>0</v>
      </c>
      <c r="TK66">
        <v>0</v>
      </c>
      <c r="TL66">
        <v>0</v>
      </c>
      <c r="TM66">
        <v>0</v>
      </c>
      <c r="TN66">
        <v>0</v>
      </c>
      <c r="TO66">
        <v>0</v>
      </c>
      <c r="TP66">
        <v>0</v>
      </c>
      <c r="TQ66">
        <v>0</v>
      </c>
      <c r="TR66">
        <v>0</v>
      </c>
      <c r="TS66">
        <v>1</v>
      </c>
      <c r="TT66">
        <v>1</v>
      </c>
      <c r="TU66">
        <v>0</v>
      </c>
      <c r="TV66">
        <v>0</v>
      </c>
      <c r="TW66">
        <v>0</v>
      </c>
      <c r="TX66">
        <v>0</v>
      </c>
      <c r="TY66">
        <v>0</v>
      </c>
      <c r="TZ66">
        <v>0</v>
      </c>
      <c r="UA66">
        <v>0</v>
      </c>
      <c r="UB66">
        <v>0</v>
      </c>
      <c r="UC66">
        <v>0</v>
      </c>
      <c r="UD66">
        <v>0</v>
      </c>
      <c r="UE66">
        <v>0</v>
      </c>
      <c r="UF66">
        <v>0</v>
      </c>
      <c r="UG66">
        <v>0</v>
      </c>
      <c r="UH66">
        <v>0</v>
      </c>
      <c r="UI66">
        <v>0</v>
      </c>
      <c r="UJ66">
        <v>2</v>
      </c>
      <c r="ZW66" t="s">
        <v>1127</v>
      </c>
      <c r="ZX66">
        <v>3500</v>
      </c>
      <c r="ZY66" t="s">
        <v>1143</v>
      </c>
      <c r="AAB66">
        <v>1</v>
      </c>
      <c r="AAC66">
        <v>1</v>
      </c>
      <c r="AAD66">
        <v>1</v>
      </c>
      <c r="AAF66" t="s">
        <v>1127</v>
      </c>
      <c r="AAG66">
        <v>3000</v>
      </c>
      <c r="AAH66" t="s">
        <v>1128</v>
      </c>
      <c r="AAK66">
        <v>1</v>
      </c>
      <c r="AAL66">
        <v>1</v>
      </c>
      <c r="AAM66">
        <v>1</v>
      </c>
      <c r="AHG66" t="s">
        <v>1137</v>
      </c>
      <c r="AJB66" t="s">
        <v>1134</v>
      </c>
      <c r="AJC66">
        <v>1</v>
      </c>
      <c r="AJD66">
        <v>0</v>
      </c>
      <c r="AJE66">
        <v>0</v>
      </c>
      <c r="AJF66">
        <v>0</v>
      </c>
      <c r="AMP66" t="s">
        <v>1135</v>
      </c>
      <c r="AMQ66">
        <v>1</v>
      </c>
      <c r="AMR66">
        <v>0</v>
      </c>
      <c r="AMS66">
        <v>0</v>
      </c>
      <c r="AMT66">
        <v>0</v>
      </c>
      <c r="AMU66">
        <v>0</v>
      </c>
      <c r="AMV66">
        <v>0</v>
      </c>
      <c r="AMX66" t="s">
        <v>1181</v>
      </c>
      <c r="AMY66" t="s">
        <v>1137</v>
      </c>
      <c r="ANJ66" t="s">
        <v>1138</v>
      </c>
      <c r="ANK66">
        <v>0</v>
      </c>
      <c r="ANL66">
        <v>0</v>
      </c>
      <c r="ANM66">
        <v>0</v>
      </c>
      <c r="ANN66">
        <v>0</v>
      </c>
      <c r="ANO66">
        <v>0</v>
      </c>
      <c r="ANP66">
        <v>0</v>
      </c>
      <c r="ANQ66">
        <v>0</v>
      </c>
      <c r="ANR66">
        <v>1</v>
      </c>
      <c r="ANS66">
        <v>0</v>
      </c>
      <c r="ANX66">
        <v>374095515</v>
      </c>
      <c r="ANY66" s="2">
        <v>44910.721192129633</v>
      </c>
      <c r="AOB66" t="s">
        <v>1140</v>
      </c>
      <c r="AOC66" t="s">
        <v>1141</v>
      </c>
    </row>
    <row r="67" spans="1:942 1030:1069" x14ac:dyDescent="0.35">
      <c r="A67">
        <v>66</v>
      </c>
      <c r="B67" t="s">
        <v>1374</v>
      </c>
      <c r="C67" s="2">
        <v>44910</v>
      </c>
      <c r="D67" t="s">
        <v>1328</v>
      </c>
      <c r="E67" s="2">
        <v>44910.54000760417</v>
      </c>
      <c r="F67" s="2">
        <v>44910.54000760417</v>
      </c>
      <c r="G67" s="2">
        <v>44910.548157187499</v>
      </c>
      <c r="H67" t="s">
        <v>1115</v>
      </c>
      <c r="K67" t="s">
        <v>1116</v>
      </c>
      <c r="L67" s="2">
        <v>44910</v>
      </c>
      <c r="M67" t="s">
        <v>1329</v>
      </c>
      <c r="N67" t="s">
        <v>1330</v>
      </c>
      <c r="O67" t="s">
        <v>1331</v>
      </c>
      <c r="P67" t="s">
        <v>1271</v>
      </c>
      <c r="S67" t="s">
        <v>1121</v>
      </c>
      <c r="T67" t="s">
        <v>1332</v>
      </c>
      <c r="V67" t="s">
        <v>1123</v>
      </c>
      <c r="X67" t="s">
        <v>1124</v>
      </c>
      <c r="AA67" t="s">
        <v>1125</v>
      </c>
      <c r="AB67">
        <v>0</v>
      </c>
      <c r="AC67">
        <v>0</v>
      </c>
      <c r="AD67">
        <v>0</v>
      </c>
      <c r="AE67">
        <v>1</v>
      </c>
      <c r="AF67">
        <v>1</v>
      </c>
      <c r="EF67" t="s">
        <v>1125</v>
      </c>
      <c r="EG67">
        <v>0</v>
      </c>
      <c r="EH67">
        <v>0</v>
      </c>
      <c r="EI67">
        <v>0</v>
      </c>
      <c r="EJ67">
        <v>0</v>
      </c>
      <c r="EK67">
        <v>1</v>
      </c>
      <c r="EL67">
        <v>1</v>
      </c>
      <c r="IP67" t="s">
        <v>1125</v>
      </c>
      <c r="IQ67">
        <v>0</v>
      </c>
      <c r="IR67">
        <v>0</v>
      </c>
      <c r="IS67">
        <v>0</v>
      </c>
      <c r="IT67">
        <v>0</v>
      </c>
      <c r="IU67">
        <v>0</v>
      </c>
      <c r="IV67">
        <v>0</v>
      </c>
      <c r="IW67">
        <v>0</v>
      </c>
      <c r="IX67">
        <v>0</v>
      </c>
      <c r="IY67">
        <v>0</v>
      </c>
      <c r="IZ67">
        <v>0</v>
      </c>
      <c r="JA67">
        <v>0</v>
      </c>
      <c r="JB67">
        <v>0</v>
      </c>
      <c r="JC67">
        <v>0</v>
      </c>
      <c r="JD67">
        <v>0</v>
      </c>
      <c r="JE67">
        <v>0</v>
      </c>
      <c r="JF67">
        <v>1</v>
      </c>
      <c r="JG67">
        <v>1</v>
      </c>
      <c r="JH67">
        <v>3</v>
      </c>
      <c r="TG67" t="s">
        <v>1343</v>
      </c>
      <c r="TH67">
        <v>0</v>
      </c>
      <c r="TI67">
        <v>0</v>
      </c>
      <c r="TJ67">
        <v>0</v>
      </c>
      <c r="TK67">
        <v>0</v>
      </c>
      <c r="TL67">
        <v>0</v>
      </c>
      <c r="TM67">
        <v>0</v>
      </c>
      <c r="TN67">
        <v>0</v>
      </c>
      <c r="TO67">
        <v>0</v>
      </c>
      <c r="TP67">
        <v>0</v>
      </c>
      <c r="TQ67">
        <v>0</v>
      </c>
      <c r="TR67">
        <v>0</v>
      </c>
      <c r="TS67">
        <v>1</v>
      </c>
      <c r="TT67">
        <v>1</v>
      </c>
      <c r="TU67">
        <v>0</v>
      </c>
      <c r="TV67">
        <v>0</v>
      </c>
      <c r="TW67">
        <v>0</v>
      </c>
      <c r="TX67">
        <v>0</v>
      </c>
      <c r="TY67">
        <v>0</v>
      </c>
      <c r="TZ67">
        <v>0</v>
      </c>
      <c r="UA67">
        <v>0</v>
      </c>
      <c r="UB67">
        <v>0</v>
      </c>
      <c r="UC67">
        <v>0</v>
      </c>
      <c r="UD67">
        <v>0</v>
      </c>
      <c r="UE67">
        <v>0</v>
      </c>
      <c r="UF67">
        <v>0</v>
      </c>
      <c r="UG67">
        <v>0</v>
      </c>
      <c r="UH67">
        <v>0</v>
      </c>
      <c r="UI67">
        <v>0</v>
      </c>
      <c r="UJ67">
        <v>2</v>
      </c>
      <c r="ZW67" t="s">
        <v>1127</v>
      </c>
      <c r="ZX67">
        <v>3500</v>
      </c>
      <c r="ZY67" t="s">
        <v>1128</v>
      </c>
      <c r="AAB67">
        <v>1</v>
      </c>
      <c r="AAC67">
        <v>1</v>
      </c>
      <c r="AAD67">
        <v>1</v>
      </c>
      <c r="AAF67" t="s">
        <v>1127</v>
      </c>
      <c r="AAG67">
        <v>3000</v>
      </c>
      <c r="AAH67" t="s">
        <v>1128</v>
      </c>
      <c r="AAK67">
        <v>1</v>
      </c>
      <c r="AAL67">
        <v>1</v>
      </c>
      <c r="AAM67">
        <v>1</v>
      </c>
      <c r="AHG67" t="s">
        <v>1137</v>
      </c>
      <c r="AJB67" t="s">
        <v>1134</v>
      </c>
      <c r="AJC67">
        <v>1</v>
      </c>
      <c r="AJD67">
        <v>0</v>
      </c>
      <c r="AJE67">
        <v>0</v>
      </c>
      <c r="AJF67">
        <v>0</v>
      </c>
      <c r="AMP67" t="s">
        <v>1135</v>
      </c>
      <c r="AMQ67">
        <v>1</v>
      </c>
      <c r="AMR67">
        <v>0</v>
      </c>
      <c r="AMS67">
        <v>0</v>
      </c>
      <c r="AMT67">
        <v>0</v>
      </c>
      <c r="AMU67">
        <v>0</v>
      </c>
      <c r="AMV67">
        <v>0</v>
      </c>
      <c r="AMX67" t="s">
        <v>1181</v>
      </c>
      <c r="AMY67" t="s">
        <v>1137</v>
      </c>
      <c r="ANJ67" t="s">
        <v>1138</v>
      </c>
      <c r="ANK67">
        <v>0</v>
      </c>
      <c r="ANL67">
        <v>0</v>
      </c>
      <c r="ANM67">
        <v>0</v>
      </c>
      <c r="ANN67">
        <v>0</v>
      </c>
      <c r="ANO67">
        <v>0</v>
      </c>
      <c r="ANP67">
        <v>0</v>
      </c>
      <c r="ANQ67">
        <v>0</v>
      </c>
      <c r="ANR67">
        <v>1</v>
      </c>
      <c r="ANS67">
        <v>0</v>
      </c>
      <c r="ANX67">
        <v>374095565</v>
      </c>
      <c r="ANY67" s="2">
        <v>44910.721238425933</v>
      </c>
      <c r="AOB67" t="s">
        <v>1140</v>
      </c>
      <c r="AOC67" t="s">
        <v>1141</v>
      </c>
    </row>
    <row r="68" spans="1:942 1030:1069" x14ac:dyDescent="0.35">
      <c r="A68">
        <v>67</v>
      </c>
      <c r="B68" t="s">
        <v>1375</v>
      </c>
      <c r="C68" s="2">
        <v>44910</v>
      </c>
      <c r="D68" t="s">
        <v>1328</v>
      </c>
      <c r="E68" s="2">
        <v>44910.549610046299</v>
      </c>
      <c r="F68" s="2">
        <v>44910.549610046299</v>
      </c>
      <c r="G68" s="2">
        <v>44910.556335451387</v>
      </c>
      <c r="H68" t="s">
        <v>1115</v>
      </c>
      <c r="K68" t="s">
        <v>1116</v>
      </c>
      <c r="L68" s="2">
        <v>44910</v>
      </c>
      <c r="M68" t="s">
        <v>1329</v>
      </c>
      <c r="N68" t="s">
        <v>1330</v>
      </c>
      <c r="O68" t="s">
        <v>1331</v>
      </c>
      <c r="P68" t="s">
        <v>1271</v>
      </c>
      <c r="S68" t="s">
        <v>1121</v>
      </c>
      <c r="T68" t="s">
        <v>1332</v>
      </c>
      <c r="V68" t="s">
        <v>1123</v>
      </c>
      <c r="X68" t="s">
        <v>1124</v>
      </c>
      <c r="AA68" t="s">
        <v>1125</v>
      </c>
      <c r="AB68">
        <v>0</v>
      </c>
      <c r="AC68">
        <v>0</v>
      </c>
      <c r="AD68">
        <v>0</v>
      </c>
      <c r="AE68">
        <v>1</v>
      </c>
      <c r="AF68">
        <v>1</v>
      </c>
      <c r="EF68" t="s">
        <v>1125</v>
      </c>
      <c r="EG68">
        <v>0</v>
      </c>
      <c r="EH68">
        <v>0</v>
      </c>
      <c r="EI68">
        <v>0</v>
      </c>
      <c r="EJ68">
        <v>0</v>
      </c>
      <c r="EK68">
        <v>1</v>
      </c>
      <c r="EL68">
        <v>1</v>
      </c>
      <c r="IP68" t="s">
        <v>1125</v>
      </c>
      <c r="IQ68">
        <v>0</v>
      </c>
      <c r="IR68">
        <v>0</v>
      </c>
      <c r="IS68">
        <v>0</v>
      </c>
      <c r="IT68">
        <v>0</v>
      </c>
      <c r="IU68">
        <v>0</v>
      </c>
      <c r="IV68">
        <v>0</v>
      </c>
      <c r="IW68">
        <v>0</v>
      </c>
      <c r="IX68">
        <v>0</v>
      </c>
      <c r="IY68">
        <v>0</v>
      </c>
      <c r="IZ68">
        <v>0</v>
      </c>
      <c r="JA68">
        <v>0</v>
      </c>
      <c r="JB68">
        <v>0</v>
      </c>
      <c r="JC68">
        <v>0</v>
      </c>
      <c r="JD68">
        <v>0</v>
      </c>
      <c r="JE68">
        <v>0</v>
      </c>
      <c r="JF68">
        <v>1</v>
      </c>
      <c r="JG68">
        <v>1</v>
      </c>
      <c r="JH68">
        <v>3</v>
      </c>
      <c r="TG68" t="s">
        <v>1347</v>
      </c>
      <c r="TH68">
        <v>0</v>
      </c>
      <c r="TI68">
        <v>0</v>
      </c>
      <c r="TJ68">
        <v>0</v>
      </c>
      <c r="TK68">
        <v>0</v>
      </c>
      <c r="TL68">
        <v>0</v>
      </c>
      <c r="TM68">
        <v>0</v>
      </c>
      <c r="TN68">
        <v>0</v>
      </c>
      <c r="TO68">
        <v>0</v>
      </c>
      <c r="TP68">
        <v>0</v>
      </c>
      <c r="TQ68">
        <v>0</v>
      </c>
      <c r="TR68">
        <v>0</v>
      </c>
      <c r="TS68">
        <v>0</v>
      </c>
      <c r="TT68">
        <v>0</v>
      </c>
      <c r="TU68">
        <v>1</v>
      </c>
      <c r="TV68">
        <v>0</v>
      </c>
      <c r="TW68">
        <v>0</v>
      </c>
      <c r="TX68">
        <v>0</v>
      </c>
      <c r="TY68">
        <v>0</v>
      </c>
      <c r="TZ68">
        <v>0</v>
      </c>
      <c r="UA68">
        <v>0</v>
      </c>
      <c r="UB68">
        <v>0</v>
      </c>
      <c r="UC68">
        <v>0</v>
      </c>
      <c r="UD68">
        <v>0</v>
      </c>
      <c r="UE68">
        <v>0</v>
      </c>
      <c r="UF68">
        <v>0</v>
      </c>
      <c r="UG68">
        <v>0</v>
      </c>
      <c r="UH68">
        <v>0</v>
      </c>
      <c r="UI68">
        <v>0</v>
      </c>
      <c r="UJ68">
        <v>1</v>
      </c>
      <c r="AAO68" t="s">
        <v>1127</v>
      </c>
      <c r="AAP68">
        <v>1300</v>
      </c>
      <c r="AAQ68" t="s">
        <v>1173</v>
      </c>
      <c r="AAT68">
        <v>7</v>
      </c>
      <c r="AAU68">
        <v>1</v>
      </c>
      <c r="AAV68">
        <v>0</v>
      </c>
      <c r="AHG68" t="s">
        <v>1137</v>
      </c>
      <c r="AJB68" t="s">
        <v>1134</v>
      </c>
      <c r="AJC68">
        <v>1</v>
      </c>
      <c r="AJD68">
        <v>0</v>
      </c>
      <c r="AJE68">
        <v>0</v>
      </c>
      <c r="AJF68">
        <v>0</v>
      </c>
      <c r="AMP68" t="s">
        <v>1135</v>
      </c>
      <c r="AMQ68">
        <v>1</v>
      </c>
      <c r="AMR68">
        <v>0</v>
      </c>
      <c r="AMS68">
        <v>0</v>
      </c>
      <c r="AMT68">
        <v>0</v>
      </c>
      <c r="AMU68">
        <v>0</v>
      </c>
      <c r="AMV68">
        <v>0</v>
      </c>
      <c r="AMX68" t="s">
        <v>1181</v>
      </c>
      <c r="AMY68" t="s">
        <v>1137</v>
      </c>
      <c r="ANJ68" t="s">
        <v>1138</v>
      </c>
      <c r="ANK68">
        <v>0</v>
      </c>
      <c r="ANL68">
        <v>0</v>
      </c>
      <c r="ANM68">
        <v>0</v>
      </c>
      <c r="ANN68">
        <v>0</v>
      </c>
      <c r="ANO68">
        <v>0</v>
      </c>
      <c r="ANP68">
        <v>0</v>
      </c>
      <c r="ANQ68">
        <v>0</v>
      </c>
      <c r="ANR68">
        <v>1</v>
      </c>
      <c r="ANS68">
        <v>0</v>
      </c>
      <c r="ANX68">
        <v>374095598</v>
      </c>
      <c r="ANY68" s="2">
        <v>44910.721273148149</v>
      </c>
      <c r="AOB68" t="s">
        <v>1140</v>
      </c>
      <c r="AOC68" t="s">
        <v>1141</v>
      </c>
    </row>
    <row r="69" spans="1:942 1030:1069" x14ac:dyDescent="0.35">
      <c r="A69">
        <v>68</v>
      </c>
      <c r="B69" t="s">
        <v>1376</v>
      </c>
      <c r="C69" s="2">
        <v>44910</v>
      </c>
      <c r="D69" t="s">
        <v>1328</v>
      </c>
      <c r="E69" s="2">
        <v>44910.558025763887</v>
      </c>
      <c r="F69" s="2">
        <v>44910.558025763887</v>
      </c>
      <c r="G69" s="2">
        <v>44910.567170289352</v>
      </c>
      <c r="H69" t="s">
        <v>1115</v>
      </c>
      <c r="K69" t="s">
        <v>1116</v>
      </c>
      <c r="L69" s="2">
        <v>44910</v>
      </c>
      <c r="M69" t="s">
        <v>1329</v>
      </c>
      <c r="N69" t="s">
        <v>1330</v>
      </c>
      <c r="O69" t="s">
        <v>1331</v>
      </c>
      <c r="P69" t="s">
        <v>1271</v>
      </c>
      <c r="S69" t="s">
        <v>1121</v>
      </c>
      <c r="T69" t="s">
        <v>1332</v>
      </c>
      <c r="V69" t="s">
        <v>1123</v>
      </c>
      <c r="X69" t="s">
        <v>1124</v>
      </c>
      <c r="AA69" t="s">
        <v>1125</v>
      </c>
      <c r="AB69">
        <v>0</v>
      </c>
      <c r="AC69">
        <v>0</v>
      </c>
      <c r="AD69">
        <v>0</v>
      </c>
      <c r="AE69">
        <v>1</v>
      </c>
      <c r="AF69">
        <v>1</v>
      </c>
      <c r="EF69" t="s">
        <v>1125</v>
      </c>
      <c r="EG69">
        <v>0</v>
      </c>
      <c r="EH69">
        <v>0</v>
      </c>
      <c r="EI69">
        <v>0</v>
      </c>
      <c r="EJ69">
        <v>0</v>
      </c>
      <c r="EK69">
        <v>1</v>
      </c>
      <c r="EL69">
        <v>1</v>
      </c>
      <c r="IP69" t="s">
        <v>1333</v>
      </c>
      <c r="IQ69">
        <v>0</v>
      </c>
      <c r="IR69">
        <v>0</v>
      </c>
      <c r="IS69">
        <v>0</v>
      </c>
      <c r="IT69">
        <v>0</v>
      </c>
      <c r="IU69">
        <v>0</v>
      </c>
      <c r="IV69">
        <v>0</v>
      </c>
      <c r="IW69">
        <v>0</v>
      </c>
      <c r="IX69">
        <v>0</v>
      </c>
      <c r="IY69">
        <v>0</v>
      </c>
      <c r="IZ69">
        <v>1</v>
      </c>
      <c r="JA69">
        <v>1</v>
      </c>
      <c r="JB69">
        <v>1</v>
      </c>
      <c r="JC69">
        <v>0</v>
      </c>
      <c r="JD69">
        <v>1</v>
      </c>
      <c r="JE69">
        <v>0</v>
      </c>
      <c r="JF69">
        <v>0</v>
      </c>
      <c r="JG69">
        <v>4</v>
      </c>
      <c r="JH69">
        <v>6</v>
      </c>
      <c r="NC69" t="s">
        <v>1127</v>
      </c>
      <c r="ND69">
        <v>3500</v>
      </c>
      <c r="NE69" t="s">
        <v>1173</v>
      </c>
      <c r="NH69">
        <v>50</v>
      </c>
      <c r="NI69">
        <v>1</v>
      </c>
      <c r="NJ69">
        <v>0</v>
      </c>
      <c r="NL69" t="s">
        <v>1127</v>
      </c>
      <c r="NM69">
        <v>2250</v>
      </c>
      <c r="NN69" t="s">
        <v>1173</v>
      </c>
      <c r="NQ69">
        <v>35</v>
      </c>
      <c r="NR69">
        <v>1</v>
      </c>
      <c r="NS69">
        <v>0</v>
      </c>
      <c r="NU69" t="s">
        <v>1127</v>
      </c>
      <c r="NV69">
        <v>2500</v>
      </c>
      <c r="NW69" t="s">
        <v>1173</v>
      </c>
      <c r="NZ69">
        <v>40</v>
      </c>
      <c r="OA69">
        <v>1</v>
      </c>
      <c r="OB69">
        <v>0</v>
      </c>
      <c r="OM69" t="s">
        <v>1127</v>
      </c>
      <c r="ON69" t="s">
        <v>1123</v>
      </c>
      <c r="OP69">
        <v>2000</v>
      </c>
      <c r="OQ69" t="s">
        <v>1173</v>
      </c>
      <c r="OT69">
        <v>40</v>
      </c>
      <c r="OU69">
        <v>1</v>
      </c>
      <c r="OV69">
        <v>0</v>
      </c>
      <c r="PG69" t="s">
        <v>1137</v>
      </c>
      <c r="QP69" t="s">
        <v>1134</v>
      </c>
      <c r="QQ69">
        <v>1</v>
      </c>
      <c r="QR69">
        <v>0</v>
      </c>
      <c r="QS69">
        <v>0</v>
      </c>
      <c r="QT69">
        <v>0</v>
      </c>
      <c r="TG69" t="s">
        <v>1125</v>
      </c>
      <c r="TH69">
        <v>0</v>
      </c>
      <c r="TI69">
        <v>0</v>
      </c>
      <c r="TJ69">
        <v>0</v>
      </c>
      <c r="TK69">
        <v>0</v>
      </c>
      <c r="TL69">
        <v>0</v>
      </c>
      <c r="TM69">
        <v>0</v>
      </c>
      <c r="TN69">
        <v>0</v>
      </c>
      <c r="TO69">
        <v>0</v>
      </c>
      <c r="TP69">
        <v>0</v>
      </c>
      <c r="TQ69">
        <v>0</v>
      </c>
      <c r="TR69">
        <v>0</v>
      </c>
      <c r="TS69">
        <v>0</v>
      </c>
      <c r="TT69">
        <v>0</v>
      </c>
      <c r="TU69">
        <v>0</v>
      </c>
      <c r="TV69">
        <v>0</v>
      </c>
      <c r="TW69">
        <v>0</v>
      </c>
      <c r="TX69">
        <v>0</v>
      </c>
      <c r="TY69">
        <v>0</v>
      </c>
      <c r="TZ69">
        <v>0</v>
      </c>
      <c r="UA69">
        <v>0</v>
      </c>
      <c r="UB69">
        <v>0</v>
      </c>
      <c r="UC69">
        <v>0</v>
      </c>
      <c r="UD69">
        <v>0</v>
      </c>
      <c r="UE69">
        <v>0</v>
      </c>
      <c r="UF69">
        <v>0</v>
      </c>
      <c r="UG69">
        <v>0</v>
      </c>
      <c r="UH69">
        <v>0</v>
      </c>
      <c r="UI69">
        <v>1</v>
      </c>
      <c r="UJ69">
        <v>1</v>
      </c>
      <c r="AMP69" t="s">
        <v>1135</v>
      </c>
      <c r="AMQ69">
        <v>1</v>
      </c>
      <c r="AMR69">
        <v>0</v>
      </c>
      <c r="AMS69">
        <v>0</v>
      </c>
      <c r="AMT69">
        <v>0</v>
      </c>
      <c r="AMU69">
        <v>0</v>
      </c>
      <c r="AMV69">
        <v>0</v>
      </c>
      <c r="AMX69" t="s">
        <v>1181</v>
      </c>
      <c r="AMY69" t="s">
        <v>1137</v>
      </c>
      <c r="ANJ69" t="s">
        <v>1138</v>
      </c>
      <c r="ANK69">
        <v>0</v>
      </c>
      <c r="ANL69">
        <v>0</v>
      </c>
      <c r="ANM69">
        <v>0</v>
      </c>
      <c r="ANN69">
        <v>0</v>
      </c>
      <c r="ANO69">
        <v>0</v>
      </c>
      <c r="ANP69">
        <v>0</v>
      </c>
      <c r="ANQ69">
        <v>0</v>
      </c>
      <c r="ANR69">
        <v>1</v>
      </c>
      <c r="ANS69">
        <v>0</v>
      </c>
      <c r="ANX69">
        <v>374095640</v>
      </c>
      <c r="ANY69" s="2">
        <v>44910.721319444448</v>
      </c>
      <c r="AOB69" t="s">
        <v>1140</v>
      </c>
      <c r="AOC69" t="s">
        <v>1141</v>
      </c>
    </row>
    <row r="70" spans="1:942 1030:1069" x14ac:dyDescent="0.35">
      <c r="A70">
        <v>69</v>
      </c>
      <c r="B70" t="s">
        <v>1377</v>
      </c>
      <c r="C70" s="2">
        <v>44910</v>
      </c>
      <c r="D70" t="s">
        <v>1328</v>
      </c>
      <c r="E70" s="2">
        <v>44910.581050925917</v>
      </c>
      <c r="F70" s="2">
        <v>44910.581050925917</v>
      </c>
      <c r="G70" s="2">
        <v>44910.591084421292</v>
      </c>
      <c r="H70" t="s">
        <v>1115</v>
      </c>
      <c r="K70" t="s">
        <v>1116</v>
      </c>
      <c r="L70" s="2">
        <v>44910</v>
      </c>
      <c r="M70" t="s">
        <v>1329</v>
      </c>
      <c r="N70" t="s">
        <v>1330</v>
      </c>
      <c r="O70" t="s">
        <v>1331</v>
      </c>
      <c r="P70" t="s">
        <v>1271</v>
      </c>
      <c r="S70" t="s">
        <v>1121</v>
      </c>
      <c r="T70" t="s">
        <v>1332</v>
      </c>
      <c r="V70" t="s">
        <v>1123</v>
      </c>
      <c r="X70" t="s">
        <v>1150</v>
      </c>
      <c r="AA70" t="s">
        <v>1125</v>
      </c>
      <c r="AB70">
        <v>0</v>
      </c>
      <c r="AC70">
        <v>0</v>
      </c>
      <c r="AD70">
        <v>0</v>
      </c>
      <c r="AE70">
        <v>1</v>
      </c>
      <c r="AF70">
        <v>1</v>
      </c>
      <c r="EF70" t="s">
        <v>1125</v>
      </c>
      <c r="EG70">
        <v>0</v>
      </c>
      <c r="EH70">
        <v>0</v>
      </c>
      <c r="EI70">
        <v>0</v>
      </c>
      <c r="EJ70">
        <v>0</v>
      </c>
      <c r="EK70">
        <v>1</v>
      </c>
      <c r="EL70">
        <v>1</v>
      </c>
      <c r="IP70" t="s">
        <v>1168</v>
      </c>
      <c r="IQ70">
        <v>0</v>
      </c>
      <c r="IR70">
        <v>0</v>
      </c>
      <c r="IS70">
        <v>0</v>
      </c>
      <c r="IT70">
        <v>0</v>
      </c>
      <c r="IU70">
        <v>0</v>
      </c>
      <c r="IV70">
        <v>0</v>
      </c>
      <c r="IW70">
        <v>0</v>
      </c>
      <c r="IX70">
        <v>0</v>
      </c>
      <c r="IY70">
        <v>0</v>
      </c>
      <c r="IZ70">
        <v>0</v>
      </c>
      <c r="JA70">
        <v>0</v>
      </c>
      <c r="JB70">
        <v>0</v>
      </c>
      <c r="JC70">
        <v>1</v>
      </c>
      <c r="JD70">
        <v>0</v>
      </c>
      <c r="JE70">
        <v>0</v>
      </c>
      <c r="JF70">
        <v>0</v>
      </c>
      <c r="JG70">
        <v>1</v>
      </c>
      <c r="JH70">
        <v>3</v>
      </c>
      <c r="OD70" t="s">
        <v>1127</v>
      </c>
      <c r="OE70">
        <v>2200</v>
      </c>
      <c r="OF70" t="s">
        <v>1173</v>
      </c>
      <c r="OI70">
        <v>150</v>
      </c>
      <c r="OJ70">
        <v>1</v>
      </c>
      <c r="OK70">
        <v>0</v>
      </c>
      <c r="PG70" t="s">
        <v>1137</v>
      </c>
      <c r="QP70" t="s">
        <v>1134</v>
      </c>
      <c r="QQ70">
        <v>1</v>
      </c>
      <c r="QR70">
        <v>0</v>
      </c>
      <c r="QS70">
        <v>0</v>
      </c>
      <c r="QT70">
        <v>0</v>
      </c>
      <c r="TG70" t="s">
        <v>1125</v>
      </c>
      <c r="TH70">
        <v>0</v>
      </c>
      <c r="TI70">
        <v>0</v>
      </c>
      <c r="TJ70">
        <v>0</v>
      </c>
      <c r="TK70">
        <v>0</v>
      </c>
      <c r="TL70">
        <v>0</v>
      </c>
      <c r="TM70">
        <v>0</v>
      </c>
      <c r="TN70">
        <v>0</v>
      </c>
      <c r="TO70">
        <v>0</v>
      </c>
      <c r="TP70">
        <v>0</v>
      </c>
      <c r="TQ70">
        <v>0</v>
      </c>
      <c r="TR70">
        <v>0</v>
      </c>
      <c r="TS70">
        <v>0</v>
      </c>
      <c r="TT70">
        <v>0</v>
      </c>
      <c r="TU70">
        <v>0</v>
      </c>
      <c r="TV70">
        <v>0</v>
      </c>
      <c r="TW70">
        <v>0</v>
      </c>
      <c r="TX70">
        <v>0</v>
      </c>
      <c r="TY70">
        <v>0</v>
      </c>
      <c r="TZ70">
        <v>0</v>
      </c>
      <c r="UA70">
        <v>0</v>
      </c>
      <c r="UB70">
        <v>0</v>
      </c>
      <c r="UC70">
        <v>0</v>
      </c>
      <c r="UD70">
        <v>0</v>
      </c>
      <c r="UE70">
        <v>0</v>
      </c>
      <c r="UF70">
        <v>0</v>
      </c>
      <c r="UG70">
        <v>0</v>
      </c>
      <c r="UH70">
        <v>0</v>
      </c>
      <c r="UI70">
        <v>1</v>
      </c>
      <c r="UJ70">
        <v>1</v>
      </c>
      <c r="AMP70" t="s">
        <v>1135</v>
      </c>
      <c r="AMQ70">
        <v>1</v>
      </c>
      <c r="AMR70">
        <v>0</v>
      </c>
      <c r="AMS70">
        <v>0</v>
      </c>
      <c r="AMT70">
        <v>0</v>
      </c>
      <c r="AMU70">
        <v>0</v>
      </c>
      <c r="AMV70">
        <v>0</v>
      </c>
      <c r="AMX70" t="s">
        <v>1181</v>
      </c>
      <c r="AMY70" t="s">
        <v>1137</v>
      </c>
      <c r="ANJ70" t="s">
        <v>1138</v>
      </c>
      <c r="ANK70">
        <v>0</v>
      </c>
      <c r="ANL70">
        <v>0</v>
      </c>
      <c r="ANM70">
        <v>0</v>
      </c>
      <c r="ANN70">
        <v>0</v>
      </c>
      <c r="ANO70">
        <v>0</v>
      </c>
      <c r="ANP70">
        <v>0</v>
      </c>
      <c r="ANQ70">
        <v>0</v>
      </c>
      <c r="ANR70">
        <v>1</v>
      </c>
      <c r="ANS70">
        <v>0</v>
      </c>
      <c r="ANX70">
        <v>374095661</v>
      </c>
      <c r="ANY70" s="2">
        <v>44910.721342592587</v>
      </c>
      <c r="AOB70" t="s">
        <v>1140</v>
      </c>
      <c r="AOC70" t="s">
        <v>1141</v>
      </c>
    </row>
    <row r="71" spans="1:942 1030:1069" x14ac:dyDescent="0.35">
      <c r="A71">
        <v>70</v>
      </c>
      <c r="B71" t="s">
        <v>1378</v>
      </c>
      <c r="C71" s="2">
        <v>44910</v>
      </c>
      <c r="D71" t="s">
        <v>1328</v>
      </c>
      <c r="E71" s="2">
        <v>44910.61434299768</v>
      </c>
      <c r="F71" s="2">
        <v>44910.61434299768</v>
      </c>
      <c r="G71" s="2">
        <v>44910.637914340266</v>
      </c>
      <c r="H71" t="s">
        <v>1115</v>
      </c>
      <c r="K71" t="s">
        <v>1116</v>
      </c>
      <c r="L71" s="2">
        <v>44910</v>
      </c>
      <c r="M71" t="s">
        <v>1329</v>
      </c>
      <c r="N71" t="s">
        <v>1330</v>
      </c>
      <c r="O71" t="s">
        <v>1331</v>
      </c>
      <c r="P71" t="s">
        <v>1271</v>
      </c>
      <c r="S71" t="s">
        <v>1121</v>
      </c>
      <c r="T71" t="s">
        <v>1332</v>
      </c>
      <c r="V71" t="s">
        <v>1123</v>
      </c>
      <c r="X71" t="s">
        <v>1124</v>
      </c>
      <c r="AA71" t="s">
        <v>1125</v>
      </c>
      <c r="AB71">
        <v>0</v>
      </c>
      <c r="AC71">
        <v>0</v>
      </c>
      <c r="AD71">
        <v>0</v>
      </c>
      <c r="AE71">
        <v>1</v>
      </c>
      <c r="AF71">
        <v>1</v>
      </c>
      <c r="EF71" t="s">
        <v>1125</v>
      </c>
      <c r="EG71">
        <v>0</v>
      </c>
      <c r="EH71">
        <v>0</v>
      </c>
      <c r="EI71">
        <v>0</v>
      </c>
      <c r="EJ71">
        <v>0</v>
      </c>
      <c r="EK71">
        <v>1</v>
      </c>
      <c r="EL71">
        <v>1</v>
      </c>
      <c r="IP71" t="s">
        <v>1125</v>
      </c>
      <c r="IQ71">
        <v>0</v>
      </c>
      <c r="IR71">
        <v>0</v>
      </c>
      <c r="IS71">
        <v>0</v>
      </c>
      <c r="IT71">
        <v>0</v>
      </c>
      <c r="IU71">
        <v>0</v>
      </c>
      <c r="IV71">
        <v>0</v>
      </c>
      <c r="IW71">
        <v>0</v>
      </c>
      <c r="IX71">
        <v>0</v>
      </c>
      <c r="IY71">
        <v>0</v>
      </c>
      <c r="IZ71">
        <v>0</v>
      </c>
      <c r="JA71">
        <v>0</v>
      </c>
      <c r="JB71">
        <v>0</v>
      </c>
      <c r="JC71">
        <v>0</v>
      </c>
      <c r="JD71">
        <v>0</v>
      </c>
      <c r="JE71">
        <v>0</v>
      </c>
      <c r="JF71">
        <v>1</v>
      </c>
      <c r="JG71">
        <v>1</v>
      </c>
      <c r="JH71">
        <v>3</v>
      </c>
      <c r="TG71" t="s">
        <v>1379</v>
      </c>
      <c r="TH71">
        <v>0</v>
      </c>
      <c r="TI71">
        <v>0</v>
      </c>
      <c r="TJ71">
        <v>0</v>
      </c>
      <c r="TK71">
        <v>0</v>
      </c>
      <c r="TL71">
        <v>0</v>
      </c>
      <c r="TM71">
        <v>1</v>
      </c>
      <c r="TN71">
        <v>0</v>
      </c>
      <c r="TO71">
        <v>0</v>
      </c>
      <c r="TP71">
        <v>0</v>
      </c>
      <c r="TQ71">
        <v>0</v>
      </c>
      <c r="TR71">
        <v>0</v>
      </c>
      <c r="TS71">
        <v>0</v>
      </c>
      <c r="TT71">
        <v>0</v>
      </c>
      <c r="TU71">
        <v>0</v>
      </c>
      <c r="TV71">
        <v>1</v>
      </c>
      <c r="TW71">
        <v>1</v>
      </c>
      <c r="TX71">
        <v>0</v>
      </c>
      <c r="TY71">
        <v>0</v>
      </c>
      <c r="TZ71">
        <v>0</v>
      </c>
      <c r="UA71">
        <v>0</v>
      </c>
      <c r="UB71">
        <v>0</v>
      </c>
      <c r="UC71">
        <v>0</v>
      </c>
      <c r="UD71">
        <v>0</v>
      </c>
      <c r="UE71">
        <v>1</v>
      </c>
      <c r="UF71">
        <v>0</v>
      </c>
      <c r="UG71">
        <v>1</v>
      </c>
      <c r="UH71">
        <v>1</v>
      </c>
      <c r="UI71">
        <v>0</v>
      </c>
      <c r="UJ71">
        <v>6</v>
      </c>
      <c r="XI71" t="s">
        <v>1127</v>
      </c>
      <c r="XJ71" t="s">
        <v>1357</v>
      </c>
      <c r="XK71">
        <v>1</v>
      </c>
      <c r="XL71">
        <v>0</v>
      </c>
      <c r="XM71">
        <v>0</v>
      </c>
      <c r="XN71">
        <v>450</v>
      </c>
      <c r="XQ71" t="s">
        <v>1173</v>
      </c>
      <c r="XT71">
        <v>30</v>
      </c>
      <c r="XU71">
        <v>1</v>
      </c>
      <c r="XV71">
        <v>0</v>
      </c>
      <c r="AAX71" t="s">
        <v>1127</v>
      </c>
      <c r="AAY71">
        <v>1300</v>
      </c>
      <c r="AAZ71" t="s">
        <v>1173</v>
      </c>
      <c r="ABC71">
        <v>30</v>
      </c>
      <c r="ABD71">
        <v>1</v>
      </c>
      <c r="ABE71">
        <v>0</v>
      </c>
      <c r="ABG71" t="s">
        <v>1127</v>
      </c>
      <c r="ABH71">
        <v>600</v>
      </c>
      <c r="ABI71" t="s">
        <v>1173</v>
      </c>
      <c r="ABL71">
        <v>7</v>
      </c>
      <c r="ABM71">
        <v>2</v>
      </c>
      <c r="ABN71">
        <v>0</v>
      </c>
      <c r="AFM71" t="s">
        <v>1127</v>
      </c>
      <c r="AFN71">
        <v>1100</v>
      </c>
      <c r="AFO71" t="s">
        <v>1128</v>
      </c>
      <c r="AFR71">
        <v>30</v>
      </c>
      <c r="AFS71">
        <v>1</v>
      </c>
      <c r="AFT71">
        <v>0</v>
      </c>
      <c r="AGK71" t="s">
        <v>1127</v>
      </c>
      <c r="AGL71" t="s">
        <v>1358</v>
      </c>
      <c r="AGM71">
        <v>1</v>
      </c>
      <c r="AGN71">
        <v>1</v>
      </c>
      <c r="AGO71">
        <v>650</v>
      </c>
      <c r="AGP71">
        <v>750</v>
      </c>
      <c r="AGQ71" t="s">
        <v>1173</v>
      </c>
      <c r="AGT71">
        <v>30</v>
      </c>
      <c r="AGU71">
        <v>1</v>
      </c>
      <c r="AGV71">
        <v>0</v>
      </c>
      <c r="AGX71" t="s">
        <v>1127</v>
      </c>
      <c r="AGY71">
        <v>600</v>
      </c>
      <c r="AGZ71" t="s">
        <v>1173</v>
      </c>
      <c r="AHC71">
        <v>30</v>
      </c>
      <c r="AHD71">
        <v>1</v>
      </c>
      <c r="AHE71">
        <v>0</v>
      </c>
      <c r="AHG71" t="s">
        <v>1137</v>
      </c>
      <c r="AJB71" t="s">
        <v>1134</v>
      </c>
      <c r="AJC71">
        <v>1</v>
      </c>
      <c r="AJD71">
        <v>0</v>
      </c>
      <c r="AJE71">
        <v>0</v>
      </c>
      <c r="AJF71">
        <v>0</v>
      </c>
      <c r="AMP71" t="s">
        <v>1135</v>
      </c>
      <c r="AMQ71">
        <v>1</v>
      </c>
      <c r="AMR71">
        <v>0</v>
      </c>
      <c r="AMS71">
        <v>0</v>
      </c>
      <c r="AMT71">
        <v>0</v>
      </c>
      <c r="AMU71">
        <v>0</v>
      </c>
      <c r="AMV71">
        <v>0</v>
      </c>
      <c r="AMX71" t="s">
        <v>1181</v>
      </c>
      <c r="AMY71" t="s">
        <v>1137</v>
      </c>
      <c r="ANJ71" t="s">
        <v>1138</v>
      </c>
      <c r="ANK71">
        <v>0</v>
      </c>
      <c r="ANL71">
        <v>0</v>
      </c>
      <c r="ANM71">
        <v>0</v>
      </c>
      <c r="ANN71">
        <v>0</v>
      </c>
      <c r="ANO71">
        <v>0</v>
      </c>
      <c r="ANP71">
        <v>0</v>
      </c>
      <c r="ANQ71">
        <v>0</v>
      </c>
      <c r="ANR71">
        <v>1</v>
      </c>
      <c r="ANS71">
        <v>0</v>
      </c>
      <c r="ANX71">
        <v>374095675</v>
      </c>
      <c r="ANY71" s="2">
        <v>44910.721365740741</v>
      </c>
      <c r="AOB71" t="s">
        <v>1140</v>
      </c>
      <c r="AOC71" t="s">
        <v>1141</v>
      </c>
    </row>
    <row r="72" spans="1:942 1030:1069" x14ac:dyDescent="0.35">
      <c r="A72">
        <v>71</v>
      </c>
      <c r="B72" t="s">
        <v>1380</v>
      </c>
      <c r="C72" s="2">
        <v>44910</v>
      </c>
      <c r="D72" t="s">
        <v>1328</v>
      </c>
      <c r="E72" s="2">
        <v>44910.6406890625</v>
      </c>
      <c r="F72" s="2">
        <v>44910.6406890625</v>
      </c>
      <c r="G72" s="2">
        <v>44910.650300104156</v>
      </c>
      <c r="H72" t="s">
        <v>1115</v>
      </c>
      <c r="K72" t="s">
        <v>1116</v>
      </c>
      <c r="L72" s="2">
        <v>44910</v>
      </c>
      <c r="M72" t="s">
        <v>1329</v>
      </c>
      <c r="N72" t="s">
        <v>1330</v>
      </c>
      <c r="O72" t="s">
        <v>1331</v>
      </c>
      <c r="P72" t="s">
        <v>1271</v>
      </c>
      <c r="S72" t="s">
        <v>1121</v>
      </c>
      <c r="T72" t="s">
        <v>1332</v>
      </c>
      <c r="V72" t="s">
        <v>1123</v>
      </c>
      <c r="X72" t="s">
        <v>1124</v>
      </c>
      <c r="AA72" t="s">
        <v>1125</v>
      </c>
      <c r="AB72">
        <v>0</v>
      </c>
      <c r="AC72">
        <v>0</v>
      </c>
      <c r="AD72">
        <v>0</v>
      </c>
      <c r="AE72">
        <v>1</v>
      </c>
      <c r="AF72">
        <v>1</v>
      </c>
      <c r="EF72" t="s">
        <v>1125</v>
      </c>
      <c r="EG72">
        <v>0</v>
      </c>
      <c r="EH72">
        <v>0</v>
      </c>
      <c r="EI72">
        <v>0</v>
      </c>
      <c r="EJ72">
        <v>0</v>
      </c>
      <c r="EK72">
        <v>1</v>
      </c>
      <c r="EL72">
        <v>1</v>
      </c>
      <c r="IP72" t="s">
        <v>1125</v>
      </c>
      <c r="IQ72">
        <v>0</v>
      </c>
      <c r="IR72">
        <v>0</v>
      </c>
      <c r="IS72">
        <v>0</v>
      </c>
      <c r="IT72">
        <v>0</v>
      </c>
      <c r="IU72">
        <v>0</v>
      </c>
      <c r="IV72">
        <v>0</v>
      </c>
      <c r="IW72">
        <v>0</v>
      </c>
      <c r="IX72">
        <v>0</v>
      </c>
      <c r="IY72">
        <v>0</v>
      </c>
      <c r="IZ72">
        <v>0</v>
      </c>
      <c r="JA72">
        <v>0</v>
      </c>
      <c r="JB72">
        <v>0</v>
      </c>
      <c r="JC72">
        <v>0</v>
      </c>
      <c r="JD72">
        <v>0</v>
      </c>
      <c r="JE72">
        <v>0</v>
      </c>
      <c r="JF72">
        <v>1</v>
      </c>
      <c r="JG72">
        <v>1</v>
      </c>
      <c r="JH72">
        <v>3</v>
      </c>
      <c r="TG72" t="s">
        <v>1381</v>
      </c>
      <c r="TH72">
        <v>0</v>
      </c>
      <c r="TI72">
        <v>0</v>
      </c>
      <c r="TJ72">
        <v>0</v>
      </c>
      <c r="TK72">
        <v>0</v>
      </c>
      <c r="TL72">
        <v>0</v>
      </c>
      <c r="TM72">
        <v>1</v>
      </c>
      <c r="TN72">
        <v>0</v>
      </c>
      <c r="TO72">
        <v>0</v>
      </c>
      <c r="TP72">
        <v>0</v>
      </c>
      <c r="TQ72">
        <v>0</v>
      </c>
      <c r="TR72">
        <v>0</v>
      </c>
      <c r="TS72">
        <v>0</v>
      </c>
      <c r="TT72">
        <v>0</v>
      </c>
      <c r="TU72">
        <v>0</v>
      </c>
      <c r="TV72">
        <v>0</v>
      </c>
      <c r="TW72">
        <v>0</v>
      </c>
      <c r="TX72">
        <v>0</v>
      </c>
      <c r="TY72">
        <v>0</v>
      </c>
      <c r="TZ72">
        <v>0</v>
      </c>
      <c r="UA72">
        <v>0</v>
      </c>
      <c r="UB72">
        <v>0</v>
      </c>
      <c r="UC72">
        <v>0</v>
      </c>
      <c r="UD72">
        <v>0</v>
      </c>
      <c r="UE72">
        <v>1</v>
      </c>
      <c r="UF72">
        <v>0</v>
      </c>
      <c r="UG72">
        <v>0</v>
      </c>
      <c r="UH72">
        <v>0</v>
      </c>
      <c r="UI72">
        <v>0</v>
      </c>
      <c r="UJ72">
        <v>2</v>
      </c>
      <c r="XI72" t="s">
        <v>1127</v>
      </c>
      <c r="XJ72" t="s">
        <v>1357</v>
      </c>
      <c r="XK72">
        <v>1</v>
      </c>
      <c r="XL72">
        <v>0</v>
      </c>
      <c r="XM72">
        <v>0</v>
      </c>
      <c r="XN72">
        <v>450</v>
      </c>
      <c r="XQ72" t="s">
        <v>1173</v>
      </c>
      <c r="XT72">
        <v>30</v>
      </c>
      <c r="XU72">
        <v>1</v>
      </c>
      <c r="XV72">
        <v>0</v>
      </c>
      <c r="AFM72" t="s">
        <v>1127</v>
      </c>
      <c r="AFN72">
        <v>1200</v>
      </c>
      <c r="AFO72" t="s">
        <v>1128</v>
      </c>
      <c r="AFR72">
        <v>30</v>
      </c>
      <c r="AFS72">
        <v>1</v>
      </c>
      <c r="AFT72">
        <v>0</v>
      </c>
      <c r="AHG72" t="s">
        <v>1137</v>
      </c>
      <c r="AJB72" t="s">
        <v>1134</v>
      </c>
      <c r="AJC72">
        <v>1</v>
      </c>
      <c r="AJD72">
        <v>0</v>
      </c>
      <c r="AJE72">
        <v>0</v>
      </c>
      <c r="AJF72">
        <v>0</v>
      </c>
      <c r="AMP72" t="s">
        <v>1135</v>
      </c>
      <c r="AMQ72">
        <v>1</v>
      </c>
      <c r="AMR72">
        <v>0</v>
      </c>
      <c r="AMS72">
        <v>0</v>
      </c>
      <c r="AMT72">
        <v>0</v>
      </c>
      <c r="AMU72">
        <v>0</v>
      </c>
      <c r="AMV72">
        <v>0</v>
      </c>
      <c r="AMX72" t="s">
        <v>1181</v>
      </c>
      <c r="AMY72" t="s">
        <v>1137</v>
      </c>
      <c r="ANJ72" t="s">
        <v>1138</v>
      </c>
      <c r="ANK72">
        <v>0</v>
      </c>
      <c r="ANL72">
        <v>0</v>
      </c>
      <c r="ANM72">
        <v>0</v>
      </c>
      <c r="ANN72">
        <v>0</v>
      </c>
      <c r="ANO72">
        <v>0</v>
      </c>
      <c r="ANP72">
        <v>0</v>
      </c>
      <c r="ANQ72">
        <v>0</v>
      </c>
      <c r="ANR72">
        <v>1</v>
      </c>
      <c r="ANS72">
        <v>0</v>
      </c>
      <c r="ANX72">
        <v>374095694</v>
      </c>
      <c r="ANY72" s="2">
        <v>44910.721388888887</v>
      </c>
      <c r="AOB72" t="s">
        <v>1140</v>
      </c>
      <c r="AOC72" t="s">
        <v>1141</v>
      </c>
    </row>
    <row r="73" spans="1:942 1030:1069" x14ac:dyDescent="0.35">
      <c r="A73">
        <v>72</v>
      </c>
      <c r="B73" t="s">
        <v>1382</v>
      </c>
      <c r="C73" s="2">
        <v>44910</v>
      </c>
      <c r="D73" t="s">
        <v>1114</v>
      </c>
      <c r="E73" s="2">
        <v>44910.375312627308</v>
      </c>
      <c r="F73" s="2">
        <v>44910.375312627308</v>
      </c>
      <c r="G73" s="2">
        <v>44910.393100983798</v>
      </c>
      <c r="H73" t="s">
        <v>1115</v>
      </c>
      <c r="K73" t="s">
        <v>1116</v>
      </c>
      <c r="L73" s="2">
        <v>44910</v>
      </c>
      <c r="M73" t="s">
        <v>1117</v>
      </c>
      <c r="N73" t="s">
        <v>1118</v>
      </c>
      <c r="O73" t="s">
        <v>1119</v>
      </c>
      <c r="P73" t="s">
        <v>1120</v>
      </c>
      <c r="S73" t="s">
        <v>1121</v>
      </c>
      <c r="T73" t="s">
        <v>1122</v>
      </c>
      <c r="V73" t="s">
        <v>1123</v>
      </c>
      <c r="X73" t="s">
        <v>1124</v>
      </c>
      <c r="AA73" t="s">
        <v>1125</v>
      </c>
      <c r="AB73">
        <v>0</v>
      </c>
      <c r="AC73">
        <v>0</v>
      </c>
      <c r="AD73">
        <v>0</v>
      </c>
      <c r="AE73">
        <v>1</v>
      </c>
      <c r="AF73">
        <v>1</v>
      </c>
      <c r="EF73" t="s">
        <v>1300</v>
      </c>
      <c r="EG73">
        <v>1</v>
      </c>
      <c r="EH73">
        <v>1</v>
      </c>
      <c r="EI73">
        <v>1</v>
      </c>
      <c r="EJ73">
        <v>1</v>
      </c>
      <c r="EK73">
        <v>0</v>
      </c>
      <c r="EL73">
        <v>4</v>
      </c>
      <c r="EN73" t="s">
        <v>1127</v>
      </c>
      <c r="EO73">
        <v>4000</v>
      </c>
      <c r="EP73" t="s">
        <v>1173</v>
      </c>
      <c r="ES73">
        <v>90</v>
      </c>
      <c r="ET73">
        <v>3</v>
      </c>
      <c r="EU73">
        <v>0</v>
      </c>
      <c r="EW73" t="s">
        <v>1127</v>
      </c>
      <c r="EX73">
        <v>3000</v>
      </c>
      <c r="EY73" t="s">
        <v>1173</v>
      </c>
      <c r="FB73">
        <v>90</v>
      </c>
      <c r="FC73">
        <v>3</v>
      </c>
      <c r="FD73">
        <v>0</v>
      </c>
      <c r="FF73" t="s">
        <v>1127</v>
      </c>
      <c r="FG73">
        <v>1000</v>
      </c>
      <c r="FH73" t="s">
        <v>1173</v>
      </c>
      <c r="FK73">
        <v>90</v>
      </c>
      <c r="FL73">
        <v>3</v>
      </c>
      <c r="FM73">
        <v>0</v>
      </c>
      <c r="FO73" t="s">
        <v>1129</v>
      </c>
      <c r="FP73">
        <v>4000</v>
      </c>
      <c r="FQ73" t="s">
        <v>1173</v>
      </c>
      <c r="FT73">
        <v>90</v>
      </c>
      <c r="FU73">
        <v>3</v>
      </c>
      <c r="FV73">
        <v>0</v>
      </c>
      <c r="FX73" t="s">
        <v>1137</v>
      </c>
      <c r="GV73" t="s">
        <v>1145</v>
      </c>
      <c r="GW73">
        <v>0</v>
      </c>
      <c r="GX73">
        <v>1</v>
      </c>
      <c r="GY73">
        <v>0</v>
      </c>
      <c r="GZ73">
        <v>0</v>
      </c>
      <c r="HA73" t="s">
        <v>1226</v>
      </c>
      <c r="HB73">
        <v>1</v>
      </c>
      <c r="HC73">
        <v>1</v>
      </c>
      <c r="HD73">
        <v>1</v>
      </c>
      <c r="HE73">
        <v>1</v>
      </c>
      <c r="HF73">
        <v>0</v>
      </c>
      <c r="HG73" t="s">
        <v>1229</v>
      </c>
      <c r="HH73">
        <v>1</v>
      </c>
      <c r="HI73">
        <v>0</v>
      </c>
      <c r="HJ73">
        <v>0</v>
      </c>
      <c r="HK73">
        <v>0</v>
      </c>
      <c r="HL73">
        <v>0</v>
      </c>
      <c r="HM73">
        <v>1</v>
      </c>
      <c r="HN73">
        <v>0</v>
      </c>
      <c r="HO73">
        <v>0</v>
      </c>
      <c r="HP73">
        <v>1</v>
      </c>
      <c r="HQ73">
        <v>0</v>
      </c>
      <c r="HR73">
        <v>0</v>
      </c>
      <c r="HS73">
        <v>0</v>
      </c>
      <c r="IP73" t="s">
        <v>1297</v>
      </c>
      <c r="IQ73">
        <v>0</v>
      </c>
      <c r="IR73">
        <v>0</v>
      </c>
      <c r="IS73">
        <v>0</v>
      </c>
      <c r="IT73">
        <v>0</v>
      </c>
      <c r="IU73">
        <v>0</v>
      </c>
      <c r="IV73">
        <v>0</v>
      </c>
      <c r="IW73">
        <v>0</v>
      </c>
      <c r="IX73">
        <v>0</v>
      </c>
      <c r="IY73">
        <v>0</v>
      </c>
      <c r="IZ73">
        <v>0</v>
      </c>
      <c r="JA73">
        <v>0</v>
      </c>
      <c r="JB73">
        <v>0</v>
      </c>
      <c r="JC73">
        <v>0</v>
      </c>
      <c r="JD73">
        <v>0</v>
      </c>
      <c r="JE73">
        <v>1</v>
      </c>
      <c r="JF73">
        <v>0</v>
      </c>
      <c r="JG73">
        <v>1</v>
      </c>
      <c r="JH73">
        <v>6</v>
      </c>
      <c r="OX73" t="s">
        <v>1127</v>
      </c>
      <c r="OY73">
        <v>200</v>
      </c>
      <c r="OZ73" t="s">
        <v>1173</v>
      </c>
      <c r="PC73">
        <v>90</v>
      </c>
      <c r="PD73">
        <v>3</v>
      </c>
      <c r="PE73">
        <v>0</v>
      </c>
      <c r="PG73" t="s">
        <v>1137</v>
      </c>
      <c r="QP73" t="s">
        <v>1134</v>
      </c>
      <c r="QQ73">
        <v>1</v>
      </c>
      <c r="QR73">
        <v>0</v>
      </c>
      <c r="QS73">
        <v>0</v>
      </c>
      <c r="QT73">
        <v>0</v>
      </c>
      <c r="AMP73" t="s">
        <v>1383</v>
      </c>
      <c r="AMQ73">
        <v>1</v>
      </c>
      <c r="AMR73">
        <v>0</v>
      </c>
      <c r="AMS73">
        <v>1</v>
      </c>
      <c r="AMT73">
        <v>1</v>
      </c>
      <c r="AMU73">
        <v>0</v>
      </c>
      <c r="AMV73">
        <v>0</v>
      </c>
      <c r="AMX73" t="s">
        <v>1156</v>
      </c>
      <c r="AMY73" t="s">
        <v>1137</v>
      </c>
      <c r="ANJ73" t="s">
        <v>1138</v>
      </c>
      <c r="ANK73">
        <v>0</v>
      </c>
      <c r="ANL73">
        <v>0</v>
      </c>
      <c r="ANM73">
        <v>0</v>
      </c>
      <c r="ANN73">
        <v>0</v>
      </c>
      <c r="ANO73">
        <v>0</v>
      </c>
      <c r="ANP73">
        <v>0</v>
      </c>
      <c r="ANQ73">
        <v>0</v>
      </c>
      <c r="ANR73">
        <v>1</v>
      </c>
      <c r="ANS73">
        <v>0</v>
      </c>
      <c r="ANU73" t="s">
        <v>1384</v>
      </c>
      <c r="ANX73">
        <v>374098535</v>
      </c>
      <c r="ANY73" s="2">
        <v>44910.726423611108</v>
      </c>
      <c r="AOB73" t="s">
        <v>1140</v>
      </c>
      <c r="AOC73" t="s">
        <v>1141</v>
      </c>
    </row>
    <row r="74" spans="1:942 1030:1069" x14ac:dyDescent="0.35">
      <c r="A74">
        <v>73</v>
      </c>
      <c r="B74" t="s">
        <v>1385</v>
      </c>
      <c r="C74" s="2">
        <v>44910</v>
      </c>
      <c r="D74" t="s">
        <v>1114</v>
      </c>
      <c r="E74" s="2">
        <v>44910.39835103009</v>
      </c>
      <c r="F74" s="2">
        <v>44910.39835103009</v>
      </c>
      <c r="G74" s="2">
        <v>44910.413227488432</v>
      </c>
      <c r="H74" t="s">
        <v>1115</v>
      </c>
      <c r="K74" t="s">
        <v>1116</v>
      </c>
      <c r="L74" s="2">
        <v>44910</v>
      </c>
      <c r="M74" t="s">
        <v>1117</v>
      </c>
      <c r="N74" t="s">
        <v>1118</v>
      </c>
      <c r="O74" t="s">
        <v>1119</v>
      </c>
      <c r="P74" t="s">
        <v>1120</v>
      </c>
      <c r="S74" t="s">
        <v>1121</v>
      </c>
      <c r="T74" t="s">
        <v>1122</v>
      </c>
      <c r="V74" t="s">
        <v>1123</v>
      </c>
      <c r="X74" t="s">
        <v>1124</v>
      </c>
      <c r="AA74" t="s">
        <v>1196</v>
      </c>
      <c r="AB74">
        <v>1</v>
      </c>
      <c r="AC74">
        <v>0</v>
      </c>
      <c r="AD74">
        <v>0</v>
      </c>
      <c r="AE74">
        <v>0</v>
      </c>
      <c r="AF74">
        <v>1</v>
      </c>
      <c r="AH74" t="s">
        <v>1127</v>
      </c>
      <c r="AI74">
        <v>1000</v>
      </c>
      <c r="AJ74" t="s">
        <v>1131</v>
      </c>
      <c r="AM74">
        <v>15</v>
      </c>
      <c r="AN74">
        <v>1</v>
      </c>
      <c r="AO74">
        <v>0</v>
      </c>
      <c r="BQ74" t="s">
        <v>1137</v>
      </c>
      <c r="CN74" t="s">
        <v>1134</v>
      </c>
      <c r="CO74">
        <v>1</v>
      </c>
      <c r="CP74">
        <v>0</v>
      </c>
      <c r="CQ74">
        <v>0</v>
      </c>
      <c r="CR74">
        <v>0</v>
      </c>
      <c r="EF74" t="s">
        <v>1199</v>
      </c>
      <c r="EG74">
        <v>1</v>
      </c>
      <c r="EH74">
        <v>0</v>
      </c>
      <c r="EI74">
        <v>0</v>
      </c>
      <c r="EJ74">
        <v>0</v>
      </c>
      <c r="EK74">
        <v>0</v>
      </c>
      <c r="EL74">
        <v>1</v>
      </c>
      <c r="EN74" t="s">
        <v>1127</v>
      </c>
      <c r="EO74">
        <v>5000</v>
      </c>
      <c r="EP74" t="s">
        <v>1131</v>
      </c>
      <c r="ES74">
        <v>30</v>
      </c>
      <c r="ET74">
        <v>1</v>
      </c>
      <c r="EU74">
        <v>0</v>
      </c>
      <c r="FX74" t="s">
        <v>1137</v>
      </c>
      <c r="GV74" t="s">
        <v>1134</v>
      </c>
      <c r="GW74">
        <v>1</v>
      </c>
      <c r="GX74">
        <v>0</v>
      </c>
      <c r="GY74">
        <v>0</v>
      </c>
      <c r="GZ74">
        <v>0</v>
      </c>
      <c r="IP74" t="s">
        <v>1386</v>
      </c>
      <c r="IQ74">
        <v>0</v>
      </c>
      <c r="IR74">
        <v>0</v>
      </c>
      <c r="IS74">
        <v>1</v>
      </c>
      <c r="IT74">
        <v>0</v>
      </c>
      <c r="IU74">
        <v>0</v>
      </c>
      <c r="IV74">
        <v>0</v>
      </c>
      <c r="IW74">
        <v>0</v>
      </c>
      <c r="IX74">
        <v>0</v>
      </c>
      <c r="IY74">
        <v>0</v>
      </c>
      <c r="IZ74">
        <v>1</v>
      </c>
      <c r="JA74">
        <v>0</v>
      </c>
      <c r="JB74">
        <v>0</v>
      </c>
      <c r="JC74">
        <v>1</v>
      </c>
      <c r="JD74">
        <v>0</v>
      </c>
      <c r="JE74">
        <v>1</v>
      </c>
      <c r="JF74">
        <v>0</v>
      </c>
      <c r="JG74">
        <v>4</v>
      </c>
      <c r="JH74">
        <v>6</v>
      </c>
      <c r="KF74" t="s">
        <v>1129</v>
      </c>
      <c r="KG74" t="s">
        <v>1387</v>
      </c>
      <c r="KH74">
        <v>1</v>
      </c>
      <c r="KI74">
        <v>1</v>
      </c>
      <c r="KJ74">
        <v>1</v>
      </c>
      <c r="KK74">
        <v>15000</v>
      </c>
      <c r="KL74">
        <v>21000</v>
      </c>
      <c r="KM74">
        <v>28000</v>
      </c>
      <c r="KN74" t="s">
        <v>1131</v>
      </c>
      <c r="KQ74">
        <v>7</v>
      </c>
      <c r="KR74">
        <v>15</v>
      </c>
      <c r="KS74">
        <v>1</v>
      </c>
      <c r="NC74" t="s">
        <v>1127</v>
      </c>
      <c r="ND74">
        <v>3000</v>
      </c>
      <c r="NE74" t="s">
        <v>1131</v>
      </c>
      <c r="NH74">
        <v>30</v>
      </c>
      <c r="NI74">
        <v>1</v>
      </c>
      <c r="NJ74">
        <v>0</v>
      </c>
      <c r="OD74" t="s">
        <v>1127</v>
      </c>
      <c r="OE74">
        <v>1750</v>
      </c>
      <c r="OF74" t="s">
        <v>1131</v>
      </c>
      <c r="OI74">
        <v>30</v>
      </c>
      <c r="OJ74">
        <v>1</v>
      </c>
      <c r="OK74">
        <v>0</v>
      </c>
      <c r="OX74" t="s">
        <v>1127</v>
      </c>
      <c r="OY74">
        <v>250</v>
      </c>
      <c r="OZ74" t="s">
        <v>1131</v>
      </c>
      <c r="PC74">
        <v>30</v>
      </c>
      <c r="PD74">
        <v>1</v>
      </c>
      <c r="PE74">
        <v>0</v>
      </c>
      <c r="PG74" t="s">
        <v>1137</v>
      </c>
      <c r="QP74" t="s">
        <v>1145</v>
      </c>
      <c r="QQ74">
        <v>0</v>
      </c>
      <c r="QR74">
        <v>1</v>
      </c>
      <c r="QS74">
        <v>0</v>
      </c>
      <c r="QT74">
        <v>0</v>
      </c>
      <c r="QU74" t="s">
        <v>1297</v>
      </c>
      <c r="QV74">
        <v>0</v>
      </c>
      <c r="QW74">
        <v>0</v>
      </c>
      <c r="QX74">
        <v>0</v>
      </c>
      <c r="QY74">
        <v>0</v>
      </c>
      <c r="QZ74">
        <v>0</v>
      </c>
      <c r="RA74">
        <v>0</v>
      </c>
      <c r="RB74">
        <v>0</v>
      </c>
      <c r="RC74">
        <v>0</v>
      </c>
      <c r="RD74">
        <v>0</v>
      </c>
      <c r="RE74">
        <v>0</v>
      </c>
      <c r="RF74">
        <v>0</v>
      </c>
      <c r="RG74">
        <v>0</v>
      </c>
      <c r="RH74">
        <v>0</v>
      </c>
      <c r="RI74">
        <v>0</v>
      </c>
      <c r="RJ74">
        <v>1</v>
      </c>
      <c r="RK74">
        <v>0</v>
      </c>
      <c r="RL74" t="s">
        <v>1205</v>
      </c>
      <c r="RM74">
        <v>0</v>
      </c>
      <c r="RN74">
        <v>0</v>
      </c>
      <c r="RO74">
        <v>0</v>
      </c>
      <c r="RP74">
        <v>0</v>
      </c>
      <c r="RQ74">
        <v>0</v>
      </c>
      <c r="RR74">
        <v>1</v>
      </c>
      <c r="RS74">
        <v>0</v>
      </c>
      <c r="RT74">
        <v>0</v>
      </c>
      <c r="RU74">
        <v>0</v>
      </c>
      <c r="RV74">
        <v>0</v>
      </c>
      <c r="RW74">
        <v>0</v>
      </c>
      <c r="RX74">
        <v>0</v>
      </c>
      <c r="AMP74" t="s">
        <v>1147</v>
      </c>
      <c r="AMQ74">
        <v>1</v>
      </c>
      <c r="AMR74">
        <v>0</v>
      </c>
      <c r="AMS74">
        <v>0</v>
      </c>
      <c r="AMT74">
        <v>1</v>
      </c>
      <c r="AMU74">
        <v>0</v>
      </c>
      <c r="AMV74">
        <v>0</v>
      </c>
      <c r="AMX74" t="s">
        <v>1136</v>
      </c>
      <c r="AMY74" t="s">
        <v>1137</v>
      </c>
      <c r="ANJ74" t="s">
        <v>1138</v>
      </c>
      <c r="ANK74">
        <v>0</v>
      </c>
      <c r="ANL74">
        <v>0</v>
      </c>
      <c r="ANM74">
        <v>0</v>
      </c>
      <c r="ANN74">
        <v>0</v>
      </c>
      <c r="ANO74">
        <v>0</v>
      </c>
      <c r="ANP74">
        <v>0</v>
      </c>
      <c r="ANQ74">
        <v>0</v>
      </c>
      <c r="ANR74">
        <v>1</v>
      </c>
      <c r="ANS74">
        <v>0</v>
      </c>
      <c r="ANU74" t="s">
        <v>1388</v>
      </c>
      <c r="ANX74">
        <v>374098588</v>
      </c>
      <c r="ANY74" s="2">
        <v>44910.726527777777</v>
      </c>
      <c r="AOB74" t="s">
        <v>1140</v>
      </c>
      <c r="AOC74" t="s">
        <v>1141</v>
      </c>
    </row>
    <row r="75" spans="1:942 1030:1069" x14ac:dyDescent="0.35">
      <c r="A75">
        <v>74</v>
      </c>
      <c r="B75" t="s">
        <v>1389</v>
      </c>
      <c r="C75" s="2">
        <v>44910</v>
      </c>
      <c r="D75" t="s">
        <v>1114</v>
      </c>
      <c r="E75" s="2">
        <v>44910.55303137732</v>
      </c>
      <c r="F75" s="2">
        <v>44910.55303137732</v>
      </c>
      <c r="G75" s="2">
        <v>44910.574442048623</v>
      </c>
      <c r="H75" t="s">
        <v>1115</v>
      </c>
      <c r="K75" t="s">
        <v>1116</v>
      </c>
      <c r="L75" s="2">
        <v>44910</v>
      </c>
      <c r="M75" t="s">
        <v>1117</v>
      </c>
      <c r="N75" t="s">
        <v>1118</v>
      </c>
      <c r="O75" t="s">
        <v>1119</v>
      </c>
      <c r="P75" t="s">
        <v>1120</v>
      </c>
      <c r="S75" t="s">
        <v>1121</v>
      </c>
      <c r="T75" t="s">
        <v>1122</v>
      </c>
      <c r="V75" t="s">
        <v>1123</v>
      </c>
      <c r="X75" t="s">
        <v>1124</v>
      </c>
      <c r="AA75" t="s">
        <v>1125</v>
      </c>
      <c r="AB75">
        <v>0</v>
      </c>
      <c r="AC75">
        <v>0</v>
      </c>
      <c r="AD75">
        <v>0</v>
      </c>
      <c r="AE75">
        <v>1</v>
      </c>
      <c r="AF75">
        <v>1</v>
      </c>
      <c r="EF75" t="s">
        <v>1226</v>
      </c>
      <c r="EG75">
        <v>1</v>
      </c>
      <c r="EH75">
        <v>1</v>
      </c>
      <c r="EI75">
        <v>1</v>
      </c>
      <c r="EJ75">
        <v>1</v>
      </c>
      <c r="EK75">
        <v>0</v>
      </c>
      <c r="EL75">
        <v>4</v>
      </c>
      <c r="EN75" t="s">
        <v>1127</v>
      </c>
      <c r="EO75">
        <v>5000</v>
      </c>
      <c r="EP75" t="s">
        <v>1173</v>
      </c>
      <c r="ES75">
        <v>90</v>
      </c>
      <c r="ET75">
        <v>2</v>
      </c>
      <c r="EU75">
        <v>0</v>
      </c>
      <c r="EW75" t="s">
        <v>1127</v>
      </c>
      <c r="EX75">
        <v>4000</v>
      </c>
      <c r="EY75" t="s">
        <v>1173</v>
      </c>
      <c r="FB75">
        <v>90</v>
      </c>
      <c r="FC75">
        <v>2</v>
      </c>
      <c r="FD75">
        <v>0</v>
      </c>
      <c r="FF75" t="s">
        <v>1127</v>
      </c>
      <c r="FG75">
        <v>1000</v>
      </c>
      <c r="FH75" t="s">
        <v>1173</v>
      </c>
      <c r="FK75">
        <v>90</v>
      </c>
      <c r="FL75">
        <v>2</v>
      </c>
      <c r="FM75">
        <v>0</v>
      </c>
      <c r="FO75" t="s">
        <v>1127</v>
      </c>
      <c r="FP75">
        <v>4000</v>
      </c>
      <c r="FQ75" t="s">
        <v>1173</v>
      </c>
      <c r="FT75">
        <v>90</v>
      </c>
      <c r="FU75">
        <v>2</v>
      </c>
      <c r="FV75">
        <v>0</v>
      </c>
      <c r="FX75" t="s">
        <v>1137</v>
      </c>
      <c r="GV75" t="s">
        <v>1145</v>
      </c>
      <c r="GW75">
        <v>0</v>
      </c>
      <c r="GX75">
        <v>1</v>
      </c>
      <c r="GY75">
        <v>0</v>
      </c>
      <c r="GZ75">
        <v>0</v>
      </c>
      <c r="HA75" t="s">
        <v>1233</v>
      </c>
      <c r="HB75">
        <v>1</v>
      </c>
      <c r="HC75">
        <v>1</v>
      </c>
      <c r="HD75">
        <v>0</v>
      </c>
      <c r="HE75">
        <v>0</v>
      </c>
      <c r="HF75">
        <v>0</v>
      </c>
      <c r="HG75" t="s">
        <v>1256</v>
      </c>
      <c r="HH75">
        <v>1</v>
      </c>
      <c r="HI75">
        <v>0</v>
      </c>
      <c r="HJ75">
        <v>0</v>
      </c>
      <c r="HK75">
        <v>0</v>
      </c>
      <c r="HL75">
        <v>0</v>
      </c>
      <c r="HM75">
        <v>0</v>
      </c>
      <c r="HN75">
        <v>0</v>
      </c>
      <c r="HO75">
        <v>0</v>
      </c>
      <c r="HP75">
        <v>1</v>
      </c>
      <c r="HQ75">
        <v>0</v>
      </c>
      <c r="HR75">
        <v>0</v>
      </c>
      <c r="HS75">
        <v>0</v>
      </c>
      <c r="IP75" t="s">
        <v>1390</v>
      </c>
      <c r="IQ75">
        <v>0</v>
      </c>
      <c r="IR75">
        <v>0</v>
      </c>
      <c r="IS75">
        <v>1</v>
      </c>
      <c r="IT75">
        <v>0</v>
      </c>
      <c r="IU75">
        <v>0</v>
      </c>
      <c r="IV75">
        <v>0</v>
      </c>
      <c r="IW75">
        <v>0</v>
      </c>
      <c r="IX75">
        <v>0</v>
      </c>
      <c r="IY75">
        <v>0</v>
      </c>
      <c r="IZ75">
        <v>1</v>
      </c>
      <c r="JA75">
        <v>0</v>
      </c>
      <c r="JB75">
        <v>0</v>
      </c>
      <c r="JC75">
        <v>1</v>
      </c>
      <c r="JD75">
        <v>0</v>
      </c>
      <c r="JE75">
        <v>1</v>
      </c>
      <c r="JF75">
        <v>0</v>
      </c>
      <c r="JG75">
        <v>4</v>
      </c>
      <c r="JH75">
        <v>9</v>
      </c>
      <c r="KF75" t="s">
        <v>1129</v>
      </c>
      <c r="KG75" t="s">
        <v>1387</v>
      </c>
      <c r="KH75">
        <v>1</v>
      </c>
      <c r="KI75">
        <v>1</v>
      </c>
      <c r="KJ75">
        <v>1</v>
      </c>
      <c r="KK75">
        <v>14750</v>
      </c>
      <c r="KL75">
        <v>22000</v>
      </c>
      <c r="KM75">
        <v>29000</v>
      </c>
      <c r="KN75" t="s">
        <v>1131</v>
      </c>
      <c r="KQ75">
        <v>7</v>
      </c>
      <c r="KR75">
        <v>15</v>
      </c>
      <c r="KS75">
        <v>1</v>
      </c>
      <c r="NC75" t="s">
        <v>1127</v>
      </c>
      <c r="ND75">
        <v>3000</v>
      </c>
      <c r="NE75" t="s">
        <v>1173</v>
      </c>
      <c r="NH75">
        <v>60</v>
      </c>
      <c r="NI75">
        <v>2</v>
      </c>
      <c r="NJ75">
        <v>0</v>
      </c>
      <c r="OD75" t="s">
        <v>1127</v>
      </c>
      <c r="OE75">
        <v>1000</v>
      </c>
      <c r="OF75" t="s">
        <v>1173</v>
      </c>
      <c r="OI75">
        <v>60</v>
      </c>
      <c r="OJ75">
        <v>2</v>
      </c>
      <c r="OK75">
        <v>0</v>
      </c>
      <c r="OX75" t="s">
        <v>1127</v>
      </c>
      <c r="OY75">
        <v>200</v>
      </c>
      <c r="OZ75" t="s">
        <v>1173</v>
      </c>
      <c r="PC75">
        <v>60</v>
      </c>
      <c r="PD75">
        <v>2</v>
      </c>
      <c r="PE75">
        <v>0</v>
      </c>
      <c r="PG75" t="s">
        <v>1137</v>
      </c>
      <c r="QP75" t="s">
        <v>1134</v>
      </c>
      <c r="QQ75">
        <v>1</v>
      </c>
      <c r="QR75">
        <v>0</v>
      </c>
      <c r="QS75">
        <v>0</v>
      </c>
      <c r="QT75">
        <v>0</v>
      </c>
      <c r="AMP75" t="s">
        <v>1147</v>
      </c>
      <c r="AMQ75">
        <v>1</v>
      </c>
      <c r="AMR75">
        <v>0</v>
      </c>
      <c r="AMS75">
        <v>0</v>
      </c>
      <c r="AMT75">
        <v>1</v>
      </c>
      <c r="AMU75">
        <v>0</v>
      </c>
      <c r="AMV75">
        <v>0</v>
      </c>
      <c r="AMX75" t="s">
        <v>1136</v>
      </c>
      <c r="AMY75" t="s">
        <v>1137</v>
      </c>
      <c r="ANJ75" t="s">
        <v>1138</v>
      </c>
      <c r="ANK75">
        <v>0</v>
      </c>
      <c r="ANL75">
        <v>0</v>
      </c>
      <c r="ANM75">
        <v>0</v>
      </c>
      <c r="ANN75">
        <v>0</v>
      </c>
      <c r="ANO75">
        <v>0</v>
      </c>
      <c r="ANP75">
        <v>0</v>
      </c>
      <c r="ANQ75">
        <v>0</v>
      </c>
      <c r="ANR75">
        <v>1</v>
      </c>
      <c r="ANS75">
        <v>0</v>
      </c>
      <c r="ANU75" t="s">
        <v>1391</v>
      </c>
      <c r="ANX75">
        <v>374098646</v>
      </c>
      <c r="ANY75" s="2">
        <v>44910.726620370369</v>
      </c>
      <c r="AOB75" t="s">
        <v>1140</v>
      </c>
      <c r="AOC75" t="s">
        <v>1141</v>
      </c>
    </row>
    <row r="76" spans="1:942 1030:1069" x14ac:dyDescent="0.35">
      <c r="A76">
        <v>75</v>
      </c>
      <c r="B76" t="s">
        <v>1392</v>
      </c>
      <c r="C76" s="2">
        <v>44910</v>
      </c>
      <c r="D76" t="s">
        <v>1114</v>
      </c>
      <c r="E76" s="2">
        <v>44910.62727892361</v>
      </c>
      <c r="F76" s="2">
        <v>44910.62727892361</v>
      </c>
      <c r="G76" s="2">
        <v>44910.655076956013</v>
      </c>
      <c r="H76" t="s">
        <v>1115</v>
      </c>
      <c r="K76" t="s">
        <v>1116</v>
      </c>
      <c r="L76" s="2">
        <v>44910</v>
      </c>
      <c r="M76" t="s">
        <v>1117</v>
      </c>
      <c r="N76" t="s">
        <v>1118</v>
      </c>
      <c r="O76" t="s">
        <v>1119</v>
      </c>
      <c r="P76" t="s">
        <v>1120</v>
      </c>
      <c r="S76" t="s">
        <v>1121</v>
      </c>
      <c r="T76" t="s">
        <v>1122</v>
      </c>
      <c r="V76" t="s">
        <v>1123</v>
      </c>
      <c r="X76" t="s">
        <v>1150</v>
      </c>
      <c r="AA76" t="s">
        <v>1151</v>
      </c>
      <c r="AB76">
        <v>1</v>
      </c>
      <c r="AC76">
        <v>0</v>
      </c>
      <c r="AD76">
        <v>1</v>
      </c>
      <c r="AE76">
        <v>0</v>
      </c>
      <c r="AF76">
        <v>2</v>
      </c>
      <c r="AH76" t="s">
        <v>1127</v>
      </c>
      <c r="AI76">
        <v>750</v>
      </c>
      <c r="AJ76" t="s">
        <v>1173</v>
      </c>
      <c r="AM76">
        <v>30</v>
      </c>
      <c r="AN76">
        <v>3</v>
      </c>
      <c r="AO76">
        <v>0</v>
      </c>
      <c r="BD76" t="s">
        <v>1127</v>
      </c>
      <c r="BE76" t="s">
        <v>1152</v>
      </c>
      <c r="BF76">
        <v>1</v>
      </c>
      <c r="BG76">
        <v>1</v>
      </c>
      <c r="BH76">
        <v>450</v>
      </c>
      <c r="BI76">
        <v>250</v>
      </c>
      <c r="BJ76" t="s">
        <v>1131</v>
      </c>
      <c r="BM76">
        <v>60</v>
      </c>
      <c r="BN76">
        <v>1</v>
      </c>
      <c r="BO76">
        <v>0</v>
      </c>
      <c r="BQ76" t="s">
        <v>1137</v>
      </c>
      <c r="CN76" t="s">
        <v>1134</v>
      </c>
      <c r="CO76">
        <v>1</v>
      </c>
      <c r="CP76">
        <v>0</v>
      </c>
      <c r="CQ76">
        <v>0</v>
      </c>
      <c r="CR76">
        <v>0</v>
      </c>
      <c r="EF76" t="s">
        <v>1125</v>
      </c>
      <c r="EG76">
        <v>0</v>
      </c>
      <c r="EH76">
        <v>0</v>
      </c>
      <c r="EI76">
        <v>0</v>
      </c>
      <c r="EJ76">
        <v>0</v>
      </c>
      <c r="EK76">
        <v>1</v>
      </c>
      <c r="EL76">
        <v>1</v>
      </c>
      <c r="IP76" t="s">
        <v>1393</v>
      </c>
      <c r="IQ76">
        <v>0</v>
      </c>
      <c r="IR76">
        <v>0</v>
      </c>
      <c r="IS76">
        <v>0</v>
      </c>
      <c r="IT76">
        <v>1</v>
      </c>
      <c r="IU76">
        <v>1</v>
      </c>
      <c r="IV76">
        <v>1</v>
      </c>
      <c r="IW76">
        <v>0</v>
      </c>
      <c r="IX76">
        <v>1</v>
      </c>
      <c r="IY76">
        <v>1</v>
      </c>
      <c r="IZ76">
        <v>1</v>
      </c>
      <c r="JA76">
        <v>0</v>
      </c>
      <c r="JB76">
        <v>0</v>
      </c>
      <c r="JC76">
        <v>0</v>
      </c>
      <c r="JD76">
        <v>0</v>
      </c>
      <c r="JE76">
        <v>0</v>
      </c>
      <c r="JF76">
        <v>0</v>
      </c>
      <c r="JG76">
        <v>6</v>
      </c>
      <c r="JH76">
        <v>9</v>
      </c>
      <c r="KU76" t="s">
        <v>1127</v>
      </c>
      <c r="KV76">
        <v>6500</v>
      </c>
      <c r="KW76" t="s">
        <v>1131</v>
      </c>
      <c r="KZ76">
        <v>90</v>
      </c>
      <c r="LA76">
        <v>1</v>
      </c>
      <c r="LB76">
        <v>0</v>
      </c>
      <c r="LD76" t="s">
        <v>1127</v>
      </c>
      <c r="LE76">
        <v>5500</v>
      </c>
      <c r="LF76" t="s">
        <v>1131</v>
      </c>
      <c r="LI76">
        <v>90</v>
      </c>
      <c r="LJ76">
        <v>1</v>
      </c>
      <c r="LK76">
        <v>0</v>
      </c>
      <c r="LM76" t="s">
        <v>1127</v>
      </c>
      <c r="LN76">
        <v>1000</v>
      </c>
      <c r="LO76" t="s">
        <v>1173</v>
      </c>
      <c r="LR76">
        <v>60</v>
      </c>
      <c r="LS76">
        <v>3</v>
      </c>
      <c r="LT76">
        <v>0</v>
      </c>
      <c r="ME76" t="s">
        <v>1127</v>
      </c>
      <c r="MF76" t="s">
        <v>1394</v>
      </c>
      <c r="MG76">
        <v>1</v>
      </c>
      <c r="MH76">
        <v>1</v>
      </c>
      <c r="MI76">
        <v>1</v>
      </c>
      <c r="MJ76">
        <v>500</v>
      </c>
      <c r="MK76">
        <v>700</v>
      </c>
      <c r="ML76">
        <v>1000</v>
      </c>
      <c r="MM76" t="s">
        <v>1173</v>
      </c>
      <c r="MP76">
        <v>90</v>
      </c>
      <c r="MQ76">
        <v>3</v>
      </c>
      <c r="MR76">
        <v>0</v>
      </c>
      <c r="MT76" t="s">
        <v>1127</v>
      </c>
      <c r="MU76">
        <v>800</v>
      </c>
      <c r="MV76" t="s">
        <v>1173</v>
      </c>
      <c r="MY76">
        <v>30</v>
      </c>
      <c r="MZ76">
        <v>3</v>
      </c>
      <c r="NA76">
        <v>0</v>
      </c>
      <c r="NC76" t="s">
        <v>1127</v>
      </c>
      <c r="ND76">
        <v>3000</v>
      </c>
      <c r="NE76" t="s">
        <v>1173</v>
      </c>
      <c r="NH76">
        <v>60</v>
      </c>
      <c r="NI76">
        <v>3</v>
      </c>
      <c r="NJ76">
        <v>0</v>
      </c>
      <c r="PG76" t="s">
        <v>1137</v>
      </c>
      <c r="QP76" t="s">
        <v>1145</v>
      </c>
      <c r="QQ76">
        <v>0</v>
      </c>
      <c r="QR76">
        <v>1</v>
      </c>
      <c r="QS76">
        <v>0</v>
      </c>
      <c r="QT76">
        <v>0</v>
      </c>
      <c r="QU76" t="s">
        <v>1395</v>
      </c>
      <c r="QV76">
        <v>0</v>
      </c>
      <c r="QW76">
        <v>0</v>
      </c>
      <c r="QX76">
        <v>0</v>
      </c>
      <c r="QY76">
        <v>1</v>
      </c>
      <c r="QZ76">
        <v>1</v>
      </c>
      <c r="RA76">
        <v>0</v>
      </c>
      <c r="RB76">
        <v>0</v>
      </c>
      <c r="RC76">
        <v>0</v>
      </c>
      <c r="RD76">
        <v>0</v>
      </c>
      <c r="RE76">
        <v>0</v>
      </c>
      <c r="RF76">
        <v>0</v>
      </c>
      <c r="RG76">
        <v>0</v>
      </c>
      <c r="RH76">
        <v>0</v>
      </c>
      <c r="RI76">
        <v>0</v>
      </c>
      <c r="RJ76">
        <v>0</v>
      </c>
      <c r="RK76">
        <v>0</v>
      </c>
      <c r="RL76" t="s">
        <v>1396</v>
      </c>
      <c r="RM76">
        <v>0</v>
      </c>
      <c r="RN76">
        <v>0</v>
      </c>
      <c r="RO76">
        <v>0</v>
      </c>
      <c r="RP76">
        <v>0</v>
      </c>
      <c r="RQ76">
        <v>0</v>
      </c>
      <c r="RR76">
        <v>0</v>
      </c>
      <c r="RS76">
        <v>0</v>
      </c>
      <c r="RT76">
        <v>0</v>
      </c>
      <c r="RU76">
        <v>1</v>
      </c>
      <c r="RV76">
        <v>0</v>
      </c>
      <c r="RW76">
        <v>0</v>
      </c>
      <c r="RX76">
        <v>0</v>
      </c>
      <c r="AMP76" t="s">
        <v>1135</v>
      </c>
      <c r="AMQ76">
        <v>1</v>
      </c>
      <c r="AMR76">
        <v>0</v>
      </c>
      <c r="AMS76">
        <v>0</v>
      </c>
      <c r="AMT76">
        <v>0</v>
      </c>
      <c r="AMU76">
        <v>0</v>
      </c>
      <c r="AMV76">
        <v>0</v>
      </c>
      <c r="AMX76" t="s">
        <v>1181</v>
      </c>
      <c r="AMY76" t="s">
        <v>1137</v>
      </c>
      <c r="ANJ76" t="s">
        <v>1138</v>
      </c>
      <c r="ANK76">
        <v>0</v>
      </c>
      <c r="ANL76">
        <v>0</v>
      </c>
      <c r="ANM76">
        <v>0</v>
      </c>
      <c r="ANN76">
        <v>0</v>
      </c>
      <c r="ANO76">
        <v>0</v>
      </c>
      <c r="ANP76">
        <v>0</v>
      </c>
      <c r="ANQ76">
        <v>0</v>
      </c>
      <c r="ANR76">
        <v>1</v>
      </c>
      <c r="ANS76">
        <v>0</v>
      </c>
      <c r="ANU76" t="s">
        <v>1397</v>
      </c>
      <c r="ANX76">
        <v>374098693</v>
      </c>
      <c r="ANY76" s="2">
        <v>44910.726701388892</v>
      </c>
      <c r="AOB76" t="s">
        <v>1140</v>
      </c>
      <c r="AOC76" t="s">
        <v>1141</v>
      </c>
    </row>
    <row r="77" spans="1:942 1030:1069" x14ac:dyDescent="0.35">
      <c r="A77">
        <v>76</v>
      </c>
      <c r="B77" t="s">
        <v>1398</v>
      </c>
      <c r="C77" s="2">
        <v>44910</v>
      </c>
      <c r="D77" t="s">
        <v>1114</v>
      </c>
      <c r="E77" s="2">
        <v>44910.66460181713</v>
      </c>
      <c r="F77" s="2">
        <v>44910.66460181713</v>
      </c>
      <c r="G77" s="2">
        <v>44910.682267418983</v>
      </c>
      <c r="H77" t="s">
        <v>1115</v>
      </c>
      <c r="K77" t="s">
        <v>1116</v>
      </c>
      <c r="L77" s="2">
        <v>44910</v>
      </c>
      <c r="M77" t="s">
        <v>1117</v>
      </c>
      <c r="N77" t="s">
        <v>1118</v>
      </c>
      <c r="O77" t="s">
        <v>1119</v>
      </c>
      <c r="P77" t="s">
        <v>1120</v>
      </c>
      <c r="S77" t="s">
        <v>1121</v>
      </c>
      <c r="T77" t="s">
        <v>1122</v>
      </c>
      <c r="V77" t="s">
        <v>1123</v>
      </c>
      <c r="X77" t="s">
        <v>1150</v>
      </c>
      <c r="AA77" t="s">
        <v>1125</v>
      </c>
      <c r="AB77">
        <v>0</v>
      </c>
      <c r="AC77">
        <v>0</v>
      </c>
      <c r="AD77">
        <v>0</v>
      </c>
      <c r="AE77">
        <v>1</v>
      </c>
      <c r="AF77">
        <v>1</v>
      </c>
      <c r="EF77" t="s">
        <v>1125</v>
      </c>
      <c r="EG77">
        <v>0</v>
      </c>
      <c r="EH77">
        <v>0</v>
      </c>
      <c r="EI77">
        <v>0</v>
      </c>
      <c r="EJ77">
        <v>0</v>
      </c>
      <c r="EK77">
        <v>1</v>
      </c>
      <c r="EL77">
        <v>1</v>
      </c>
      <c r="IP77" t="s">
        <v>1399</v>
      </c>
      <c r="IQ77">
        <v>0</v>
      </c>
      <c r="IR77">
        <v>1</v>
      </c>
      <c r="IS77">
        <v>0</v>
      </c>
      <c r="IT77">
        <v>0</v>
      </c>
      <c r="IU77">
        <v>0</v>
      </c>
      <c r="IV77">
        <v>1</v>
      </c>
      <c r="IW77">
        <v>0</v>
      </c>
      <c r="IX77">
        <v>0</v>
      </c>
      <c r="IY77">
        <v>0</v>
      </c>
      <c r="IZ77">
        <v>0</v>
      </c>
      <c r="JA77">
        <v>0</v>
      </c>
      <c r="JB77">
        <v>0</v>
      </c>
      <c r="JC77">
        <v>0</v>
      </c>
      <c r="JD77">
        <v>1</v>
      </c>
      <c r="JE77">
        <v>0</v>
      </c>
      <c r="JF77">
        <v>0</v>
      </c>
      <c r="JG77">
        <v>3</v>
      </c>
      <c r="JH77">
        <v>5</v>
      </c>
      <c r="JS77" t="s">
        <v>1129</v>
      </c>
      <c r="JT77" t="s">
        <v>1130</v>
      </c>
      <c r="JU77">
        <v>1</v>
      </c>
      <c r="JV77">
        <v>1</v>
      </c>
      <c r="JW77">
        <v>9000</v>
      </c>
      <c r="JX77">
        <v>200</v>
      </c>
      <c r="JY77" t="s">
        <v>1131</v>
      </c>
      <c r="KB77">
        <v>14</v>
      </c>
      <c r="KC77">
        <v>20</v>
      </c>
      <c r="KD77">
        <v>1</v>
      </c>
      <c r="LM77" t="s">
        <v>1127</v>
      </c>
      <c r="LN77">
        <v>975</v>
      </c>
      <c r="LO77" t="s">
        <v>1131</v>
      </c>
      <c r="LR77">
        <v>60</v>
      </c>
      <c r="LS77">
        <v>1</v>
      </c>
      <c r="LT77">
        <v>0</v>
      </c>
      <c r="OM77" t="s">
        <v>1127</v>
      </c>
      <c r="ON77" t="s">
        <v>1123</v>
      </c>
      <c r="OP77">
        <v>3000</v>
      </c>
      <c r="OQ77" t="s">
        <v>1131</v>
      </c>
      <c r="OT77">
        <v>60</v>
      </c>
      <c r="OU77">
        <v>1</v>
      </c>
      <c r="OV77">
        <v>0</v>
      </c>
      <c r="PG77" t="s">
        <v>1137</v>
      </c>
      <c r="QP77" t="s">
        <v>1134</v>
      </c>
      <c r="QQ77">
        <v>1</v>
      </c>
      <c r="QR77">
        <v>0</v>
      </c>
      <c r="QS77">
        <v>0</v>
      </c>
      <c r="QT77">
        <v>0</v>
      </c>
      <c r="AMP77" t="s">
        <v>1135</v>
      </c>
      <c r="AMQ77">
        <v>1</v>
      </c>
      <c r="AMR77">
        <v>0</v>
      </c>
      <c r="AMS77">
        <v>0</v>
      </c>
      <c r="AMT77">
        <v>0</v>
      </c>
      <c r="AMU77">
        <v>0</v>
      </c>
      <c r="AMV77">
        <v>0</v>
      </c>
      <c r="AMX77" t="s">
        <v>1136</v>
      </c>
      <c r="AMY77" t="s">
        <v>1137</v>
      </c>
      <c r="ANJ77" t="s">
        <v>1138</v>
      </c>
      <c r="ANK77">
        <v>0</v>
      </c>
      <c r="ANL77">
        <v>0</v>
      </c>
      <c r="ANM77">
        <v>0</v>
      </c>
      <c r="ANN77">
        <v>0</v>
      </c>
      <c r="ANO77">
        <v>0</v>
      </c>
      <c r="ANP77">
        <v>0</v>
      </c>
      <c r="ANQ77">
        <v>0</v>
      </c>
      <c r="ANR77">
        <v>1</v>
      </c>
      <c r="ANS77">
        <v>0</v>
      </c>
      <c r="ANU77" t="s">
        <v>1400</v>
      </c>
      <c r="ANX77">
        <v>374098770</v>
      </c>
      <c r="ANY77" s="2">
        <v>44910.7268287037</v>
      </c>
      <c r="AOB77" t="s">
        <v>1140</v>
      </c>
      <c r="AOC77" t="s">
        <v>1141</v>
      </c>
    </row>
    <row r="78" spans="1:942 1030:1069" x14ac:dyDescent="0.35">
      <c r="A78">
        <v>77</v>
      </c>
      <c r="B78" t="s">
        <v>1401</v>
      </c>
      <c r="C78" s="2">
        <v>44910</v>
      </c>
      <c r="D78" t="s">
        <v>1114</v>
      </c>
      <c r="E78" s="2">
        <v>44910.697695185183</v>
      </c>
      <c r="F78" s="2">
        <v>44910.697695185183</v>
      </c>
      <c r="G78" s="2">
        <v>44910.7128605787</v>
      </c>
      <c r="H78" t="s">
        <v>1115</v>
      </c>
      <c r="K78" t="s">
        <v>1116</v>
      </c>
      <c r="L78" s="2">
        <v>44910</v>
      </c>
      <c r="M78" t="s">
        <v>1117</v>
      </c>
      <c r="N78" t="s">
        <v>1118</v>
      </c>
      <c r="O78" t="s">
        <v>1119</v>
      </c>
      <c r="P78" t="s">
        <v>1120</v>
      </c>
      <c r="S78" t="s">
        <v>1121</v>
      </c>
      <c r="T78" t="s">
        <v>1122</v>
      </c>
      <c r="V78" t="s">
        <v>1123</v>
      </c>
      <c r="X78" t="s">
        <v>1124</v>
      </c>
      <c r="AA78" t="s">
        <v>1293</v>
      </c>
      <c r="AB78">
        <v>0</v>
      </c>
      <c r="AC78">
        <v>1</v>
      </c>
      <c r="AD78">
        <v>0</v>
      </c>
      <c r="AE78">
        <v>0</v>
      </c>
      <c r="AF78">
        <v>1</v>
      </c>
      <c r="AQ78" t="s">
        <v>1127</v>
      </c>
      <c r="AR78" t="s">
        <v>1262</v>
      </c>
      <c r="AS78">
        <v>1</v>
      </c>
      <c r="AT78">
        <v>0</v>
      </c>
      <c r="AU78">
        <v>5000</v>
      </c>
      <c r="AW78" t="s">
        <v>1219</v>
      </c>
      <c r="AX78" t="s">
        <v>1220</v>
      </c>
      <c r="AZ78">
        <v>90</v>
      </c>
      <c r="BA78">
        <v>7</v>
      </c>
      <c r="BB78">
        <v>0</v>
      </c>
      <c r="BQ78" t="s">
        <v>1137</v>
      </c>
      <c r="CN78" t="s">
        <v>1134</v>
      </c>
      <c r="CO78">
        <v>1</v>
      </c>
      <c r="CP78">
        <v>0</v>
      </c>
      <c r="CQ78">
        <v>0</v>
      </c>
      <c r="CR78">
        <v>0</v>
      </c>
      <c r="EF78" t="s">
        <v>1125</v>
      </c>
      <c r="EG78">
        <v>0</v>
      </c>
      <c r="EH78">
        <v>0</v>
      </c>
      <c r="EI78">
        <v>0</v>
      </c>
      <c r="EJ78">
        <v>0</v>
      </c>
      <c r="EK78">
        <v>1</v>
      </c>
      <c r="EL78">
        <v>1</v>
      </c>
      <c r="IP78" t="s">
        <v>1402</v>
      </c>
      <c r="IQ78">
        <v>0</v>
      </c>
      <c r="IR78">
        <v>0</v>
      </c>
      <c r="IS78">
        <v>1</v>
      </c>
      <c r="IT78">
        <v>0</v>
      </c>
      <c r="IU78">
        <v>0</v>
      </c>
      <c r="IV78">
        <v>0</v>
      </c>
      <c r="IW78">
        <v>0</v>
      </c>
      <c r="IX78">
        <v>1</v>
      </c>
      <c r="IY78">
        <v>0</v>
      </c>
      <c r="IZ78">
        <v>0</v>
      </c>
      <c r="JA78">
        <v>0</v>
      </c>
      <c r="JB78">
        <v>1</v>
      </c>
      <c r="JC78">
        <v>0</v>
      </c>
      <c r="JD78">
        <v>0</v>
      </c>
      <c r="JE78">
        <v>0</v>
      </c>
      <c r="JF78">
        <v>0</v>
      </c>
      <c r="JG78">
        <v>3</v>
      </c>
      <c r="JH78">
        <v>5</v>
      </c>
      <c r="KF78" t="s">
        <v>1127</v>
      </c>
      <c r="KG78" t="s">
        <v>1403</v>
      </c>
      <c r="KH78">
        <v>1</v>
      </c>
      <c r="KI78">
        <v>0</v>
      </c>
      <c r="KJ78">
        <v>1</v>
      </c>
      <c r="KK78">
        <v>15000</v>
      </c>
      <c r="KM78">
        <v>29000</v>
      </c>
      <c r="KN78" t="s">
        <v>1173</v>
      </c>
      <c r="KQ78">
        <v>30</v>
      </c>
      <c r="KR78">
        <v>15</v>
      </c>
      <c r="KS78">
        <v>0</v>
      </c>
      <c r="ME78" t="s">
        <v>1127</v>
      </c>
      <c r="MF78" t="s">
        <v>1394</v>
      </c>
      <c r="MG78">
        <v>1</v>
      </c>
      <c r="MH78">
        <v>1</v>
      </c>
      <c r="MI78">
        <v>1</v>
      </c>
      <c r="MJ78">
        <v>700</v>
      </c>
      <c r="MK78">
        <v>1000</v>
      </c>
      <c r="ML78">
        <v>1500</v>
      </c>
      <c r="MM78" t="s">
        <v>1173</v>
      </c>
      <c r="MP78">
        <v>90</v>
      </c>
      <c r="MQ78">
        <v>2</v>
      </c>
      <c r="MR78">
        <v>0</v>
      </c>
      <c r="NU78" t="s">
        <v>1127</v>
      </c>
      <c r="NV78">
        <v>2000</v>
      </c>
      <c r="NW78" t="s">
        <v>1219</v>
      </c>
      <c r="NX78" t="s">
        <v>1404</v>
      </c>
      <c r="NZ78">
        <v>90</v>
      </c>
      <c r="OA78">
        <v>7</v>
      </c>
      <c r="OB78">
        <v>0</v>
      </c>
      <c r="PG78" t="s">
        <v>1137</v>
      </c>
      <c r="QP78" t="s">
        <v>1134</v>
      </c>
      <c r="QQ78">
        <v>1</v>
      </c>
      <c r="QR78">
        <v>0</v>
      </c>
      <c r="QS78">
        <v>0</v>
      </c>
      <c r="QT78">
        <v>0</v>
      </c>
      <c r="AMP78" t="s">
        <v>1405</v>
      </c>
      <c r="AMQ78">
        <v>1</v>
      </c>
      <c r="AMR78">
        <v>0</v>
      </c>
      <c r="AMS78">
        <v>1</v>
      </c>
      <c r="AMT78">
        <v>1</v>
      </c>
      <c r="AMU78">
        <v>0</v>
      </c>
      <c r="AMV78">
        <v>0</v>
      </c>
      <c r="AMX78" t="s">
        <v>1136</v>
      </c>
      <c r="AMY78" t="s">
        <v>1137</v>
      </c>
      <c r="ANJ78" t="s">
        <v>1138</v>
      </c>
      <c r="ANK78">
        <v>0</v>
      </c>
      <c r="ANL78">
        <v>0</v>
      </c>
      <c r="ANM78">
        <v>0</v>
      </c>
      <c r="ANN78">
        <v>0</v>
      </c>
      <c r="ANO78">
        <v>0</v>
      </c>
      <c r="ANP78">
        <v>0</v>
      </c>
      <c r="ANQ78">
        <v>0</v>
      </c>
      <c r="ANR78">
        <v>1</v>
      </c>
      <c r="ANS78">
        <v>0</v>
      </c>
      <c r="ANU78" t="s">
        <v>1406</v>
      </c>
      <c r="ANX78">
        <v>374098809</v>
      </c>
      <c r="ANY78" s="2">
        <v>44910.7269212963</v>
      </c>
      <c r="AOB78" t="s">
        <v>1140</v>
      </c>
      <c r="AOC78" t="s">
        <v>1141</v>
      </c>
    </row>
    <row r="79" spans="1:942 1030:1069" x14ac:dyDescent="0.35">
      <c r="A79">
        <v>78</v>
      </c>
      <c r="B79" t="s">
        <v>1407</v>
      </c>
      <c r="C79" s="2">
        <v>44910</v>
      </c>
      <c r="D79" t="s">
        <v>1114</v>
      </c>
      <c r="E79" s="2">
        <v>44910.373208773148</v>
      </c>
      <c r="F79" s="2">
        <v>44910.373208773148</v>
      </c>
      <c r="G79" s="2">
        <v>44910.397227106478</v>
      </c>
      <c r="H79" t="s">
        <v>1115</v>
      </c>
      <c r="K79" t="s">
        <v>1116</v>
      </c>
      <c r="L79" s="2">
        <v>44910</v>
      </c>
      <c r="M79" t="s">
        <v>1117</v>
      </c>
      <c r="N79" t="s">
        <v>1118</v>
      </c>
      <c r="O79" t="s">
        <v>1119</v>
      </c>
      <c r="P79" t="s">
        <v>1120</v>
      </c>
      <c r="S79" t="s">
        <v>1121</v>
      </c>
      <c r="T79" t="s">
        <v>1122</v>
      </c>
      <c r="V79" t="s">
        <v>1123</v>
      </c>
      <c r="X79" t="s">
        <v>1124</v>
      </c>
      <c r="AA79" t="s">
        <v>1125</v>
      </c>
      <c r="AB79">
        <v>0</v>
      </c>
      <c r="AC79">
        <v>0</v>
      </c>
      <c r="AD79">
        <v>0</v>
      </c>
      <c r="AE79">
        <v>1</v>
      </c>
      <c r="AF79">
        <v>1</v>
      </c>
      <c r="EF79" t="s">
        <v>1208</v>
      </c>
      <c r="EG79">
        <v>0</v>
      </c>
      <c r="EH79">
        <v>0</v>
      </c>
      <c r="EI79">
        <v>1</v>
      </c>
      <c r="EJ79">
        <v>1</v>
      </c>
      <c r="EK79">
        <v>0</v>
      </c>
      <c r="EL79">
        <v>2</v>
      </c>
      <c r="FF79" t="s">
        <v>1127</v>
      </c>
      <c r="FG79">
        <v>1000</v>
      </c>
      <c r="FH79" t="s">
        <v>1173</v>
      </c>
      <c r="FK79">
        <v>30</v>
      </c>
      <c r="FL79">
        <v>3</v>
      </c>
      <c r="FM79">
        <v>0</v>
      </c>
      <c r="FO79" t="s">
        <v>1129</v>
      </c>
      <c r="FP79">
        <v>5000</v>
      </c>
      <c r="FQ79" t="s">
        <v>1173</v>
      </c>
      <c r="FT79">
        <v>30</v>
      </c>
      <c r="FU79">
        <v>3</v>
      </c>
      <c r="FV79">
        <v>0</v>
      </c>
      <c r="FX79" t="s">
        <v>1123</v>
      </c>
      <c r="FZ79" t="s">
        <v>1208</v>
      </c>
      <c r="GA79">
        <v>0</v>
      </c>
      <c r="GB79">
        <v>0</v>
      </c>
      <c r="GC79">
        <v>1</v>
      </c>
      <c r="GD79">
        <v>1</v>
      </c>
      <c r="GE79">
        <v>0</v>
      </c>
      <c r="GG79" t="s">
        <v>1180</v>
      </c>
      <c r="GH79">
        <v>0</v>
      </c>
      <c r="GI79">
        <v>0</v>
      </c>
      <c r="GJ79">
        <v>0</v>
      </c>
      <c r="GK79">
        <v>0</v>
      </c>
      <c r="GL79">
        <v>0</v>
      </c>
      <c r="GM79">
        <v>1</v>
      </c>
      <c r="GN79">
        <v>0</v>
      </c>
      <c r="GO79">
        <v>1</v>
      </c>
      <c r="GP79">
        <v>0</v>
      </c>
      <c r="GQ79">
        <v>0</v>
      </c>
      <c r="GR79">
        <v>0</v>
      </c>
      <c r="GS79">
        <v>0</v>
      </c>
      <c r="GV79" t="s">
        <v>1134</v>
      </c>
      <c r="GW79">
        <v>1</v>
      </c>
      <c r="GX79">
        <v>0</v>
      </c>
      <c r="GY79">
        <v>0</v>
      </c>
      <c r="GZ79">
        <v>0</v>
      </c>
      <c r="IP79" t="s">
        <v>1408</v>
      </c>
      <c r="IQ79">
        <v>0</v>
      </c>
      <c r="IR79">
        <v>0</v>
      </c>
      <c r="IS79">
        <v>0</v>
      </c>
      <c r="IT79">
        <v>1</v>
      </c>
      <c r="IU79">
        <v>1</v>
      </c>
      <c r="IV79">
        <v>0</v>
      </c>
      <c r="IW79">
        <v>0</v>
      </c>
      <c r="IX79">
        <v>0</v>
      </c>
      <c r="IY79">
        <v>0</v>
      </c>
      <c r="IZ79">
        <v>0</v>
      </c>
      <c r="JA79">
        <v>0</v>
      </c>
      <c r="JB79">
        <v>0</v>
      </c>
      <c r="JC79">
        <v>0</v>
      </c>
      <c r="JD79">
        <v>0</v>
      </c>
      <c r="JE79">
        <v>0</v>
      </c>
      <c r="JF79">
        <v>0</v>
      </c>
      <c r="JG79">
        <v>2</v>
      </c>
      <c r="JH79">
        <v>5</v>
      </c>
      <c r="KU79" t="s">
        <v>1127</v>
      </c>
      <c r="KV79">
        <v>5500</v>
      </c>
      <c r="KW79" t="s">
        <v>1128</v>
      </c>
      <c r="KZ79">
        <v>90</v>
      </c>
      <c r="LA79">
        <v>1</v>
      </c>
      <c r="LB79">
        <v>0</v>
      </c>
      <c r="LD79" t="s">
        <v>1127</v>
      </c>
      <c r="LE79">
        <v>4500</v>
      </c>
      <c r="LF79" t="s">
        <v>1128</v>
      </c>
      <c r="LI79">
        <v>90</v>
      </c>
      <c r="LJ79">
        <v>1</v>
      </c>
      <c r="LK79">
        <v>0</v>
      </c>
      <c r="PG79" t="s">
        <v>1137</v>
      </c>
      <c r="QP79" t="s">
        <v>1134</v>
      </c>
      <c r="QQ79">
        <v>1</v>
      </c>
      <c r="QR79">
        <v>0</v>
      </c>
      <c r="QS79">
        <v>0</v>
      </c>
      <c r="QT79">
        <v>0</v>
      </c>
      <c r="AMP79" t="s">
        <v>1405</v>
      </c>
      <c r="AMQ79">
        <v>1</v>
      </c>
      <c r="AMR79">
        <v>0</v>
      </c>
      <c r="AMS79">
        <v>1</v>
      </c>
      <c r="AMT79">
        <v>1</v>
      </c>
      <c r="AMU79">
        <v>0</v>
      </c>
      <c r="AMV79">
        <v>0</v>
      </c>
      <c r="AMX79" t="s">
        <v>1156</v>
      </c>
      <c r="AMY79" t="s">
        <v>1137</v>
      </c>
      <c r="ANJ79" t="s">
        <v>1138</v>
      </c>
      <c r="ANK79">
        <v>0</v>
      </c>
      <c r="ANL79">
        <v>0</v>
      </c>
      <c r="ANM79">
        <v>0</v>
      </c>
      <c r="ANN79">
        <v>0</v>
      </c>
      <c r="ANO79">
        <v>0</v>
      </c>
      <c r="ANP79">
        <v>0</v>
      </c>
      <c r="ANQ79">
        <v>0</v>
      </c>
      <c r="ANR79">
        <v>1</v>
      </c>
      <c r="ANS79">
        <v>0</v>
      </c>
      <c r="ANX79">
        <v>374099363</v>
      </c>
      <c r="ANY79" s="2">
        <v>44910.728009259263</v>
      </c>
      <c r="AOB79" t="s">
        <v>1140</v>
      </c>
      <c r="AOC79" t="s">
        <v>1141</v>
      </c>
    </row>
    <row r="80" spans="1:942 1030:1069" x14ac:dyDescent="0.35">
      <c r="A80">
        <v>79</v>
      </c>
      <c r="B80" t="s">
        <v>1409</v>
      </c>
      <c r="C80" s="2">
        <v>44910</v>
      </c>
      <c r="D80" t="s">
        <v>1114</v>
      </c>
      <c r="E80" s="2">
        <v>44910.400912743047</v>
      </c>
      <c r="F80" s="2">
        <v>44910.400912743047</v>
      </c>
      <c r="G80" s="2">
        <v>44910.43451126157</v>
      </c>
      <c r="H80" t="s">
        <v>1115</v>
      </c>
      <c r="K80" t="s">
        <v>1116</v>
      </c>
      <c r="L80" s="2">
        <v>44910</v>
      </c>
      <c r="M80" t="s">
        <v>1117</v>
      </c>
      <c r="N80" t="s">
        <v>1118</v>
      </c>
      <c r="O80" t="s">
        <v>1119</v>
      </c>
      <c r="P80" t="s">
        <v>1120</v>
      </c>
      <c r="S80" t="s">
        <v>1121</v>
      </c>
      <c r="T80" t="s">
        <v>1122</v>
      </c>
      <c r="V80" t="s">
        <v>1123</v>
      </c>
      <c r="X80" t="s">
        <v>1124</v>
      </c>
      <c r="AA80" t="s">
        <v>1125</v>
      </c>
      <c r="AB80">
        <v>0</v>
      </c>
      <c r="AC80">
        <v>0</v>
      </c>
      <c r="AD80">
        <v>0</v>
      </c>
      <c r="AE80">
        <v>1</v>
      </c>
      <c r="AF80">
        <v>1</v>
      </c>
      <c r="EF80" t="s">
        <v>1410</v>
      </c>
      <c r="EG80">
        <v>1</v>
      </c>
      <c r="EH80">
        <v>0</v>
      </c>
      <c r="EI80">
        <v>1</v>
      </c>
      <c r="EJ80">
        <v>1</v>
      </c>
      <c r="EK80">
        <v>0</v>
      </c>
      <c r="EL80">
        <v>3</v>
      </c>
      <c r="EN80" t="s">
        <v>1127</v>
      </c>
      <c r="EO80">
        <v>4500</v>
      </c>
      <c r="EP80" t="s">
        <v>1173</v>
      </c>
      <c r="ES80">
        <v>30</v>
      </c>
      <c r="ET80">
        <v>3</v>
      </c>
      <c r="EU80">
        <v>0</v>
      </c>
      <c r="FF80" t="s">
        <v>1127</v>
      </c>
      <c r="FG80">
        <v>1000</v>
      </c>
      <c r="FH80" t="s">
        <v>1173</v>
      </c>
      <c r="FK80">
        <v>30</v>
      </c>
      <c r="FL80">
        <v>3</v>
      </c>
      <c r="FM80">
        <v>0</v>
      </c>
      <c r="FO80" t="s">
        <v>1129</v>
      </c>
      <c r="FP80">
        <v>5500</v>
      </c>
      <c r="FQ80" t="s">
        <v>1173</v>
      </c>
      <c r="FT80">
        <v>90</v>
      </c>
      <c r="FU80">
        <v>3</v>
      </c>
      <c r="FV80">
        <v>0</v>
      </c>
      <c r="FX80" t="s">
        <v>1123</v>
      </c>
      <c r="FZ80" t="s">
        <v>1411</v>
      </c>
      <c r="GA80">
        <v>1</v>
      </c>
      <c r="GB80">
        <v>0</v>
      </c>
      <c r="GC80">
        <v>0</v>
      </c>
      <c r="GD80">
        <v>1</v>
      </c>
      <c r="GE80">
        <v>0</v>
      </c>
      <c r="GG80" t="s">
        <v>1153</v>
      </c>
      <c r="GH80">
        <v>0</v>
      </c>
      <c r="GI80">
        <v>0</v>
      </c>
      <c r="GJ80">
        <v>0</v>
      </c>
      <c r="GK80">
        <v>0</v>
      </c>
      <c r="GL80">
        <v>0</v>
      </c>
      <c r="GM80">
        <v>1</v>
      </c>
      <c r="GN80">
        <v>0</v>
      </c>
      <c r="GO80">
        <v>0</v>
      </c>
      <c r="GP80">
        <v>0</v>
      </c>
      <c r="GQ80">
        <v>0</v>
      </c>
      <c r="GR80">
        <v>0</v>
      </c>
      <c r="GS80">
        <v>0</v>
      </c>
      <c r="GV80" t="s">
        <v>1134</v>
      </c>
      <c r="GW80">
        <v>1</v>
      </c>
      <c r="GX80">
        <v>0</v>
      </c>
      <c r="GY80">
        <v>0</v>
      </c>
      <c r="GZ80">
        <v>0</v>
      </c>
      <c r="IP80" t="s">
        <v>1168</v>
      </c>
      <c r="IQ80">
        <v>0</v>
      </c>
      <c r="IR80">
        <v>0</v>
      </c>
      <c r="IS80">
        <v>0</v>
      </c>
      <c r="IT80">
        <v>0</v>
      </c>
      <c r="IU80">
        <v>0</v>
      </c>
      <c r="IV80">
        <v>0</v>
      </c>
      <c r="IW80">
        <v>0</v>
      </c>
      <c r="IX80">
        <v>0</v>
      </c>
      <c r="IY80">
        <v>0</v>
      </c>
      <c r="IZ80">
        <v>0</v>
      </c>
      <c r="JA80">
        <v>0</v>
      </c>
      <c r="JB80">
        <v>0</v>
      </c>
      <c r="JC80">
        <v>1</v>
      </c>
      <c r="JD80">
        <v>0</v>
      </c>
      <c r="JE80">
        <v>0</v>
      </c>
      <c r="JF80">
        <v>0</v>
      </c>
      <c r="JG80">
        <v>1</v>
      </c>
      <c r="JH80">
        <v>5</v>
      </c>
      <c r="OD80" t="s">
        <v>1127</v>
      </c>
      <c r="OE80">
        <v>700</v>
      </c>
      <c r="OF80" t="s">
        <v>1173</v>
      </c>
      <c r="OI80">
        <v>30</v>
      </c>
      <c r="OJ80">
        <v>3</v>
      </c>
      <c r="OK80">
        <v>0</v>
      </c>
      <c r="PG80" t="s">
        <v>1123</v>
      </c>
      <c r="PI80" t="s">
        <v>1168</v>
      </c>
      <c r="PJ80">
        <v>0</v>
      </c>
      <c r="PK80">
        <v>0</v>
      </c>
      <c r="PL80">
        <v>0</v>
      </c>
      <c r="PM80">
        <v>0</v>
      </c>
      <c r="PN80">
        <v>0</v>
      </c>
      <c r="PO80">
        <v>0</v>
      </c>
      <c r="PP80">
        <v>0</v>
      </c>
      <c r="PQ80">
        <v>0</v>
      </c>
      <c r="PR80">
        <v>0</v>
      </c>
      <c r="PS80">
        <v>0</v>
      </c>
      <c r="PT80">
        <v>0</v>
      </c>
      <c r="PU80">
        <v>0</v>
      </c>
      <c r="PV80">
        <v>1</v>
      </c>
      <c r="PW80">
        <v>0</v>
      </c>
      <c r="PX80">
        <v>0</v>
      </c>
      <c r="PY80">
        <v>0</v>
      </c>
      <c r="QA80" t="s">
        <v>1153</v>
      </c>
      <c r="QB80">
        <v>0</v>
      </c>
      <c r="QC80">
        <v>0</v>
      </c>
      <c r="QD80">
        <v>0</v>
      </c>
      <c r="QE80">
        <v>0</v>
      </c>
      <c r="QF80">
        <v>0</v>
      </c>
      <c r="QG80">
        <v>1</v>
      </c>
      <c r="QH80">
        <v>0</v>
      </c>
      <c r="QI80">
        <v>0</v>
      </c>
      <c r="QJ80">
        <v>0</v>
      </c>
      <c r="QK80">
        <v>0</v>
      </c>
      <c r="QL80">
        <v>0</v>
      </c>
      <c r="QM80">
        <v>0</v>
      </c>
      <c r="QP80" t="s">
        <v>1134</v>
      </c>
      <c r="QQ80">
        <v>1</v>
      </c>
      <c r="QR80">
        <v>0</v>
      </c>
      <c r="QS80">
        <v>0</v>
      </c>
      <c r="QT80">
        <v>0</v>
      </c>
      <c r="AMP80" t="s">
        <v>1147</v>
      </c>
      <c r="AMQ80">
        <v>1</v>
      </c>
      <c r="AMR80">
        <v>0</v>
      </c>
      <c r="AMS80">
        <v>0</v>
      </c>
      <c r="AMT80">
        <v>1</v>
      </c>
      <c r="AMU80">
        <v>0</v>
      </c>
      <c r="AMV80">
        <v>0</v>
      </c>
      <c r="AMX80" t="s">
        <v>1136</v>
      </c>
      <c r="AMY80" t="s">
        <v>1137</v>
      </c>
      <c r="ANJ80" t="s">
        <v>1138</v>
      </c>
      <c r="ANK80">
        <v>0</v>
      </c>
      <c r="ANL80">
        <v>0</v>
      </c>
      <c r="ANM80">
        <v>0</v>
      </c>
      <c r="ANN80">
        <v>0</v>
      </c>
      <c r="ANO80">
        <v>0</v>
      </c>
      <c r="ANP80">
        <v>0</v>
      </c>
      <c r="ANQ80">
        <v>0</v>
      </c>
      <c r="ANR80">
        <v>1</v>
      </c>
      <c r="ANS80">
        <v>0</v>
      </c>
      <c r="ANU80" t="s">
        <v>1412</v>
      </c>
      <c r="ANX80">
        <v>374099391</v>
      </c>
      <c r="ANY80" s="2">
        <v>44910.728043981479</v>
      </c>
      <c r="AOB80" t="s">
        <v>1140</v>
      </c>
      <c r="AOC80" t="s">
        <v>1141</v>
      </c>
    </row>
    <row r="81" spans="1:492 1030:1069" x14ac:dyDescent="0.35">
      <c r="A81">
        <v>80</v>
      </c>
      <c r="B81" t="s">
        <v>1413</v>
      </c>
      <c r="C81" s="2">
        <v>44910</v>
      </c>
      <c r="D81" t="s">
        <v>1114</v>
      </c>
      <c r="E81" s="2">
        <v>44910.438647627307</v>
      </c>
      <c r="F81" s="2">
        <v>44910.438647627307</v>
      </c>
      <c r="G81" s="2">
        <v>44910.462665659717</v>
      </c>
      <c r="H81" t="s">
        <v>1115</v>
      </c>
      <c r="K81" t="s">
        <v>1116</v>
      </c>
      <c r="L81" s="2">
        <v>44910</v>
      </c>
      <c r="M81" t="s">
        <v>1117</v>
      </c>
      <c r="N81" t="s">
        <v>1118</v>
      </c>
      <c r="O81" t="s">
        <v>1119</v>
      </c>
      <c r="P81" t="s">
        <v>1120</v>
      </c>
      <c r="S81" t="s">
        <v>1121</v>
      </c>
      <c r="T81" t="s">
        <v>1122</v>
      </c>
      <c r="V81" t="s">
        <v>1123</v>
      </c>
      <c r="X81" t="s">
        <v>1124</v>
      </c>
      <c r="AA81" t="s">
        <v>1196</v>
      </c>
      <c r="AB81">
        <v>1</v>
      </c>
      <c r="AC81">
        <v>0</v>
      </c>
      <c r="AD81">
        <v>0</v>
      </c>
      <c r="AE81">
        <v>0</v>
      </c>
      <c r="AF81">
        <v>1</v>
      </c>
      <c r="AH81" t="s">
        <v>1127</v>
      </c>
      <c r="AI81">
        <v>1000</v>
      </c>
      <c r="AJ81" t="s">
        <v>1128</v>
      </c>
      <c r="AM81">
        <v>30</v>
      </c>
      <c r="AN81">
        <v>1</v>
      </c>
      <c r="AO81">
        <v>0</v>
      </c>
      <c r="BQ81" t="s">
        <v>1123</v>
      </c>
      <c r="BS81" t="s">
        <v>1196</v>
      </c>
      <c r="BT81">
        <v>1</v>
      </c>
      <c r="BU81">
        <v>0</v>
      </c>
      <c r="BV81">
        <v>0</v>
      </c>
      <c r="BW81">
        <v>0</v>
      </c>
      <c r="BY81" t="s">
        <v>1360</v>
      </c>
      <c r="BZ81">
        <v>0</v>
      </c>
      <c r="CA81">
        <v>0</v>
      </c>
      <c r="CB81">
        <v>1</v>
      </c>
      <c r="CC81">
        <v>0</v>
      </c>
      <c r="CD81">
        <v>0</v>
      </c>
      <c r="CE81">
        <v>1</v>
      </c>
      <c r="CF81">
        <v>0</v>
      </c>
      <c r="CG81">
        <v>0</v>
      </c>
      <c r="CH81">
        <v>0</v>
      </c>
      <c r="CI81">
        <v>0</v>
      </c>
      <c r="CJ81">
        <v>0</v>
      </c>
      <c r="CK81">
        <v>0</v>
      </c>
      <c r="CN81" t="s">
        <v>1134</v>
      </c>
      <c r="CO81">
        <v>1</v>
      </c>
      <c r="CP81">
        <v>0</v>
      </c>
      <c r="CQ81">
        <v>0</v>
      </c>
      <c r="CR81">
        <v>0</v>
      </c>
      <c r="EF81" t="s">
        <v>1125</v>
      </c>
      <c r="EG81">
        <v>0</v>
      </c>
      <c r="EH81">
        <v>0</v>
      </c>
      <c r="EI81">
        <v>0</v>
      </c>
      <c r="EJ81">
        <v>0</v>
      </c>
      <c r="EK81">
        <v>1</v>
      </c>
      <c r="EL81">
        <v>1</v>
      </c>
      <c r="IP81" t="s">
        <v>1414</v>
      </c>
      <c r="IQ81">
        <v>0</v>
      </c>
      <c r="IR81">
        <v>0</v>
      </c>
      <c r="IS81">
        <v>0</v>
      </c>
      <c r="IT81">
        <v>1</v>
      </c>
      <c r="IU81">
        <v>1</v>
      </c>
      <c r="IV81">
        <v>1</v>
      </c>
      <c r="IW81">
        <v>1</v>
      </c>
      <c r="IX81">
        <v>1</v>
      </c>
      <c r="IY81">
        <v>1</v>
      </c>
      <c r="IZ81">
        <v>0</v>
      </c>
      <c r="JA81">
        <v>0</v>
      </c>
      <c r="JB81">
        <v>0</v>
      </c>
      <c r="JC81">
        <v>0</v>
      </c>
      <c r="JD81">
        <v>0</v>
      </c>
      <c r="JE81">
        <v>0</v>
      </c>
      <c r="JF81">
        <v>0</v>
      </c>
      <c r="JG81">
        <v>6</v>
      </c>
      <c r="JH81">
        <v>8</v>
      </c>
      <c r="KU81" t="s">
        <v>1127</v>
      </c>
      <c r="KV81">
        <v>6000</v>
      </c>
      <c r="KW81" t="s">
        <v>1128</v>
      </c>
      <c r="KZ81">
        <v>60</v>
      </c>
      <c r="LA81">
        <v>1</v>
      </c>
      <c r="LB81">
        <v>0</v>
      </c>
      <c r="LD81" t="s">
        <v>1127</v>
      </c>
      <c r="LE81">
        <v>5000</v>
      </c>
      <c r="LF81" t="s">
        <v>1128</v>
      </c>
      <c r="LI81">
        <v>60</v>
      </c>
      <c r="LJ81">
        <v>1</v>
      </c>
      <c r="LK81">
        <v>0</v>
      </c>
      <c r="LM81" t="s">
        <v>1127</v>
      </c>
      <c r="LN81">
        <v>1250</v>
      </c>
      <c r="LO81" t="s">
        <v>1128</v>
      </c>
      <c r="LR81">
        <v>60</v>
      </c>
      <c r="LS81">
        <v>1</v>
      </c>
      <c r="LT81">
        <v>0</v>
      </c>
      <c r="LV81" t="s">
        <v>1127</v>
      </c>
      <c r="LW81">
        <v>200</v>
      </c>
      <c r="LX81" t="s">
        <v>1128</v>
      </c>
      <c r="MA81">
        <v>60</v>
      </c>
      <c r="MB81">
        <v>1</v>
      </c>
      <c r="MC81">
        <v>0</v>
      </c>
      <c r="ME81" t="s">
        <v>1127</v>
      </c>
      <c r="MF81" t="s">
        <v>1394</v>
      </c>
      <c r="MG81">
        <v>1</v>
      </c>
      <c r="MH81">
        <v>1</v>
      </c>
      <c r="MI81">
        <v>1</v>
      </c>
      <c r="MJ81">
        <v>1000</v>
      </c>
      <c r="MK81">
        <v>1250</v>
      </c>
      <c r="ML81">
        <v>1500</v>
      </c>
      <c r="MM81" t="s">
        <v>1128</v>
      </c>
      <c r="MP81">
        <v>90</v>
      </c>
      <c r="MQ81">
        <v>1</v>
      </c>
      <c r="MR81">
        <v>0</v>
      </c>
      <c r="MT81" t="s">
        <v>1127</v>
      </c>
      <c r="MU81">
        <v>800</v>
      </c>
      <c r="MV81" t="s">
        <v>1128</v>
      </c>
      <c r="MY81">
        <v>90</v>
      </c>
      <c r="MZ81">
        <v>1</v>
      </c>
      <c r="NA81">
        <v>0</v>
      </c>
      <c r="PG81" t="s">
        <v>1123</v>
      </c>
      <c r="PI81" t="s">
        <v>1415</v>
      </c>
      <c r="PJ81">
        <v>0</v>
      </c>
      <c r="PK81">
        <v>0</v>
      </c>
      <c r="PL81">
        <v>0</v>
      </c>
      <c r="PM81">
        <v>0</v>
      </c>
      <c r="PN81">
        <v>0</v>
      </c>
      <c r="PO81">
        <v>1</v>
      </c>
      <c r="PP81">
        <v>1</v>
      </c>
      <c r="PQ81">
        <v>1</v>
      </c>
      <c r="PR81">
        <v>1</v>
      </c>
      <c r="PS81">
        <v>0</v>
      </c>
      <c r="PT81">
        <v>0</v>
      </c>
      <c r="PU81">
        <v>0</v>
      </c>
      <c r="PV81">
        <v>0</v>
      </c>
      <c r="PW81">
        <v>0</v>
      </c>
      <c r="PX81">
        <v>0</v>
      </c>
      <c r="PY81">
        <v>0</v>
      </c>
      <c r="QA81" t="s">
        <v>1416</v>
      </c>
      <c r="QB81">
        <v>0</v>
      </c>
      <c r="QC81">
        <v>1</v>
      </c>
      <c r="QD81">
        <v>0</v>
      </c>
      <c r="QE81">
        <v>0</v>
      </c>
      <c r="QF81">
        <v>0</v>
      </c>
      <c r="QG81">
        <v>1</v>
      </c>
      <c r="QH81">
        <v>0</v>
      </c>
      <c r="QI81">
        <v>0</v>
      </c>
      <c r="QJ81">
        <v>0</v>
      </c>
      <c r="QK81">
        <v>0</v>
      </c>
      <c r="QL81">
        <v>0</v>
      </c>
      <c r="QM81">
        <v>0</v>
      </c>
      <c r="QP81" t="s">
        <v>1134</v>
      </c>
      <c r="QQ81">
        <v>1</v>
      </c>
      <c r="QR81">
        <v>0</v>
      </c>
      <c r="QS81">
        <v>0</v>
      </c>
      <c r="QT81">
        <v>0</v>
      </c>
      <c r="AMP81" t="s">
        <v>1147</v>
      </c>
      <c r="AMQ81">
        <v>1</v>
      </c>
      <c r="AMR81">
        <v>0</v>
      </c>
      <c r="AMS81">
        <v>0</v>
      </c>
      <c r="AMT81">
        <v>1</v>
      </c>
      <c r="AMU81">
        <v>0</v>
      </c>
      <c r="AMV81">
        <v>0</v>
      </c>
      <c r="AMX81" t="s">
        <v>1156</v>
      </c>
      <c r="AMY81" t="s">
        <v>1137</v>
      </c>
      <c r="ANJ81" t="s">
        <v>1138</v>
      </c>
      <c r="ANK81">
        <v>0</v>
      </c>
      <c r="ANL81">
        <v>0</v>
      </c>
      <c r="ANM81">
        <v>0</v>
      </c>
      <c r="ANN81">
        <v>0</v>
      </c>
      <c r="ANO81">
        <v>0</v>
      </c>
      <c r="ANP81">
        <v>0</v>
      </c>
      <c r="ANQ81">
        <v>0</v>
      </c>
      <c r="ANR81">
        <v>1</v>
      </c>
      <c r="ANS81">
        <v>0</v>
      </c>
      <c r="ANU81" t="s">
        <v>1170</v>
      </c>
      <c r="ANX81">
        <v>374099405</v>
      </c>
      <c r="ANY81" s="2">
        <v>44910.728067129632</v>
      </c>
      <c r="AOB81" t="s">
        <v>1140</v>
      </c>
      <c r="AOC81" t="s">
        <v>1141</v>
      </c>
    </row>
    <row r="82" spans="1:492 1030:1069" x14ac:dyDescent="0.35">
      <c r="A82">
        <v>81</v>
      </c>
      <c r="B82" t="s">
        <v>1417</v>
      </c>
      <c r="C82" s="2">
        <v>44910</v>
      </c>
      <c r="D82" t="s">
        <v>1114</v>
      </c>
      <c r="E82" s="2">
        <v>44910.529828611106</v>
      </c>
      <c r="F82" s="2">
        <v>44910.529828611106</v>
      </c>
      <c r="G82" s="2">
        <v>44910.550514675917</v>
      </c>
      <c r="H82" t="s">
        <v>1115</v>
      </c>
      <c r="K82" t="s">
        <v>1116</v>
      </c>
      <c r="L82" s="2">
        <v>44910</v>
      </c>
      <c r="M82" t="s">
        <v>1117</v>
      </c>
      <c r="N82" t="s">
        <v>1118</v>
      </c>
      <c r="O82" t="s">
        <v>1119</v>
      </c>
      <c r="P82" t="s">
        <v>1120</v>
      </c>
      <c r="S82" t="s">
        <v>1121</v>
      </c>
      <c r="T82" t="s">
        <v>1122</v>
      </c>
      <c r="V82" t="s">
        <v>1123</v>
      </c>
      <c r="X82" t="s">
        <v>1150</v>
      </c>
      <c r="AA82" t="s">
        <v>1196</v>
      </c>
      <c r="AB82">
        <v>1</v>
      </c>
      <c r="AC82">
        <v>0</v>
      </c>
      <c r="AD82">
        <v>0</v>
      </c>
      <c r="AE82">
        <v>0</v>
      </c>
      <c r="AF82">
        <v>1</v>
      </c>
      <c r="AH82" t="s">
        <v>1127</v>
      </c>
      <c r="AI82">
        <v>1000</v>
      </c>
      <c r="AJ82" t="s">
        <v>1128</v>
      </c>
      <c r="AM82">
        <v>60</v>
      </c>
      <c r="AN82">
        <v>1</v>
      </c>
      <c r="AO82">
        <v>0</v>
      </c>
      <c r="BQ82" t="s">
        <v>1123</v>
      </c>
      <c r="BS82" t="s">
        <v>1196</v>
      </c>
      <c r="BT82">
        <v>1</v>
      </c>
      <c r="BU82">
        <v>0</v>
      </c>
      <c r="BV82">
        <v>0</v>
      </c>
      <c r="BW82">
        <v>0</v>
      </c>
      <c r="BY82" t="s">
        <v>1360</v>
      </c>
      <c r="BZ82">
        <v>0</v>
      </c>
      <c r="CA82">
        <v>0</v>
      </c>
      <c r="CB82">
        <v>1</v>
      </c>
      <c r="CC82">
        <v>0</v>
      </c>
      <c r="CD82">
        <v>0</v>
      </c>
      <c r="CE82">
        <v>1</v>
      </c>
      <c r="CF82">
        <v>0</v>
      </c>
      <c r="CG82">
        <v>0</v>
      </c>
      <c r="CH82">
        <v>0</v>
      </c>
      <c r="CI82">
        <v>0</v>
      </c>
      <c r="CJ82">
        <v>0</v>
      </c>
      <c r="CK82">
        <v>0</v>
      </c>
      <c r="CN82" t="s">
        <v>1134</v>
      </c>
      <c r="CO82">
        <v>1</v>
      </c>
      <c r="CP82">
        <v>0</v>
      </c>
      <c r="CQ82">
        <v>0</v>
      </c>
      <c r="CR82">
        <v>0</v>
      </c>
      <c r="EF82" t="s">
        <v>1125</v>
      </c>
      <c r="EG82">
        <v>0</v>
      </c>
      <c r="EH82">
        <v>0</v>
      </c>
      <c r="EI82">
        <v>0</v>
      </c>
      <c r="EJ82">
        <v>0</v>
      </c>
      <c r="EK82">
        <v>1</v>
      </c>
      <c r="EL82">
        <v>1</v>
      </c>
      <c r="IP82" t="s">
        <v>1393</v>
      </c>
      <c r="IQ82">
        <v>0</v>
      </c>
      <c r="IR82">
        <v>0</v>
      </c>
      <c r="IS82">
        <v>0</v>
      </c>
      <c r="IT82">
        <v>1</v>
      </c>
      <c r="IU82">
        <v>1</v>
      </c>
      <c r="IV82">
        <v>1</v>
      </c>
      <c r="IW82">
        <v>0</v>
      </c>
      <c r="IX82">
        <v>1</v>
      </c>
      <c r="IY82">
        <v>1</v>
      </c>
      <c r="IZ82">
        <v>1</v>
      </c>
      <c r="JA82">
        <v>0</v>
      </c>
      <c r="JB82">
        <v>0</v>
      </c>
      <c r="JC82">
        <v>0</v>
      </c>
      <c r="JD82">
        <v>0</v>
      </c>
      <c r="JE82">
        <v>0</v>
      </c>
      <c r="JF82">
        <v>0</v>
      </c>
      <c r="JG82">
        <v>6</v>
      </c>
      <c r="JH82">
        <v>8</v>
      </c>
      <c r="KU82" t="s">
        <v>1127</v>
      </c>
      <c r="KV82">
        <v>6000</v>
      </c>
      <c r="KW82" t="s">
        <v>1128</v>
      </c>
      <c r="KZ82">
        <v>60</v>
      </c>
      <c r="LA82">
        <v>1</v>
      </c>
      <c r="LB82">
        <v>0</v>
      </c>
      <c r="LD82" t="s">
        <v>1127</v>
      </c>
      <c r="LE82">
        <v>5500</v>
      </c>
      <c r="LF82" t="s">
        <v>1128</v>
      </c>
      <c r="LI82">
        <v>60</v>
      </c>
      <c r="LJ82">
        <v>1</v>
      </c>
      <c r="LK82">
        <v>0</v>
      </c>
      <c r="LM82" t="s">
        <v>1127</v>
      </c>
      <c r="LN82">
        <v>1250</v>
      </c>
      <c r="LO82" t="s">
        <v>1128</v>
      </c>
      <c r="LR82">
        <v>60</v>
      </c>
      <c r="LS82">
        <v>1</v>
      </c>
      <c r="LT82">
        <v>0</v>
      </c>
      <c r="ME82" t="s">
        <v>1127</v>
      </c>
      <c r="MF82" t="s">
        <v>1394</v>
      </c>
      <c r="MG82">
        <v>1</v>
      </c>
      <c r="MH82">
        <v>1</v>
      </c>
      <c r="MI82">
        <v>1</v>
      </c>
      <c r="MJ82">
        <v>1000</v>
      </c>
      <c r="MK82">
        <v>1250</v>
      </c>
      <c r="ML82">
        <v>1500</v>
      </c>
      <c r="MM82" t="s">
        <v>1128</v>
      </c>
      <c r="MP82">
        <v>60</v>
      </c>
      <c r="MQ82">
        <v>1</v>
      </c>
      <c r="MR82">
        <v>0</v>
      </c>
      <c r="MT82" t="s">
        <v>1127</v>
      </c>
      <c r="MU82">
        <v>800</v>
      </c>
      <c r="MV82" t="s">
        <v>1128</v>
      </c>
      <c r="MY82">
        <v>60</v>
      </c>
      <c r="MZ82">
        <v>1</v>
      </c>
      <c r="NA82">
        <v>0</v>
      </c>
      <c r="NC82" t="s">
        <v>1127</v>
      </c>
      <c r="ND82">
        <v>3000</v>
      </c>
      <c r="NE82" t="s">
        <v>1128</v>
      </c>
      <c r="NH82">
        <v>30</v>
      </c>
      <c r="NI82">
        <v>1</v>
      </c>
      <c r="NJ82">
        <v>0</v>
      </c>
      <c r="PG82" t="s">
        <v>1123</v>
      </c>
      <c r="PI82" t="s">
        <v>1418</v>
      </c>
      <c r="PJ82">
        <v>0</v>
      </c>
      <c r="PK82">
        <v>0</v>
      </c>
      <c r="PL82">
        <v>0</v>
      </c>
      <c r="PM82">
        <v>0</v>
      </c>
      <c r="PN82">
        <v>0</v>
      </c>
      <c r="PO82">
        <v>1</v>
      </c>
      <c r="PP82">
        <v>0</v>
      </c>
      <c r="PQ82">
        <v>1</v>
      </c>
      <c r="PR82">
        <v>1</v>
      </c>
      <c r="PS82">
        <v>1</v>
      </c>
      <c r="PT82">
        <v>0</v>
      </c>
      <c r="PU82">
        <v>0</v>
      </c>
      <c r="PV82">
        <v>0</v>
      </c>
      <c r="PW82">
        <v>0</v>
      </c>
      <c r="PX82">
        <v>0</v>
      </c>
      <c r="PY82">
        <v>0</v>
      </c>
      <c r="QA82" t="s">
        <v>1360</v>
      </c>
      <c r="QB82">
        <v>0</v>
      </c>
      <c r="QC82">
        <v>0</v>
      </c>
      <c r="QD82">
        <v>1</v>
      </c>
      <c r="QE82">
        <v>0</v>
      </c>
      <c r="QF82">
        <v>0</v>
      </c>
      <c r="QG82">
        <v>1</v>
      </c>
      <c r="QH82">
        <v>0</v>
      </c>
      <c r="QI82">
        <v>0</v>
      </c>
      <c r="QJ82">
        <v>0</v>
      </c>
      <c r="QK82">
        <v>0</v>
      </c>
      <c r="QL82">
        <v>0</v>
      </c>
      <c r="QM82">
        <v>0</v>
      </c>
      <c r="QP82" t="s">
        <v>1134</v>
      </c>
      <c r="QQ82">
        <v>1</v>
      </c>
      <c r="QR82">
        <v>0</v>
      </c>
      <c r="QS82">
        <v>0</v>
      </c>
      <c r="QT82">
        <v>0</v>
      </c>
      <c r="AMP82" t="s">
        <v>1147</v>
      </c>
      <c r="AMQ82">
        <v>1</v>
      </c>
      <c r="AMR82">
        <v>0</v>
      </c>
      <c r="AMS82">
        <v>0</v>
      </c>
      <c r="AMT82">
        <v>1</v>
      </c>
      <c r="AMU82">
        <v>0</v>
      </c>
      <c r="AMV82">
        <v>0</v>
      </c>
      <c r="AMX82" t="s">
        <v>1156</v>
      </c>
      <c r="AMY82" t="s">
        <v>1137</v>
      </c>
      <c r="ANJ82" t="s">
        <v>1138</v>
      </c>
      <c r="ANK82">
        <v>0</v>
      </c>
      <c r="ANL82">
        <v>0</v>
      </c>
      <c r="ANM82">
        <v>0</v>
      </c>
      <c r="ANN82">
        <v>0</v>
      </c>
      <c r="ANO82">
        <v>0</v>
      </c>
      <c r="ANP82">
        <v>0</v>
      </c>
      <c r="ANQ82">
        <v>0</v>
      </c>
      <c r="ANR82">
        <v>1</v>
      </c>
      <c r="ANS82">
        <v>0</v>
      </c>
      <c r="ANX82">
        <v>374099437</v>
      </c>
      <c r="ANY82" s="2">
        <v>44910.728125000001</v>
      </c>
      <c r="AOB82" t="s">
        <v>1140</v>
      </c>
      <c r="AOC82" t="s">
        <v>1141</v>
      </c>
    </row>
    <row r="83" spans="1:492 1030:1069" x14ac:dyDescent="0.35">
      <c r="A83">
        <v>82</v>
      </c>
      <c r="B83" t="s">
        <v>1419</v>
      </c>
      <c r="C83" s="2">
        <v>44910</v>
      </c>
      <c r="D83" t="s">
        <v>1114</v>
      </c>
      <c r="E83" s="2">
        <v>44910.566728854174</v>
      </c>
      <c r="F83" s="2">
        <v>44910.566728854174</v>
      </c>
      <c r="G83" s="2">
        <v>44910.583064803242</v>
      </c>
      <c r="H83" t="s">
        <v>1115</v>
      </c>
      <c r="K83" t="s">
        <v>1116</v>
      </c>
      <c r="L83" s="2">
        <v>44910</v>
      </c>
      <c r="M83" t="s">
        <v>1117</v>
      </c>
      <c r="N83" t="s">
        <v>1118</v>
      </c>
      <c r="O83" t="s">
        <v>1119</v>
      </c>
      <c r="P83" t="s">
        <v>1120</v>
      </c>
      <c r="S83" t="s">
        <v>1121</v>
      </c>
      <c r="T83" t="s">
        <v>1122</v>
      </c>
      <c r="V83" t="s">
        <v>1123</v>
      </c>
      <c r="X83" t="s">
        <v>1150</v>
      </c>
      <c r="AA83" t="s">
        <v>1125</v>
      </c>
      <c r="AB83">
        <v>0</v>
      </c>
      <c r="AC83">
        <v>0</v>
      </c>
      <c r="AD83">
        <v>0</v>
      </c>
      <c r="AE83">
        <v>1</v>
      </c>
      <c r="AF83">
        <v>1</v>
      </c>
      <c r="EF83" t="s">
        <v>1125</v>
      </c>
      <c r="EG83">
        <v>0</v>
      </c>
      <c r="EH83">
        <v>0</v>
      </c>
      <c r="EI83">
        <v>0</v>
      </c>
      <c r="EJ83">
        <v>0</v>
      </c>
      <c r="EK83">
        <v>1</v>
      </c>
      <c r="EL83">
        <v>1</v>
      </c>
      <c r="IP83" t="s">
        <v>1420</v>
      </c>
      <c r="IQ83">
        <v>0</v>
      </c>
      <c r="IR83">
        <v>0</v>
      </c>
      <c r="IS83">
        <v>0</v>
      </c>
      <c r="IT83">
        <v>0</v>
      </c>
      <c r="IU83">
        <v>0</v>
      </c>
      <c r="IV83">
        <v>0</v>
      </c>
      <c r="IW83">
        <v>0</v>
      </c>
      <c r="IX83">
        <v>0</v>
      </c>
      <c r="IY83">
        <v>0</v>
      </c>
      <c r="IZ83">
        <v>1</v>
      </c>
      <c r="JA83">
        <v>1</v>
      </c>
      <c r="JB83">
        <v>1</v>
      </c>
      <c r="JC83">
        <v>0</v>
      </c>
      <c r="JD83">
        <v>1</v>
      </c>
      <c r="JE83">
        <v>1</v>
      </c>
      <c r="JF83">
        <v>0</v>
      </c>
      <c r="JG83">
        <v>5</v>
      </c>
      <c r="JH83">
        <v>7</v>
      </c>
      <c r="NC83" t="s">
        <v>1127</v>
      </c>
      <c r="ND83">
        <v>3000</v>
      </c>
      <c r="NE83" t="s">
        <v>1128</v>
      </c>
      <c r="NH83">
        <v>60</v>
      </c>
      <c r="NI83">
        <v>1</v>
      </c>
      <c r="NJ83">
        <v>0</v>
      </c>
      <c r="NL83" t="s">
        <v>1127</v>
      </c>
      <c r="NM83">
        <v>2000</v>
      </c>
      <c r="NN83" t="s">
        <v>1128</v>
      </c>
      <c r="NQ83">
        <v>60</v>
      </c>
      <c r="NR83">
        <v>1</v>
      </c>
      <c r="NS83">
        <v>0</v>
      </c>
      <c r="NU83" t="s">
        <v>1129</v>
      </c>
      <c r="NV83">
        <v>1500</v>
      </c>
      <c r="NW83" t="s">
        <v>1128</v>
      </c>
      <c r="NZ83">
        <v>60</v>
      </c>
      <c r="OA83">
        <v>1</v>
      </c>
      <c r="OB83">
        <v>0</v>
      </c>
      <c r="OM83" t="s">
        <v>1127</v>
      </c>
      <c r="ON83" t="s">
        <v>1123</v>
      </c>
      <c r="OP83">
        <v>3000</v>
      </c>
      <c r="OQ83" t="s">
        <v>1128</v>
      </c>
      <c r="OT83">
        <v>60</v>
      </c>
      <c r="OU83">
        <v>1</v>
      </c>
      <c r="OV83">
        <v>0</v>
      </c>
      <c r="OX83" t="s">
        <v>1127</v>
      </c>
      <c r="OY83">
        <v>200</v>
      </c>
      <c r="OZ83" t="s">
        <v>1128</v>
      </c>
      <c r="PC83">
        <v>45</v>
      </c>
      <c r="PD83">
        <v>1</v>
      </c>
      <c r="PE83">
        <v>0</v>
      </c>
      <c r="PG83" t="s">
        <v>1123</v>
      </c>
      <c r="PI83" t="s">
        <v>1421</v>
      </c>
      <c r="PJ83">
        <v>0</v>
      </c>
      <c r="PK83">
        <v>0</v>
      </c>
      <c r="PL83">
        <v>0</v>
      </c>
      <c r="PM83">
        <v>0</v>
      </c>
      <c r="PN83">
        <v>0</v>
      </c>
      <c r="PO83">
        <v>0</v>
      </c>
      <c r="PP83">
        <v>0</v>
      </c>
      <c r="PQ83">
        <v>0</v>
      </c>
      <c r="PR83">
        <v>0</v>
      </c>
      <c r="PS83">
        <v>0</v>
      </c>
      <c r="PT83">
        <v>1</v>
      </c>
      <c r="PU83">
        <v>1</v>
      </c>
      <c r="PV83">
        <v>0</v>
      </c>
      <c r="PW83">
        <v>0</v>
      </c>
      <c r="PX83">
        <v>0</v>
      </c>
      <c r="PY83">
        <v>0</v>
      </c>
      <c r="QA83" t="s">
        <v>1153</v>
      </c>
      <c r="QB83">
        <v>0</v>
      </c>
      <c r="QC83">
        <v>0</v>
      </c>
      <c r="QD83">
        <v>0</v>
      </c>
      <c r="QE83">
        <v>0</v>
      </c>
      <c r="QF83">
        <v>0</v>
      </c>
      <c r="QG83">
        <v>1</v>
      </c>
      <c r="QH83">
        <v>0</v>
      </c>
      <c r="QI83">
        <v>0</v>
      </c>
      <c r="QJ83">
        <v>0</v>
      </c>
      <c r="QK83">
        <v>0</v>
      </c>
      <c r="QL83">
        <v>0</v>
      </c>
      <c r="QM83">
        <v>0</v>
      </c>
      <c r="QP83" t="s">
        <v>1145</v>
      </c>
      <c r="QQ83">
        <v>0</v>
      </c>
      <c r="QR83">
        <v>1</v>
      </c>
      <c r="QS83">
        <v>0</v>
      </c>
      <c r="QT83">
        <v>0</v>
      </c>
      <c r="QU83" t="s">
        <v>1422</v>
      </c>
      <c r="QV83">
        <v>0</v>
      </c>
      <c r="QW83">
        <v>0</v>
      </c>
      <c r="QX83">
        <v>0</v>
      </c>
      <c r="QY83">
        <v>0</v>
      </c>
      <c r="QZ83">
        <v>0</v>
      </c>
      <c r="RA83">
        <v>0</v>
      </c>
      <c r="RB83">
        <v>0</v>
      </c>
      <c r="RC83">
        <v>0</v>
      </c>
      <c r="RD83">
        <v>0</v>
      </c>
      <c r="RE83">
        <v>0</v>
      </c>
      <c r="RF83">
        <v>1</v>
      </c>
      <c r="RG83">
        <v>0</v>
      </c>
      <c r="RH83">
        <v>0</v>
      </c>
      <c r="RI83">
        <v>0</v>
      </c>
      <c r="RJ83">
        <v>0</v>
      </c>
      <c r="RK83">
        <v>0</v>
      </c>
      <c r="RL83" t="s">
        <v>1205</v>
      </c>
      <c r="RM83">
        <v>0</v>
      </c>
      <c r="RN83">
        <v>0</v>
      </c>
      <c r="RO83">
        <v>0</v>
      </c>
      <c r="RP83">
        <v>0</v>
      </c>
      <c r="RQ83">
        <v>0</v>
      </c>
      <c r="RR83">
        <v>1</v>
      </c>
      <c r="RS83">
        <v>0</v>
      </c>
      <c r="RT83">
        <v>0</v>
      </c>
      <c r="RU83">
        <v>0</v>
      </c>
      <c r="RV83">
        <v>0</v>
      </c>
      <c r="RW83">
        <v>0</v>
      </c>
      <c r="RX83">
        <v>0</v>
      </c>
      <c r="AMP83" t="s">
        <v>1147</v>
      </c>
      <c r="AMQ83">
        <v>1</v>
      </c>
      <c r="AMR83">
        <v>0</v>
      </c>
      <c r="AMS83">
        <v>0</v>
      </c>
      <c r="AMT83">
        <v>1</v>
      </c>
      <c r="AMU83">
        <v>0</v>
      </c>
      <c r="AMV83">
        <v>0</v>
      </c>
      <c r="AMX83" t="s">
        <v>1136</v>
      </c>
      <c r="AMY83" t="s">
        <v>1137</v>
      </c>
      <c r="ANJ83" t="s">
        <v>1138</v>
      </c>
      <c r="ANK83">
        <v>0</v>
      </c>
      <c r="ANL83">
        <v>0</v>
      </c>
      <c r="ANM83">
        <v>0</v>
      </c>
      <c r="ANN83">
        <v>0</v>
      </c>
      <c r="ANO83">
        <v>0</v>
      </c>
      <c r="ANP83">
        <v>0</v>
      </c>
      <c r="ANQ83">
        <v>0</v>
      </c>
      <c r="ANR83">
        <v>1</v>
      </c>
      <c r="ANS83">
        <v>0</v>
      </c>
      <c r="ANX83">
        <v>374099451</v>
      </c>
      <c r="ANY83" s="2">
        <v>44910.728148148148</v>
      </c>
      <c r="AOB83" t="s">
        <v>1140</v>
      </c>
      <c r="AOC83" t="s">
        <v>1141</v>
      </c>
    </row>
    <row r="84" spans="1:492 1030:1069" x14ac:dyDescent="0.35">
      <c r="A84">
        <v>83</v>
      </c>
      <c r="B84" t="s">
        <v>1423</v>
      </c>
      <c r="C84" s="2">
        <v>44910</v>
      </c>
      <c r="D84" t="s">
        <v>1114</v>
      </c>
      <c r="E84" s="2">
        <v>44910.629566076394</v>
      </c>
      <c r="F84" s="2">
        <v>44910.629566076394</v>
      </c>
      <c r="G84" s="2">
        <v>44910.656739293983</v>
      </c>
      <c r="H84" t="s">
        <v>1115</v>
      </c>
      <c r="K84" t="s">
        <v>1116</v>
      </c>
      <c r="L84" s="2">
        <v>44910</v>
      </c>
      <c r="M84" t="s">
        <v>1117</v>
      </c>
      <c r="N84" t="s">
        <v>1118</v>
      </c>
      <c r="O84" t="s">
        <v>1119</v>
      </c>
      <c r="P84" t="s">
        <v>1120</v>
      </c>
      <c r="S84" t="s">
        <v>1121</v>
      </c>
      <c r="T84" t="s">
        <v>1122</v>
      </c>
      <c r="V84" t="s">
        <v>1123</v>
      </c>
      <c r="X84" t="s">
        <v>1124</v>
      </c>
      <c r="AA84" t="s">
        <v>1424</v>
      </c>
      <c r="AB84">
        <v>1</v>
      </c>
      <c r="AC84">
        <v>1</v>
      </c>
      <c r="AD84">
        <v>1</v>
      </c>
      <c r="AE84">
        <v>0</v>
      </c>
      <c r="AF84">
        <v>3</v>
      </c>
      <c r="AH84" t="s">
        <v>1127</v>
      </c>
      <c r="AI84">
        <v>1000</v>
      </c>
      <c r="AJ84" t="s">
        <v>1128</v>
      </c>
      <c r="AM84">
        <v>30</v>
      </c>
      <c r="AN84">
        <v>1</v>
      </c>
      <c r="AO84">
        <v>0</v>
      </c>
      <c r="AQ84" t="s">
        <v>1265</v>
      </c>
      <c r="BD84" t="s">
        <v>1127</v>
      </c>
      <c r="BE84" t="s">
        <v>1152</v>
      </c>
      <c r="BF84">
        <v>1</v>
      </c>
      <c r="BG84">
        <v>1</v>
      </c>
      <c r="BH84">
        <v>450</v>
      </c>
      <c r="BI84">
        <v>250</v>
      </c>
      <c r="BJ84" t="s">
        <v>1128</v>
      </c>
      <c r="BM84">
        <v>30</v>
      </c>
      <c r="BN84">
        <v>1</v>
      </c>
      <c r="BO84">
        <v>0</v>
      </c>
      <c r="BQ84" t="s">
        <v>1123</v>
      </c>
      <c r="BS84" t="s">
        <v>1425</v>
      </c>
      <c r="BT84">
        <v>0</v>
      </c>
      <c r="BU84">
        <v>1</v>
      </c>
      <c r="BV84">
        <v>1</v>
      </c>
      <c r="BW84">
        <v>0</v>
      </c>
      <c r="BY84" t="s">
        <v>1153</v>
      </c>
      <c r="BZ84">
        <v>0</v>
      </c>
      <c r="CA84">
        <v>0</v>
      </c>
      <c r="CB84">
        <v>0</v>
      </c>
      <c r="CC84">
        <v>0</v>
      </c>
      <c r="CD84">
        <v>0</v>
      </c>
      <c r="CE84">
        <v>1</v>
      </c>
      <c r="CF84">
        <v>0</v>
      </c>
      <c r="CG84">
        <v>0</v>
      </c>
      <c r="CH84">
        <v>0</v>
      </c>
      <c r="CI84">
        <v>0</v>
      </c>
      <c r="CJ84">
        <v>0</v>
      </c>
      <c r="CK84">
        <v>0</v>
      </c>
      <c r="CN84" t="s">
        <v>1134</v>
      </c>
      <c r="CO84">
        <v>1</v>
      </c>
      <c r="CP84">
        <v>0</v>
      </c>
      <c r="CQ84">
        <v>0</v>
      </c>
      <c r="CR84">
        <v>0</v>
      </c>
      <c r="EF84" t="s">
        <v>1255</v>
      </c>
      <c r="EG84">
        <v>0</v>
      </c>
      <c r="EH84">
        <v>1</v>
      </c>
      <c r="EI84">
        <v>0</v>
      </c>
      <c r="EJ84">
        <v>0</v>
      </c>
      <c r="EK84">
        <v>0</v>
      </c>
      <c r="EL84">
        <v>1</v>
      </c>
      <c r="EW84" t="s">
        <v>1127</v>
      </c>
      <c r="EX84">
        <v>4500</v>
      </c>
      <c r="EY84" t="s">
        <v>1128</v>
      </c>
      <c r="FB84">
        <v>30</v>
      </c>
      <c r="FC84">
        <v>1</v>
      </c>
      <c r="FD84">
        <v>0</v>
      </c>
      <c r="FX84" t="s">
        <v>1137</v>
      </c>
      <c r="GV84" t="s">
        <v>1134</v>
      </c>
      <c r="GW84">
        <v>1</v>
      </c>
      <c r="GX84">
        <v>0</v>
      </c>
      <c r="GY84">
        <v>0</v>
      </c>
      <c r="GZ84">
        <v>0</v>
      </c>
      <c r="IP84" t="s">
        <v>1210</v>
      </c>
      <c r="IQ84">
        <v>0</v>
      </c>
      <c r="IR84">
        <v>0</v>
      </c>
      <c r="IS84">
        <v>1</v>
      </c>
      <c r="IT84">
        <v>0</v>
      </c>
      <c r="IU84">
        <v>0</v>
      </c>
      <c r="IV84">
        <v>0</v>
      </c>
      <c r="IW84">
        <v>0</v>
      </c>
      <c r="IX84">
        <v>0</v>
      </c>
      <c r="IY84">
        <v>0</v>
      </c>
      <c r="IZ84">
        <v>0</v>
      </c>
      <c r="JA84">
        <v>0</v>
      </c>
      <c r="JB84">
        <v>0</v>
      </c>
      <c r="JC84">
        <v>0</v>
      </c>
      <c r="JD84">
        <v>0</v>
      </c>
      <c r="JE84">
        <v>0</v>
      </c>
      <c r="JF84">
        <v>0</v>
      </c>
      <c r="JG84">
        <v>1</v>
      </c>
      <c r="JH84">
        <v>5</v>
      </c>
      <c r="KF84" t="s">
        <v>1129</v>
      </c>
      <c r="KG84" t="s">
        <v>1211</v>
      </c>
      <c r="KH84">
        <v>0</v>
      </c>
      <c r="KI84">
        <v>1</v>
      </c>
      <c r="KJ84">
        <v>1</v>
      </c>
      <c r="KL84">
        <v>27000</v>
      </c>
      <c r="KM84">
        <v>29000</v>
      </c>
      <c r="KN84" t="s">
        <v>1173</v>
      </c>
      <c r="KQ84">
        <v>20</v>
      </c>
      <c r="KR84">
        <v>14</v>
      </c>
      <c r="KS84">
        <v>0</v>
      </c>
      <c r="PG84" t="s">
        <v>1123</v>
      </c>
      <c r="PI84" t="s">
        <v>1210</v>
      </c>
      <c r="PJ84">
        <v>0</v>
      </c>
      <c r="PK84">
        <v>0</v>
      </c>
      <c r="PL84">
        <v>1</v>
      </c>
      <c r="PM84">
        <v>0</v>
      </c>
      <c r="PN84">
        <v>0</v>
      </c>
      <c r="PO84">
        <v>0</v>
      </c>
      <c r="PP84">
        <v>0</v>
      </c>
      <c r="PQ84">
        <v>0</v>
      </c>
      <c r="PR84">
        <v>0</v>
      </c>
      <c r="PS84">
        <v>0</v>
      </c>
      <c r="PT84">
        <v>0</v>
      </c>
      <c r="PU84">
        <v>0</v>
      </c>
      <c r="PV84">
        <v>0</v>
      </c>
      <c r="PW84">
        <v>0</v>
      </c>
      <c r="PX84">
        <v>0</v>
      </c>
      <c r="PY84">
        <v>0</v>
      </c>
      <c r="QA84" t="s">
        <v>1301</v>
      </c>
      <c r="QB84">
        <v>0</v>
      </c>
      <c r="QC84">
        <v>0</v>
      </c>
      <c r="QD84">
        <v>0</v>
      </c>
      <c r="QE84">
        <v>0</v>
      </c>
      <c r="QF84">
        <v>1</v>
      </c>
      <c r="QG84">
        <v>0</v>
      </c>
      <c r="QH84">
        <v>0</v>
      </c>
      <c r="QI84">
        <v>0</v>
      </c>
      <c r="QJ84">
        <v>0</v>
      </c>
      <c r="QK84">
        <v>0</v>
      </c>
      <c r="QL84">
        <v>0</v>
      </c>
      <c r="QM84">
        <v>0</v>
      </c>
      <c r="QP84" t="s">
        <v>1134</v>
      </c>
      <c r="QQ84">
        <v>1</v>
      </c>
      <c r="QR84">
        <v>0</v>
      </c>
      <c r="QS84">
        <v>0</v>
      </c>
      <c r="QT84">
        <v>0</v>
      </c>
      <c r="AMP84" t="s">
        <v>1383</v>
      </c>
      <c r="AMQ84">
        <v>1</v>
      </c>
      <c r="AMR84">
        <v>0</v>
      </c>
      <c r="AMS84">
        <v>1</v>
      </c>
      <c r="AMT84">
        <v>1</v>
      </c>
      <c r="AMU84">
        <v>0</v>
      </c>
      <c r="AMV84">
        <v>0</v>
      </c>
      <c r="AMX84" t="s">
        <v>1181</v>
      </c>
      <c r="AMY84" t="s">
        <v>1137</v>
      </c>
      <c r="ANJ84" t="s">
        <v>1138</v>
      </c>
      <c r="ANK84">
        <v>0</v>
      </c>
      <c r="ANL84">
        <v>0</v>
      </c>
      <c r="ANM84">
        <v>0</v>
      </c>
      <c r="ANN84">
        <v>0</v>
      </c>
      <c r="ANO84">
        <v>0</v>
      </c>
      <c r="ANP84">
        <v>0</v>
      </c>
      <c r="ANQ84">
        <v>0</v>
      </c>
      <c r="ANR84">
        <v>1</v>
      </c>
      <c r="ANS84">
        <v>0</v>
      </c>
      <c r="ANX84">
        <v>374099458</v>
      </c>
      <c r="ANY84" s="2">
        <v>44910.728171296301</v>
      </c>
      <c r="AOB84" t="s">
        <v>1140</v>
      </c>
      <c r="AOC84" t="s">
        <v>1141</v>
      </c>
    </row>
    <row r="85" spans="1:492 1030:1069" x14ac:dyDescent="0.35">
      <c r="A85">
        <v>84</v>
      </c>
      <c r="B85" t="s">
        <v>1426</v>
      </c>
      <c r="C85" s="2">
        <v>44910</v>
      </c>
      <c r="D85" t="s">
        <v>1114</v>
      </c>
      <c r="E85" s="2">
        <v>44910.656913206018</v>
      </c>
      <c r="F85" s="2">
        <v>44910.656913206018</v>
      </c>
      <c r="G85" s="2">
        <v>44910.680134837967</v>
      </c>
      <c r="H85" t="s">
        <v>1115</v>
      </c>
      <c r="K85" t="s">
        <v>1116</v>
      </c>
      <c r="L85" s="2">
        <v>44910</v>
      </c>
      <c r="M85" t="s">
        <v>1117</v>
      </c>
      <c r="N85" t="s">
        <v>1118</v>
      </c>
      <c r="O85" t="s">
        <v>1119</v>
      </c>
      <c r="P85" t="s">
        <v>1120</v>
      </c>
      <c r="S85" t="s">
        <v>1121</v>
      </c>
      <c r="T85" t="s">
        <v>1122</v>
      </c>
      <c r="V85" t="s">
        <v>1123</v>
      </c>
      <c r="X85" t="s">
        <v>1124</v>
      </c>
      <c r="AA85" t="s">
        <v>1125</v>
      </c>
      <c r="AB85">
        <v>0</v>
      </c>
      <c r="AC85">
        <v>0</v>
      </c>
      <c r="AD85">
        <v>0</v>
      </c>
      <c r="AE85">
        <v>1</v>
      </c>
      <c r="AF85">
        <v>1</v>
      </c>
      <c r="EF85" t="s">
        <v>1255</v>
      </c>
      <c r="EG85">
        <v>0</v>
      </c>
      <c r="EH85">
        <v>1</v>
      </c>
      <c r="EI85">
        <v>0</v>
      </c>
      <c r="EJ85">
        <v>0</v>
      </c>
      <c r="EK85">
        <v>0</v>
      </c>
      <c r="EL85">
        <v>1</v>
      </c>
      <c r="EW85" t="s">
        <v>1127</v>
      </c>
      <c r="EX85">
        <v>4000</v>
      </c>
      <c r="EY85" t="s">
        <v>1173</v>
      </c>
      <c r="FB85">
        <v>60</v>
      </c>
      <c r="FC85">
        <v>3</v>
      </c>
      <c r="FD85">
        <v>0</v>
      </c>
      <c r="FX85" t="s">
        <v>1123</v>
      </c>
      <c r="FZ85" t="s">
        <v>1255</v>
      </c>
      <c r="GA85">
        <v>0</v>
      </c>
      <c r="GB85">
        <v>1</v>
      </c>
      <c r="GC85">
        <v>0</v>
      </c>
      <c r="GD85">
        <v>0</v>
      </c>
      <c r="GE85">
        <v>0</v>
      </c>
      <c r="GG85" t="s">
        <v>1153</v>
      </c>
      <c r="GH85">
        <v>0</v>
      </c>
      <c r="GI85">
        <v>0</v>
      </c>
      <c r="GJ85">
        <v>0</v>
      </c>
      <c r="GK85">
        <v>0</v>
      </c>
      <c r="GL85">
        <v>0</v>
      </c>
      <c r="GM85">
        <v>1</v>
      </c>
      <c r="GN85">
        <v>0</v>
      </c>
      <c r="GO85">
        <v>0</v>
      </c>
      <c r="GP85">
        <v>0</v>
      </c>
      <c r="GQ85">
        <v>0</v>
      </c>
      <c r="GR85">
        <v>0</v>
      </c>
      <c r="GS85">
        <v>0</v>
      </c>
      <c r="GV85" t="s">
        <v>1134</v>
      </c>
      <c r="GW85">
        <v>1</v>
      </c>
      <c r="GX85">
        <v>0</v>
      </c>
      <c r="GY85">
        <v>0</v>
      </c>
      <c r="GZ85">
        <v>0</v>
      </c>
      <c r="IP85" t="s">
        <v>1210</v>
      </c>
      <c r="IQ85">
        <v>0</v>
      </c>
      <c r="IR85">
        <v>0</v>
      </c>
      <c r="IS85">
        <v>1</v>
      </c>
      <c r="IT85">
        <v>0</v>
      </c>
      <c r="IU85">
        <v>0</v>
      </c>
      <c r="IV85">
        <v>0</v>
      </c>
      <c r="IW85">
        <v>0</v>
      </c>
      <c r="IX85">
        <v>0</v>
      </c>
      <c r="IY85">
        <v>0</v>
      </c>
      <c r="IZ85">
        <v>0</v>
      </c>
      <c r="JA85">
        <v>0</v>
      </c>
      <c r="JB85">
        <v>0</v>
      </c>
      <c r="JC85">
        <v>0</v>
      </c>
      <c r="JD85">
        <v>0</v>
      </c>
      <c r="JE85">
        <v>0</v>
      </c>
      <c r="JF85">
        <v>0</v>
      </c>
      <c r="JG85">
        <v>1</v>
      </c>
      <c r="JH85">
        <v>3</v>
      </c>
      <c r="KF85" t="s">
        <v>1129</v>
      </c>
      <c r="KG85" t="s">
        <v>1427</v>
      </c>
      <c r="KH85">
        <v>0</v>
      </c>
      <c r="KI85">
        <v>1</v>
      </c>
      <c r="KJ85">
        <v>1</v>
      </c>
      <c r="KL85">
        <v>26000</v>
      </c>
      <c r="KM85">
        <v>29000</v>
      </c>
      <c r="KN85" t="s">
        <v>1173</v>
      </c>
      <c r="KQ85">
        <v>30</v>
      </c>
      <c r="KR85">
        <v>14</v>
      </c>
      <c r="KS85">
        <v>0</v>
      </c>
      <c r="PG85" t="s">
        <v>1123</v>
      </c>
      <c r="PI85" t="s">
        <v>1210</v>
      </c>
      <c r="PJ85">
        <v>0</v>
      </c>
      <c r="PK85">
        <v>0</v>
      </c>
      <c r="PL85">
        <v>1</v>
      </c>
      <c r="PM85">
        <v>0</v>
      </c>
      <c r="PN85">
        <v>0</v>
      </c>
      <c r="PO85">
        <v>0</v>
      </c>
      <c r="PP85">
        <v>0</v>
      </c>
      <c r="PQ85">
        <v>0</v>
      </c>
      <c r="PR85">
        <v>0</v>
      </c>
      <c r="PS85">
        <v>0</v>
      </c>
      <c r="PT85">
        <v>0</v>
      </c>
      <c r="PU85">
        <v>0</v>
      </c>
      <c r="PV85">
        <v>0</v>
      </c>
      <c r="PW85">
        <v>0</v>
      </c>
      <c r="PX85">
        <v>0</v>
      </c>
      <c r="PY85">
        <v>0</v>
      </c>
      <c r="QA85" t="s">
        <v>1301</v>
      </c>
      <c r="QB85">
        <v>0</v>
      </c>
      <c r="QC85">
        <v>0</v>
      </c>
      <c r="QD85">
        <v>0</v>
      </c>
      <c r="QE85">
        <v>0</v>
      </c>
      <c r="QF85">
        <v>1</v>
      </c>
      <c r="QG85">
        <v>0</v>
      </c>
      <c r="QH85">
        <v>0</v>
      </c>
      <c r="QI85">
        <v>0</v>
      </c>
      <c r="QJ85">
        <v>0</v>
      </c>
      <c r="QK85">
        <v>0</v>
      </c>
      <c r="QL85">
        <v>0</v>
      </c>
      <c r="QM85">
        <v>0</v>
      </c>
      <c r="QP85" t="s">
        <v>1134</v>
      </c>
      <c r="QQ85">
        <v>1</v>
      </c>
      <c r="QR85">
        <v>0</v>
      </c>
      <c r="QS85">
        <v>0</v>
      </c>
      <c r="QT85">
        <v>0</v>
      </c>
      <c r="AMP85" t="s">
        <v>1147</v>
      </c>
      <c r="AMQ85">
        <v>1</v>
      </c>
      <c r="AMR85">
        <v>0</v>
      </c>
      <c r="AMS85">
        <v>0</v>
      </c>
      <c r="AMT85">
        <v>1</v>
      </c>
      <c r="AMU85">
        <v>0</v>
      </c>
      <c r="AMV85">
        <v>0</v>
      </c>
      <c r="AMX85" t="s">
        <v>1181</v>
      </c>
      <c r="AMY85" t="s">
        <v>1137</v>
      </c>
      <c r="ANJ85" t="s">
        <v>1138</v>
      </c>
      <c r="ANK85">
        <v>0</v>
      </c>
      <c r="ANL85">
        <v>0</v>
      </c>
      <c r="ANM85">
        <v>0</v>
      </c>
      <c r="ANN85">
        <v>0</v>
      </c>
      <c r="ANO85">
        <v>0</v>
      </c>
      <c r="ANP85">
        <v>0</v>
      </c>
      <c r="ANQ85">
        <v>0</v>
      </c>
      <c r="ANR85">
        <v>1</v>
      </c>
      <c r="ANS85">
        <v>0</v>
      </c>
      <c r="ANX85">
        <v>374099469</v>
      </c>
      <c r="ANY85" s="2">
        <v>44910.72819444444</v>
      </c>
      <c r="AOB85" t="s">
        <v>1140</v>
      </c>
      <c r="AOC85" t="s">
        <v>1141</v>
      </c>
    </row>
    <row r="86" spans="1:492 1030:1069" x14ac:dyDescent="0.35">
      <c r="A86">
        <v>85</v>
      </c>
      <c r="B86" t="s">
        <v>1428</v>
      </c>
      <c r="C86" s="2">
        <v>44910</v>
      </c>
      <c r="D86" t="s">
        <v>1114</v>
      </c>
      <c r="E86" s="2">
        <v>44910.690514120382</v>
      </c>
      <c r="F86" s="2">
        <v>44910.690514120382</v>
      </c>
      <c r="G86" s="2">
        <v>44910.70312038195</v>
      </c>
      <c r="H86" t="s">
        <v>1115</v>
      </c>
      <c r="K86" t="s">
        <v>1116</v>
      </c>
      <c r="L86" s="2">
        <v>44910</v>
      </c>
      <c r="M86" t="s">
        <v>1117</v>
      </c>
      <c r="N86" t="s">
        <v>1118</v>
      </c>
      <c r="O86" t="s">
        <v>1119</v>
      </c>
      <c r="P86" t="s">
        <v>1120</v>
      </c>
      <c r="S86" t="s">
        <v>1121</v>
      </c>
      <c r="T86" t="s">
        <v>1122</v>
      </c>
      <c r="V86" t="s">
        <v>1123</v>
      </c>
      <c r="X86" t="s">
        <v>1150</v>
      </c>
      <c r="AA86" t="s">
        <v>1125</v>
      </c>
      <c r="AB86">
        <v>0</v>
      </c>
      <c r="AC86">
        <v>0</v>
      </c>
      <c r="AD86">
        <v>0</v>
      </c>
      <c r="AE86">
        <v>1</v>
      </c>
      <c r="AF86">
        <v>1</v>
      </c>
      <c r="EF86" t="s">
        <v>1125</v>
      </c>
      <c r="EG86">
        <v>0</v>
      </c>
      <c r="EH86">
        <v>0</v>
      </c>
      <c r="EI86">
        <v>0</v>
      </c>
      <c r="EJ86">
        <v>0</v>
      </c>
      <c r="EK86">
        <v>1</v>
      </c>
      <c r="EL86">
        <v>1</v>
      </c>
      <c r="IP86" t="s">
        <v>1429</v>
      </c>
      <c r="IQ86">
        <v>0</v>
      </c>
      <c r="IR86">
        <v>0</v>
      </c>
      <c r="IS86">
        <v>0</v>
      </c>
      <c r="IT86">
        <v>0</v>
      </c>
      <c r="IU86">
        <v>0</v>
      </c>
      <c r="IV86">
        <v>0</v>
      </c>
      <c r="IW86">
        <v>0</v>
      </c>
      <c r="IX86">
        <v>1</v>
      </c>
      <c r="IY86">
        <v>0</v>
      </c>
      <c r="IZ86">
        <v>0</v>
      </c>
      <c r="JA86">
        <v>0</v>
      </c>
      <c r="JB86">
        <v>0</v>
      </c>
      <c r="JC86">
        <v>0</v>
      </c>
      <c r="JD86">
        <v>0</v>
      </c>
      <c r="JE86">
        <v>0</v>
      </c>
      <c r="JF86">
        <v>0</v>
      </c>
      <c r="JG86">
        <v>1</v>
      </c>
      <c r="JH86">
        <v>3</v>
      </c>
      <c r="ME86" t="s">
        <v>1127</v>
      </c>
      <c r="MF86" t="s">
        <v>1394</v>
      </c>
      <c r="MG86">
        <v>1</v>
      </c>
      <c r="MH86">
        <v>1</v>
      </c>
      <c r="MI86">
        <v>1</v>
      </c>
      <c r="MJ86">
        <v>700</v>
      </c>
      <c r="MK86">
        <v>900</v>
      </c>
      <c r="ML86">
        <v>1000</v>
      </c>
      <c r="MM86" t="s">
        <v>1128</v>
      </c>
      <c r="MP86">
        <v>30</v>
      </c>
      <c r="MQ86">
        <v>1</v>
      </c>
      <c r="MR86">
        <v>0</v>
      </c>
      <c r="PG86" t="s">
        <v>1123</v>
      </c>
      <c r="PI86" t="s">
        <v>1429</v>
      </c>
      <c r="PJ86">
        <v>0</v>
      </c>
      <c r="PK86">
        <v>0</v>
      </c>
      <c r="PL86">
        <v>0</v>
      </c>
      <c r="PM86">
        <v>0</v>
      </c>
      <c r="PN86">
        <v>0</v>
      </c>
      <c r="PO86">
        <v>0</v>
      </c>
      <c r="PP86">
        <v>0</v>
      </c>
      <c r="PQ86">
        <v>1</v>
      </c>
      <c r="PR86">
        <v>0</v>
      </c>
      <c r="PS86">
        <v>0</v>
      </c>
      <c r="PT86">
        <v>0</v>
      </c>
      <c r="PU86">
        <v>0</v>
      </c>
      <c r="PV86">
        <v>0</v>
      </c>
      <c r="PW86">
        <v>0</v>
      </c>
      <c r="PX86">
        <v>0</v>
      </c>
      <c r="PY86">
        <v>0</v>
      </c>
      <c r="QA86" t="s">
        <v>1153</v>
      </c>
      <c r="QB86">
        <v>0</v>
      </c>
      <c r="QC86">
        <v>0</v>
      </c>
      <c r="QD86">
        <v>0</v>
      </c>
      <c r="QE86">
        <v>0</v>
      </c>
      <c r="QF86">
        <v>0</v>
      </c>
      <c r="QG86">
        <v>1</v>
      </c>
      <c r="QH86">
        <v>0</v>
      </c>
      <c r="QI86">
        <v>0</v>
      </c>
      <c r="QJ86">
        <v>0</v>
      </c>
      <c r="QK86">
        <v>0</v>
      </c>
      <c r="QL86">
        <v>0</v>
      </c>
      <c r="QM86">
        <v>0</v>
      </c>
      <c r="QP86" t="s">
        <v>1134</v>
      </c>
      <c r="QQ86">
        <v>1</v>
      </c>
      <c r="QR86">
        <v>0</v>
      </c>
      <c r="QS86">
        <v>0</v>
      </c>
      <c r="QT86">
        <v>0</v>
      </c>
      <c r="AMP86" t="s">
        <v>1147</v>
      </c>
      <c r="AMQ86">
        <v>1</v>
      </c>
      <c r="AMR86">
        <v>0</v>
      </c>
      <c r="AMS86">
        <v>0</v>
      </c>
      <c r="AMT86">
        <v>1</v>
      </c>
      <c r="AMU86">
        <v>0</v>
      </c>
      <c r="AMV86">
        <v>0</v>
      </c>
      <c r="AMX86" t="s">
        <v>1156</v>
      </c>
      <c r="AMY86" t="s">
        <v>1137</v>
      </c>
      <c r="ANJ86" t="s">
        <v>1138</v>
      </c>
      <c r="ANK86">
        <v>0</v>
      </c>
      <c r="ANL86">
        <v>0</v>
      </c>
      <c r="ANM86">
        <v>0</v>
      </c>
      <c r="ANN86">
        <v>0</v>
      </c>
      <c r="ANO86">
        <v>0</v>
      </c>
      <c r="ANP86">
        <v>0</v>
      </c>
      <c r="ANQ86">
        <v>0</v>
      </c>
      <c r="ANR86">
        <v>1</v>
      </c>
      <c r="ANS86">
        <v>0</v>
      </c>
      <c r="ANX86">
        <v>374099476</v>
      </c>
      <c r="ANY86" s="2">
        <v>44910.728206018517</v>
      </c>
      <c r="AOB86" t="s">
        <v>1140</v>
      </c>
      <c r="AOC86" t="s">
        <v>1141</v>
      </c>
    </row>
    <row r="87" spans="1:492 1030:1069" x14ac:dyDescent="0.35">
      <c r="A87">
        <v>86</v>
      </c>
      <c r="B87" t="s">
        <v>1430</v>
      </c>
      <c r="C87" s="2">
        <v>44908</v>
      </c>
      <c r="D87" t="s">
        <v>1431</v>
      </c>
      <c r="E87" s="2">
        <v>44908.568905671302</v>
      </c>
      <c r="F87" s="2">
        <v>44908.568905671302</v>
      </c>
      <c r="G87" s="2">
        <v>44908.610459872682</v>
      </c>
      <c r="H87" t="s">
        <v>1115</v>
      </c>
      <c r="K87" t="s">
        <v>1432</v>
      </c>
      <c r="L87" s="2">
        <v>44908</v>
      </c>
      <c r="M87" t="s">
        <v>1433</v>
      </c>
      <c r="N87" t="s">
        <v>1434</v>
      </c>
      <c r="O87" t="s">
        <v>1435</v>
      </c>
      <c r="P87" t="s">
        <v>1120</v>
      </c>
      <c r="S87" t="s">
        <v>1436</v>
      </c>
      <c r="T87" t="s">
        <v>1437</v>
      </c>
      <c r="V87" t="s">
        <v>1123</v>
      </c>
      <c r="X87" t="s">
        <v>1150</v>
      </c>
      <c r="AA87" t="s">
        <v>1125</v>
      </c>
      <c r="AB87">
        <v>0</v>
      </c>
      <c r="AC87">
        <v>0</v>
      </c>
      <c r="AD87">
        <v>0</v>
      </c>
      <c r="AE87">
        <v>1</v>
      </c>
      <c r="AF87">
        <v>1</v>
      </c>
      <c r="EF87" t="s">
        <v>1125</v>
      </c>
      <c r="EG87">
        <v>0</v>
      </c>
      <c r="EH87">
        <v>0</v>
      </c>
      <c r="EI87">
        <v>0</v>
      </c>
      <c r="EJ87">
        <v>0</v>
      </c>
      <c r="EK87">
        <v>1</v>
      </c>
      <c r="EL87">
        <v>1</v>
      </c>
      <c r="IP87" t="s">
        <v>1210</v>
      </c>
      <c r="IQ87">
        <v>0</v>
      </c>
      <c r="IR87">
        <v>0</v>
      </c>
      <c r="IS87">
        <v>1</v>
      </c>
      <c r="IT87">
        <v>0</v>
      </c>
      <c r="IU87">
        <v>0</v>
      </c>
      <c r="IV87">
        <v>0</v>
      </c>
      <c r="IW87">
        <v>0</v>
      </c>
      <c r="IX87">
        <v>0</v>
      </c>
      <c r="IY87">
        <v>0</v>
      </c>
      <c r="IZ87">
        <v>0</v>
      </c>
      <c r="JA87">
        <v>0</v>
      </c>
      <c r="JB87">
        <v>0</v>
      </c>
      <c r="JC87">
        <v>0</v>
      </c>
      <c r="JD87">
        <v>0</v>
      </c>
      <c r="JE87">
        <v>0</v>
      </c>
      <c r="JF87">
        <v>0</v>
      </c>
      <c r="JG87">
        <v>2</v>
      </c>
      <c r="JH87">
        <v>4</v>
      </c>
      <c r="KF87" t="s">
        <v>1129</v>
      </c>
      <c r="KG87" t="s">
        <v>1211</v>
      </c>
      <c r="KH87">
        <v>0</v>
      </c>
      <c r="KI87">
        <v>1</v>
      </c>
      <c r="KJ87">
        <v>1</v>
      </c>
      <c r="KL87">
        <v>26000</v>
      </c>
      <c r="KM87">
        <v>27500</v>
      </c>
      <c r="KN87" t="s">
        <v>1173</v>
      </c>
      <c r="KQ87">
        <v>730</v>
      </c>
      <c r="KR87">
        <v>30</v>
      </c>
      <c r="KS87">
        <v>0</v>
      </c>
      <c r="PG87" t="s">
        <v>1123</v>
      </c>
      <c r="PI87" t="s">
        <v>1210</v>
      </c>
      <c r="PJ87">
        <v>0</v>
      </c>
      <c r="PK87">
        <v>0</v>
      </c>
      <c r="PL87">
        <v>1</v>
      </c>
      <c r="PM87">
        <v>0</v>
      </c>
      <c r="PN87">
        <v>0</v>
      </c>
      <c r="PO87">
        <v>0</v>
      </c>
      <c r="PP87">
        <v>0</v>
      </c>
      <c r="PQ87">
        <v>0</v>
      </c>
      <c r="PR87">
        <v>0</v>
      </c>
      <c r="PS87">
        <v>0</v>
      </c>
      <c r="PT87">
        <v>0</v>
      </c>
      <c r="PU87">
        <v>0</v>
      </c>
      <c r="PV87">
        <v>0</v>
      </c>
      <c r="PW87">
        <v>0</v>
      </c>
      <c r="PX87">
        <v>0</v>
      </c>
      <c r="PY87">
        <v>0</v>
      </c>
      <c r="QA87" t="s">
        <v>1294</v>
      </c>
      <c r="QB87">
        <v>0</v>
      </c>
      <c r="QC87">
        <v>0</v>
      </c>
      <c r="QD87">
        <v>0</v>
      </c>
      <c r="QE87">
        <v>0</v>
      </c>
      <c r="QF87">
        <v>0</v>
      </c>
      <c r="QG87">
        <v>0</v>
      </c>
      <c r="QH87">
        <v>1</v>
      </c>
      <c r="QI87">
        <v>0</v>
      </c>
      <c r="QJ87">
        <v>0</v>
      </c>
      <c r="QK87">
        <v>0</v>
      </c>
      <c r="QL87">
        <v>0</v>
      </c>
      <c r="QM87">
        <v>0</v>
      </c>
      <c r="QP87" t="s">
        <v>1134</v>
      </c>
      <c r="QQ87">
        <v>1</v>
      </c>
      <c r="QR87">
        <v>0</v>
      </c>
      <c r="QS87">
        <v>0</v>
      </c>
      <c r="QT87">
        <v>0</v>
      </c>
      <c r="AMP87" t="s">
        <v>1135</v>
      </c>
      <c r="AMQ87">
        <v>1</v>
      </c>
      <c r="AMR87">
        <v>0</v>
      </c>
      <c r="AMS87">
        <v>0</v>
      </c>
      <c r="AMT87">
        <v>0</v>
      </c>
      <c r="AMU87">
        <v>0</v>
      </c>
      <c r="AMV87">
        <v>0</v>
      </c>
      <c r="AMX87" t="s">
        <v>1136</v>
      </c>
      <c r="AMY87" t="s">
        <v>1137</v>
      </c>
      <c r="ANJ87" t="s">
        <v>1138</v>
      </c>
      <c r="ANK87">
        <v>0</v>
      </c>
      <c r="ANL87">
        <v>0</v>
      </c>
      <c r="ANM87">
        <v>0</v>
      </c>
      <c r="ANN87">
        <v>0</v>
      </c>
      <c r="ANO87">
        <v>0</v>
      </c>
      <c r="ANP87">
        <v>0</v>
      </c>
      <c r="ANQ87">
        <v>0</v>
      </c>
      <c r="ANR87">
        <v>1</v>
      </c>
      <c r="ANS87">
        <v>0</v>
      </c>
      <c r="ANX87">
        <v>375224849</v>
      </c>
      <c r="ANY87" s="2">
        <v>44913.826469907413</v>
      </c>
      <c r="AOB87" t="s">
        <v>1140</v>
      </c>
      <c r="AOC87" t="s">
        <v>1141</v>
      </c>
    </row>
    <row r="88" spans="1:492 1030:1069" x14ac:dyDescent="0.35">
      <c r="A88">
        <v>87</v>
      </c>
      <c r="B88" t="s">
        <v>1438</v>
      </c>
      <c r="C88" s="2">
        <v>44909</v>
      </c>
      <c r="D88" t="s">
        <v>1431</v>
      </c>
      <c r="E88" s="2">
        <v>44909.76585354167</v>
      </c>
      <c r="F88" s="2">
        <v>44909.76585354167</v>
      </c>
      <c r="G88" s="2">
        <v>44909.769587337963</v>
      </c>
      <c r="H88" t="s">
        <v>1115</v>
      </c>
      <c r="K88" t="s">
        <v>1432</v>
      </c>
      <c r="L88" s="2">
        <v>44909</v>
      </c>
      <c r="M88" t="s">
        <v>1433</v>
      </c>
      <c r="N88" t="s">
        <v>1434</v>
      </c>
      <c r="O88" t="s">
        <v>1435</v>
      </c>
      <c r="P88" t="s">
        <v>1120</v>
      </c>
      <c r="S88" t="s">
        <v>1436</v>
      </c>
      <c r="T88" t="s">
        <v>1437</v>
      </c>
      <c r="V88" t="s">
        <v>1123</v>
      </c>
      <c r="X88" t="s">
        <v>1150</v>
      </c>
      <c r="AA88" t="s">
        <v>1125</v>
      </c>
      <c r="AB88">
        <v>0</v>
      </c>
      <c r="AC88">
        <v>0</v>
      </c>
      <c r="AD88">
        <v>0</v>
      </c>
      <c r="AE88">
        <v>1</v>
      </c>
      <c r="AF88">
        <v>1</v>
      </c>
      <c r="EF88" t="s">
        <v>1125</v>
      </c>
      <c r="EG88">
        <v>0</v>
      </c>
      <c r="EH88">
        <v>0</v>
      </c>
      <c r="EI88">
        <v>0</v>
      </c>
      <c r="EJ88">
        <v>0</v>
      </c>
      <c r="EK88">
        <v>1</v>
      </c>
      <c r="EL88">
        <v>1</v>
      </c>
      <c r="IP88" t="s">
        <v>1132</v>
      </c>
      <c r="IQ88">
        <v>1</v>
      </c>
      <c r="IR88">
        <v>1</v>
      </c>
      <c r="IS88">
        <v>0</v>
      </c>
      <c r="IT88">
        <v>0</v>
      </c>
      <c r="IU88">
        <v>0</v>
      </c>
      <c r="IV88">
        <v>0</v>
      </c>
      <c r="IW88">
        <v>0</v>
      </c>
      <c r="IX88">
        <v>0</v>
      </c>
      <c r="IY88">
        <v>0</v>
      </c>
      <c r="IZ88">
        <v>0</v>
      </c>
      <c r="JA88">
        <v>0</v>
      </c>
      <c r="JB88">
        <v>0</v>
      </c>
      <c r="JC88">
        <v>0</v>
      </c>
      <c r="JD88">
        <v>0</v>
      </c>
      <c r="JE88">
        <v>0</v>
      </c>
      <c r="JF88">
        <v>0</v>
      </c>
      <c r="JG88">
        <v>2</v>
      </c>
      <c r="JH88">
        <v>4</v>
      </c>
      <c r="JJ88" t="s">
        <v>1129</v>
      </c>
      <c r="JK88">
        <v>200</v>
      </c>
      <c r="JL88" t="s">
        <v>1128</v>
      </c>
      <c r="JO88">
        <v>60</v>
      </c>
      <c r="JP88">
        <v>14</v>
      </c>
      <c r="JQ88">
        <v>0</v>
      </c>
      <c r="JS88" t="s">
        <v>1129</v>
      </c>
      <c r="JT88" t="s">
        <v>1130</v>
      </c>
      <c r="JU88">
        <v>1</v>
      </c>
      <c r="JV88">
        <v>1</v>
      </c>
      <c r="JW88">
        <v>5000</v>
      </c>
      <c r="JX88">
        <v>100</v>
      </c>
      <c r="JY88" t="s">
        <v>1128</v>
      </c>
      <c r="KB88">
        <v>180</v>
      </c>
      <c r="KC88">
        <v>14</v>
      </c>
      <c r="KD88">
        <v>0</v>
      </c>
      <c r="PG88" t="s">
        <v>1123</v>
      </c>
      <c r="PI88" t="s">
        <v>1132</v>
      </c>
      <c r="PJ88">
        <v>1</v>
      </c>
      <c r="PK88">
        <v>1</v>
      </c>
      <c r="PL88">
        <v>0</v>
      </c>
      <c r="PM88">
        <v>0</v>
      </c>
      <c r="PN88">
        <v>0</v>
      </c>
      <c r="PO88">
        <v>0</v>
      </c>
      <c r="PP88">
        <v>0</v>
      </c>
      <c r="PQ88">
        <v>0</v>
      </c>
      <c r="PR88">
        <v>0</v>
      </c>
      <c r="PS88">
        <v>0</v>
      </c>
      <c r="PT88">
        <v>0</v>
      </c>
      <c r="PU88">
        <v>0</v>
      </c>
      <c r="PV88">
        <v>0</v>
      </c>
      <c r="PW88">
        <v>0</v>
      </c>
      <c r="PX88">
        <v>0</v>
      </c>
      <c r="PY88">
        <v>0</v>
      </c>
      <c r="QA88" t="s">
        <v>1439</v>
      </c>
      <c r="QB88">
        <v>0</v>
      </c>
      <c r="QC88">
        <v>0</v>
      </c>
      <c r="QD88">
        <v>0</v>
      </c>
      <c r="QE88">
        <v>1</v>
      </c>
      <c r="QF88">
        <v>0</v>
      </c>
      <c r="QG88">
        <v>0</v>
      </c>
      <c r="QH88">
        <v>1</v>
      </c>
      <c r="QI88">
        <v>0</v>
      </c>
      <c r="QJ88">
        <v>0</v>
      </c>
      <c r="QK88">
        <v>0</v>
      </c>
      <c r="QL88">
        <v>0</v>
      </c>
      <c r="QM88">
        <v>0</v>
      </c>
      <c r="QP88" t="s">
        <v>1134</v>
      </c>
      <c r="QQ88">
        <v>1</v>
      </c>
      <c r="QR88">
        <v>0</v>
      </c>
      <c r="QS88">
        <v>0</v>
      </c>
      <c r="QT88">
        <v>0</v>
      </c>
      <c r="AMP88" t="s">
        <v>1135</v>
      </c>
      <c r="AMQ88">
        <v>1</v>
      </c>
      <c r="AMR88">
        <v>0</v>
      </c>
      <c r="AMS88">
        <v>0</v>
      </c>
      <c r="AMT88">
        <v>0</v>
      </c>
      <c r="AMU88">
        <v>0</v>
      </c>
      <c r="AMV88">
        <v>0</v>
      </c>
      <c r="AMX88" t="s">
        <v>1181</v>
      </c>
      <c r="AMY88" t="s">
        <v>1137</v>
      </c>
      <c r="ANJ88" t="s">
        <v>1138</v>
      </c>
      <c r="ANK88">
        <v>0</v>
      </c>
      <c r="ANL88">
        <v>0</v>
      </c>
      <c r="ANM88">
        <v>0</v>
      </c>
      <c r="ANN88">
        <v>0</v>
      </c>
      <c r="ANO88">
        <v>0</v>
      </c>
      <c r="ANP88">
        <v>0</v>
      </c>
      <c r="ANQ88">
        <v>0</v>
      </c>
      <c r="ANR88">
        <v>1</v>
      </c>
      <c r="ANS88">
        <v>0</v>
      </c>
      <c r="ANX88">
        <v>375224851</v>
      </c>
      <c r="ANY88" s="2">
        <v>44913.826481481483</v>
      </c>
      <c r="AOB88" t="s">
        <v>1140</v>
      </c>
      <c r="AOC88" t="s">
        <v>1141</v>
      </c>
    </row>
    <row r="89" spans="1:492 1030:1069" x14ac:dyDescent="0.35">
      <c r="A89">
        <v>88</v>
      </c>
      <c r="B89" t="s">
        <v>1440</v>
      </c>
      <c r="C89" s="2">
        <v>44909</v>
      </c>
      <c r="D89" t="s">
        <v>1431</v>
      </c>
      <c r="E89" s="2">
        <v>44909.776795821759</v>
      </c>
      <c r="F89" s="2">
        <v>44909.776795821759</v>
      </c>
      <c r="G89" s="2">
        <v>44909.791865949068</v>
      </c>
      <c r="H89" t="s">
        <v>1115</v>
      </c>
      <c r="K89" t="s">
        <v>1432</v>
      </c>
      <c r="L89" s="2">
        <v>44909</v>
      </c>
      <c r="M89" t="s">
        <v>1433</v>
      </c>
      <c r="N89" t="s">
        <v>1434</v>
      </c>
      <c r="O89" t="s">
        <v>1435</v>
      </c>
      <c r="P89" t="s">
        <v>1120</v>
      </c>
      <c r="S89" t="s">
        <v>1436</v>
      </c>
      <c r="T89" t="s">
        <v>1437</v>
      </c>
      <c r="V89" t="s">
        <v>1123</v>
      </c>
      <c r="X89" t="s">
        <v>1150</v>
      </c>
      <c r="AA89" t="s">
        <v>1125</v>
      </c>
      <c r="AB89">
        <v>0</v>
      </c>
      <c r="AC89">
        <v>0</v>
      </c>
      <c r="AD89">
        <v>0</v>
      </c>
      <c r="AE89">
        <v>1</v>
      </c>
      <c r="AF89">
        <v>1</v>
      </c>
      <c r="EF89" t="s">
        <v>1125</v>
      </c>
      <c r="EG89">
        <v>0</v>
      </c>
      <c r="EH89">
        <v>0</v>
      </c>
      <c r="EI89">
        <v>0</v>
      </c>
      <c r="EJ89">
        <v>0</v>
      </c>
      <c r="EK89">
        <v>1</v>
      </c>
      <c r="EL89">
        <v>1</v>
      </c>
      <c r="IP89" t="s">
        <v>1132</v>
      </c>
      <c r="IQ89">
        <v>1</v>
      </c>
      <c r="IR89">
        <v>1</v>
      </c>
      <c r="IS89">
        <v>0</v>
      </c>
      <c r="IT89">
        <v>0</v>
      </c>
      <c r="IU89">
        <v>0</v>
      </c>
      <c r="IV89">
        <v>0</v>
      </c>
      <c r="IW89">
        <v>0</v>
      </c>
      <c r="IX89">
        <v>0</v>
      </c>
      <c r="IY89">
        <v>0</v>
      </c>
      <c r="IZ89">
        <v>0</v>
      </c>
      <c r="JA89">
        <v>0</v>
      </c>
      <c r="JB89">
        <v>0</v>
      </c>
      <c r="JC89">
        <v>0</v>
      </c>
      <c r="JD89">
        <v>0</v>
      </c>
      <c r="JE89">
        <v>0</v>
      </c>
      <c r="JF89">
        <v>0</v>
      </c>
      <c r="JG89">
        <v>2</v>
      </c>
      <c r="JH89">
        <v>4</v>
      </c>
      <c r="JJ89" t="s">
        <v>1127</v>
      </c>
      <c r="JK89">
        <v>200</v>
      </c>
      <c r="JL89" t="s">
        <v>1128</v>
      </c>
      <c r="JO89">
        <v>60</v>
      </c>
      <c r="JP89">
        <v>14</v>
      </c>
      <c r="JQ89">
        <v>0</v>
      </c>
      <c r="JS89" t="s">
        <v>1127</v>
      </c>
      <c r="JT89" t="s">
        <v>1130</v>
      </c>
      <c r="JU89">
        <v>1</v>
      </c>
      <c r="JV89">
        <v>1</v>
      </c>
      <c r="JW89">
        <v>4500</v>
      </c>
      <c r="JX89">
        <v>100</v>
      </c>
      <c r="JY89" t="s">
        <v>1128</v>
      </c>
      <c r="KB89">
        <v>30</v>
      </c>
      <c r="KC89">
        <v>14</v>
      </c>
      <c r="KD89">
        <v>0</v>
      </c>
      <c r="PG89" t="s">
        <v>1137</v>
      </c>
      <c r="QP89" t="s">
        <v>1134</v>
      </c>
      <c r="QQ89">
        <v>1</v>
      </c>
      <c r="QR89">
        <v>0</v>
      </c>
      <c r="QS89">
        <v>0</v>
      </c>
      <c r="QT89">
        <v>0</v>
      </c>
      <c r="AMP89" t="s">
        <v>1135</v>
      </c>
      <c r="AMQ89">
        <v>1</v>
      </c>
      <c r="AMR89">
        <v>0</v>
      </c>
      <c r="AMS89">
        <v>0</v>
      </c>
      <c r="AMT89">
        <v>0</v>
      </c>
      <c r="AMU89">
        <v>0</v>
      </c>
      <c r="AMV89">
        <v>0</v>
      </c>
      <c r="AMX89" t="s">
        <v>1136</v>
      </c>
      <c r="AMY89" t="s">
        <v>1137</v>
      </c>
      <c r="ANJ89" t="s">
        <v>1138</v>
      </c>
      <c r="ANK89">
        <v>0</v>
      </c>
      <c r="ANL89">
        <v>0</v>
      </c>
      <c r="ANM89">
        <v>0</v>
      </c>
      <c r="ANN89">
        <v>0</v>
      </c>
      <c r="ANO89">
        <v>0</v>
      </c>
      <c r="ANP89">
        <v>0</v>
      </c>
      <c r="ANQ89">
        <v>0</v>
      </c>
      <c r="ANR89">
        <v>1</v>
      </c>
      <c r="ANS89">
        <v>0</v>
      </c>
      <c r="ANX89">
        <v>375224852</v>
      </c>
      <c r="ANY89" s="2">
        <v>44913.82649305556</v>
      </c>
      <c r="AOB89" t="s">
        <v>1140</v>
      </c>
      <c r="AOC89" t="s">
        <v>1141</v>
      </c>
    </row>
    <row r="90" spans="1:492 1030:1069" x14ac:dyDescent="0.35">
      <c r="A90">
        <v>89</v>
      </c>
      <c r="B90" t="s">
        <v>1441</v>
      </c>
      <c r="C90" s="2">
        <v>44909</v>
      </c>
      <c r="D90" t="s">
        <v>1431</v>
      </c>
      <c r="E90" s="2">
        <v>44909.778937083327</v>
      </c>
      <c r="F90" s="2">
        <v>44909.778937083327</v>
      </c>
      <c r="G90" s="2">
        <v>44909.789849733803</v>
      </c>
      <c r="H90" t="s">
        <v>1115</v>
      </c>
      <c r="K90" t="s">
        <v>1432</v>
      </c>
      <c r="L90" s="2">
        <v>44909</v>
      </c>
      <c r="M90" t="s">
        <v>1433</v>
      </c>
      <c r="N90" t="s">
        <v>1434</v>
      </c>
      <c r="O90" t="s">
        <v>1435</v>
      </c>
      <c r="P90" t="s">
        <v>1120</v>
      </c>
      <c r="S90" t="s">
        <v>1436</v>
      </c>
      <c r="T90" t="s">
        <v>1437</v>
      </c>
      <c r="V90" t="s">
        <v>1123</v>
      </c>
      <c r="X90" t="s">
        <v>1124</v>
      </c>
      <c r="AA90" t="s">
        <v>1442</v>
      </c>
      <c r="AB90">
        <v>0</v>
      </c>
      <c r="AC90">
        <v>1</v>
      </c>
      <c r="AD90">
        <v>1</v>
      </c>
      <c r="AE90">
        <v>0</v>
      </c>
      <c r="AF90">
        <v>2</v>
      </c>
      <c r="AQ90" t="s">
        <v>1129</v>
      </c>
      <c r="AR90" t="s">
        <v>1280</v>
      </c>
      <c r="AS90">
        <v>1</v>
      </c>
      <c r="AT90">
        <v>1</v>
      </c>
      <c r="AU90">
        <v>600</v>
      </c>
      <c r="AV90">
        <v>1500</v>
      </c>
      <c r="AW90" t="s">
        <v>1131</v>
      </c>
      <c r="AZ90">
        <v>14</v>
      </c>
      <c r="BA90">
        <v>7</v>
      </c>
      <c r="BB90">
        <v>0</v>
      </c>
      <c r="BD90" t="s">
        <v>1127</v>
      </c>
      <c r="BE90" t="s">
        <v>1152</v>
      </c>
      <c r="BF90">
        <v>1</v>
      </c>
      <c r="BG90">
        <v>1</v>
      </c>
      <c r="BH90">
        <v>450</v>
      </c>
      <c r="BI90">
        <v>250</v>
      </c>
      <c r="BJ90" t="s">
        <v>1131</v>
      </c>
      <c r="BM90">
        <v>30</v>
      </c>
      <c r="BN90">
        <v>2</v>
      </c>
      <c r="BO90">
        <v>0</v>
      </c>
      <c r="BQ90" t="s">
        <v>1137</v>
      </c>
      <c r="CN90" t="s">
        <v>1134</v>
      </c>
      <c r="CO90">
        <v>1</v>
      </c>
      <c r="CP90">
        <v>0</v>
      </c>
      <c r="CQ90">
        <v>0</v>
      </c>
      <c r="CR90">
        <v>0</v>
      </c>
      <c r="EF90" t="s">
        <v>1125</v>
      </c>
      <c r="EG90">
        <v>0</v>
      </c>
      <c r="EH90">
        <v>0</v>
      </c>
      <c r="EI90">
        <v>0</v>
      </c>
      <c r="EJ90">
        <v>0</v>
      </c>
      <c r="EK90">
        <v>1</v>
      </c>
      <c r="EL90">
        <v>1</v>
      </c>
      <c r="IP90" t="s">
        <v>1443</v>
      </c>
      <c r="IQ90">
        <v>0</v>
      </c>
      <c r="IR90">
        <v>0</v>
      </c>
      <c r="IS90">
        <v>0</v>
      </c>
      <c r="IT90">
        <v>0</v>
      </c>
      <c r="IU90">
        <v>0</v>
      </c>
      <c r="IV90">
        <v>0</v>
      </c>
      <c r="IW90">
        <v>0</v>
      </c>
      <c r="IX90">
        <v>0</v>
      </c>
      <c r="IY90">
        <v>0</v>
      </c>
      <c r="IZ90">
        <v>0</v>
      </c>
      <c r="JA90">
        <v>0</v>
      </c>
      <c r="JB90">
        <v>0</v>
      </c>
      <c r="JC90">
        <v>1</v>
      </c>
      <c r="JD90">
        <v>0</v>
      </c>
      <c r="JE90">
        <v>1</v>
      </c>
      <c r="JF90">
        <v>0</v>
      </c>
      <c r="JG90">
        <v>2</v>
      </c>
      <c r="JH90">
        <v>5</v>
      </c>
      <c r="OD90" t="s">
        <v>1129</v>
      </c>
      <c r="OE90">
        <v>1500</v>
      </c>
      <c r="OF90" t="s">
        <v>1131</v>
      </c>
      <c r="OI90">
        <v>180</v>
      </c>
      <c r="OJ90">
        <v>2</v>
      </c>
      <c r="OK90">
        <v>0</v>
      </c>
      <c r="OX90" t="s">
        <v>1127</v>
      </c>
      <c r="OY90">
        <v>250</v>
      </c>
      <c r="OZ90" t="s">
        <v>1131</v>
      </c>
      <c r="PC90">
        <v>180</v>
      </c>
      <c r="PD90">
        <v>1</v>
      </c>
      <c r="PE90">
        <v>0</v>
      </c>
      <c r="PG90" t="s">
        <v>1137</v>
      </c>
      <c r="QP90" t="s">
        <v>1134</v>
      </c>
      <c r="QQ90">
        <v>1</v>
      </c>
      <c r="QR90">
        <v>0</v>
      </c>
      <c r="QS90">
        <v>0</v>
      </c>
      <c r="QT90">
        <v>0</v>
      </c>
      <c r="AMP90" t="s">
        <v>1135</v>
      </c>
      <c r="AMQ90">
        <v>1</v>
      </c>
      <c r="AMR90">
        <v>0</v>
      </c>
      <c r="AMS90">
        <v>0</v>
      </c>
      <c r="AMT90">
        <v>0</v>
      </c>
      <c r="AMU90">
        <v>0</v>
      </c>
      <c r="AMV90">
        <v>0</v>
      </c>
      <c r="AMX90" t="s">
        <v>1136</v>
      </c>
      <c r="AMY90" t="s">
        <v>1137</v>
      </c>
      <c r="ANJ90" t="s">
        <v>1138</v>
      </c>
      <c r="ANK90">
        <v>0</v>
      </c>
      <c r="ANL90">
        <v>0</v>
      </c>
      <c r="ANM90">
        <v>0</v>
      </c>
      <c r="ANN90">
        <v>0</v>
      </c>
      <c r="ANO90">
        <v>0</v>
      </c>
      <c r="ANP90">
        <v>0</v>
      </c>
      <c r="ANQ90">
        <v>0</v>
      </c>
      <c r="ANR90">
        <v>1</v>
      </c>
      <c r="ANS90">
        <v>0</v>
      </c>
      <c r="ANX90">
        <v>375224854</v>
      </c>
      <c r="ANY90" s="2">
        <v>44913.826504629629</v>
      </c>
      <c r="AOB90" t="s">
        <v>1140</v>
      </c>
      <c r="AOC90" t="s">
        <v>1141</v>
      </c>
    </row>
    <row r="91" spans="1:492 1030:1069" x14ac:dyDescent="0.35">
      <c r="A91">
        <v>90</v>
      </c>
      <c r="B91" t="s">
        <v>1444</v>
      </c>
      <c r="C91" s="2">
        <v>44911</v>
      </c>
      <c r="D91" t="s">
        <v>1431</v>
      </c>
      <c r="E91" s="2">
        <v>44911.734234606483</v>
      </c>
      <c r="F91" s="2">
        <v>44911.734234606483</v>
      </c>
      <c r="G91" s="2">
        <v>44911.775661828702</v>
      </c>
      <c r="H91" t="s">
        <v>1115</v>
      </c>
      <c r="K91" t="s">
        <v>1432</v>
      </c>
      <c r="L91" s="2">
        <v>44911</v>
      </c>
      <c r="M91" t="s">
        <v>1433</v>
      </c>
      <c r="N91" t="s">
        <v>1434</v>
      </c>
      <c r="O91" t="s">
        <v>1435</v>
      </c>
      <c r="P91" t="s">
        <v>1120</v>
      </c>
      <c r="S91" t="s">
        <v>1436</v>
      </c>
      <c r="T91" t="s">
        <v>1437</v>
      </c>
      <c r="V91" t="s">
        <v>1123</v>
      </c>
      <c r="X91" t="s">
        <v>1124</v>
      </c>
      <c r="AA91" t="s">
        <v>1125</v>
      </c>
      <c r="AB91">
        <v>0</v>
      </c>
      <c r="AC91">
        <v>0</v>
      </c>
      <c r="AD91">
        <v>0</v>
      </c>
      <c r="AE91">
        <v>1</v>
      </c>
      <c r="AF91">
        <v>1</v>
      </c>
      <c r="EF91" t="s">
        <v>1125</v>
      </c>
      <c r="EG91">
        <v>0</v>
      </c>
      <c r="EH91">
        <v>0</v>
      </c>
      <c r="EI91">
        <v>0</v>
      </c>
      <c r="EJ91">
        <v>0</v>
      </c>
      <c r="EK91">
        <v>1</v>
      </c>
      <c r="EL91">
        <v>1</v>
      </c>
      <c r="IP91" t="s">
        <v>1445</v>
      </c>
      <c r="IQ91">
        <v>0</v>
      </c>
      <c r="IR91">
        <v>0</v>
      </c>
      <c r="IS91">
        <v>0</v>
      </c>
      <c r="IT91">
        <v>1</v>
      </c>
      <c r="IU91">
        <v>1</v>
      </c>
      <c r="IV91">
        <v>0</v>
      </c>
      <c r="IW91">
        <v>1</v>
      </c>
      <c r="IX91">
        <v>1</v>
      </c>
      <c r="IY91">
        <v>0</v>
      </c>
      <c r="IZ91">
        <v>0</v>
      </c>
      <c r="JA91">
        <v>0</v>
      </c>
      <c r="JB91">
        <v>0</v>
      </c>
      <c r="JC91">
        <v>0</v>
      </c>
      <c r="JD91">
        <v>0</v>
      </c>
      <c r="JE91">
        <v>0</v>
      </c>
      <c r="JF91">
        <v>0</v>
      </c>
      <c r="JG91">
        <v>5</v>
      </c>
      <c r="JH91">
        <v>7</v>
      </c>
      <c r="KU91" t="s">
        <v>1127</v>
      </c>
      <c r="KV91">
        <v>5000</v>
      </c>
      <c r="KW91" t="s">
        <v>1173</v>
      </c>
      <c r="KZ91">
        <v>365</v>
      </c>
      <c r="LA91">
        <v>14</v>
      </c>
      <c r="LB91">
        <v>0</v>
      </c>
      <c r="LD91" t="s">
        <v>1127</v>
      </c>
      <c r="LE91">
        <v>3500</v>
      </c>
      <c r="LF91" t="s">
        <v>1128</v>
      </c>
      <c r="LI91">
        <v>365</v>
      </c>
      <c r="LJ91">
        <v>7</v>
      </c>
      <c r="LK91">
        <v>0</v>
      </c>
      <c r="LM91" t="s">
        <v>1265</v>
      </c>
      <c r="LV91" t="s">
        <v>1127</v>
      </c>
      <c r="LW91">
        <v>100</v>
      </c>
      <c r="LX91" t="s">
        <v>1173</v>
      </c>
      <c r="MA91">
        <v>30</v>
      </c>
      <c r="MB91">
        <v>14</v>
      </c>
      <c r="MC91">
        <v>0</v>
      </c>
      <c r="ME91" t="s">
        <v>1127</v>
      </c>
      <c r="MF91" t="s">
        <v>1394</v>
      </c>
      <c r="MG91">
        <v>1</v>
      </c>
      <c r="MH91">
        <v>1</v>
      </c>
      <c r="MI91">
        <v>1</v>
      </c>
      <c r="MJ91">
        <v>600</v>
      </c>
      <c r="MK91">
        <v>800</v>
      </c>
      <c r="ML91">
        <v>1200</v>
      </c>
      <c r="MM91" t="s">
        <v>1173</v>
      </c>
      <c r="MP91">
        <v>180</v>
      </c>
      <c r="MQ91">
        <v>14</v>
      </c>
      <c r="MR91">
        <v>0</v>
      </c>
      <c r="PG91" t="s">
        <v>1123</v>
      </c>
      <c r="PI91" t="s">
        <v>1446</v>
      </c>
      <c r="PJ91">
        <v>0</v>
      </c>
      <c r="PK91">
        <v>0</v>
      </c>
      <c r="PL91">
        <v>0</v>
      </c>
      <c r="PM91">
        <v>0</v>
      </c>
      <c r="PN91">
        <v>0</v>
      </c>
      <c r="PO91">
        <v>1</v>
      </c>
      <c r="PP91">
        <v>1</v>
      </c>
      <c r="PQ91">
        <v>1</v>
      </c>
      <c r="PR91">
        <v>0</v>
      </c>
      <c r="PS91">
        <v>0</v>
      </c>
      <c r="PT91">
        <v>0</v>
      </c>
      <c r="PU91">
        <v>0</v>
      </c>
      <c r="PV91">
        <v>0</v>
      </c>
      <c r="PW91">
        <v>0</v>
      </c>
      <c r="PX91">
        <v>0</v>
      </c>
      <c r="PY91">
        <v>0</v>
      </c>
      <c r="QA91" t="s">
        <v>1180</v>
      </c>
      <c r="QB91">
        <v>0</v>
      </c>
      <c r="QC91">
        <v>0</v>
      </c>
      <c r="QD91">
        <v>0</v>
      </c>
      <c r="QE91">
        <v>0</v>
      </c>
      <c r="QF91">
        <v>0</v>
      </c>
      <c r="QG91">
        <v>1</v>
      </c>
      <c r="QH91">
        <v>0</v>
      </c>
      <c r="QI91">
        <v>1</v>
      </c>
      <c r="QJ91">
        <v>0</v>
      </c>
      <c r="QK91">
        <v>0</v>
      </c>
      <c r="QL91">
        <v>0</v>
      </c>
      <c r="QM91">
        <v>0</v>
      </c>
      <c r="QP91" t="s">
        <v>1134</v>
      </c>
      <c r="QQ91">
        <v>1</v>
      </c>
      <c r="QR91">
        <v>0</v>
      </c>
      <c r="QS91">
        <v>0</v>
      </c>
      <c r="QT91">
        <v>0</v>
      </c>
      <c r="AMP91" t="s">
        <v>1135</v>
      </c>
      <c r="AMQ91">
        <v>1</v>
      </c>
      <c r="AMR91">
        <v>0</v>
      </c>
      <c r="AMS91">
        <v>0</v>
      </c>
      <c r="AMT91">
        <v>0</v>
      </c>
      <c r="AMU91">
        <v>0</v>
      </c>
      <c r="AMV91">
        <v>0</v>
      </c>
      <c r="AMX91" t="s">
        <v>1136</v>
      </c>
      <c r="AMY91" t="s">
        <v>1137</v>
      </c>
      <c r="ANJ91" t="s">
        <v>1138</v>
      </c>
      <c r="ANK91">
        <v>0</v>
      </c>
      <c r="ANL91">
        <v>0</v>
      </c>
      <c r="ANM91">
        <v>0</v>
      </c>
      <c r="ANN91">
        <v>0</v>
      </c>
      <c r="ANO91">
        <v>0</v>
      </c>
      <c r="ANP91">
        <v>0</v>
      </c>
      <c r="ANQ91">
        <v>0</v>
      </c>
      <c r="ANR91">
        <v>1</v>
      </c>
      <c r="ANS91">
        <v>0</v>
      </c>
      <c r="ANX91">
        <v>375224855</v>
      </c>
      <c r="ANY91" s="2">
        <v>44913.826516203699</v>
      </c>
      <c r="AOB91" t="s">
        <v>1140</v>
      </c>
      <c r="AOC91" t="s">
        <v>1141</v>
      </c>
    </row>
    <row r="92" spans="1:492 1030:1069" x14ac:dyDescent="0.35">
      <c r="A92">
        <v>91</v>
      </c>
      <c r="B92" t="s">
        <v>1447</v>
      </c>
      <c r="C92" s="2">
        <v>44911</v>
      </c>
      <c r="D92" t="s">
        <v>1431</v>
      </c>
      <c r="E92" s="2">
        <v>44911.748236481479</v>
      </c>
      <c r="F92" s="2">
        <v>44911.748236481479</v>
      </c>
      <c r="G92" s="2">
        <v>44911.770668888887</v>
      </c>
      <c r="H92" t="s">
        <v>1115</v>
      </c>
      <c r="K92" t="s">
        <v>1432</v>
      </c>
      <c r="L92" s="2">
        <v>44911</v>
      </c>
      <c r="M92" t="s">
        <v>1433</v>
      </c>
      <c r="N92" t="s">
        <v>1434</v>
      </c>
      <c r="O92" t="s">
        <v>1435</v>
      </c>
      <c r="P92" t="s">
        <v>1120</v>
      </c>
      <c r="S92" t="s">
        <v>1436</v>
      </c>
      <c r="T92" t="s">
        <v>1437</v>
      </c>
      <c r="V92" t="s">
        <v>1123</v>
      </c>
      <c r="X92" t="s">
        <v>1124</v>
      </c>
      <c r="AA92" t="s">
        <v>1196</v>
      </c>
      <c r="AB92">
        <v>1</v>
      </c>
      <c r="AC92">
        <v>0</v>
      </c>
      <c r="AD92">
        <v>0</v>
      </c>
      <c r="AE92">
        <v>0</v>
      </c>
      <c r="AF92">
        <v>1</v>
      </c>
      <c r="AH92" t="s">
        <v>1127</v>
      </c>
      <c r="AI92">
        <v>1000</v>
      </c>
      <c r="AJ92" t="s">
        <v>1173</v>
      </c>
      <c r="AM92">
        <v>60</v>
      </c>
      <c r="AN92">
        <v>7</v>
      </c>
      <c r="AO92">
        <v>0</v>
      </c>
      <c r="BQ92" t="s">
        <v>1123</v>
      </c>
      <c r="BS92" t="s">
        <v>1196</v>
      </c>
      <c r="BT92">
        <v>1</v>
      </c>
      <c r="BU92">
        <v>0</v>
      </c>
      <c r="BV92">
        <v>0</v>
      </c>
      <c r="BW92">
        <v>0</v>
      </c>
      <c r="BY92" t="s">
        <v>1212</v>
      </c>
      <c r="BZ92">
        <v>0</v>
      </c>
      <c r="CA92">
        <v>0</v>
      </c>
      <c r="CB92">
        <v>0</v>
      </c>
      <c r="CC92">
        <v>0</v>
      </c>
      <c r="CD92">
        <v>0</v>
      </c>
      <c r="CE92">
        <v>0</v>
      </c>
      <c r="CF92">
        <v>0</v>
      </c>
      <c r="CG92">
        <v>1</v>
      </c>
      <c r="CH92">
        <v>0</v>
      </c>
      <c r="CI92">
        <v>0</v>
      </c>
      <c r="CJ92">
        <v>0</v>
      </c>
      <c r="CK92">
        <v>0</v>
      </c>
      <c r="CN92" t="s">
        <v>1134</v>
      </c>
      <c r="CO92">
        <v>1</v>
      </c>
      <c r="CP92">
        <v>0</v>
      </c>
      <c r="CQ92">
        <v>0</v>
      </c>
      <c r="CR92">
        <v>0</v>
      </c>
      <c r="EF92" t="s">
        <v>1199</v>
      </c>
      <c r="EG92">
        <v>1</v>
      </c>
      <c r="EH92">
        <v>0</v>
      </c>
      <c r="EI92">
        <v>0</v>
      </c>
      <c r="EJ92">
        <v>0</v>
      </c>
      <c r="EK92">
        <v>0</v>
      </c>
      <c r="EL92">
        <v>1</v>
      </c>
      <c r="EN92" t="s">
        <v>1127</v>
      </c>
      <c r="EO92">
        <v>2500</v>
      </c>
      <c r="EP92" t="s">
        <v>1173</v>
      </c>
      <c r="ES92">
        <v>180</v>
      </c>
      <c r="ET92">
        <v>14</v>
      </c>
      <c r="EU92">
        <v>0</v>
      </c>
      <c r="FX92" t="s">
        <v>1137</v>
      </c>
      <c r="GV92" t="s">
        <v>1134</v>
      </c>
      <c r="GW92">
        <v>1</v>
      </c>
      <c r="GX92">
        <v>0</v>
      </c>
      <c r="GY92">
        <v>0</v>
      </c>
      <c r="GZ92">
        <v>0</v>
      </c>
      <c r="IP92" t="s">
        <v>1448</v>
      </c>
      <c r="IQ92">
        <v>0</v>
      </c>
      <c r="IR92">
        <v>0</v>
      </c>
      <c r="IS92">
        <v>0</v>
      </c>
      <c r="IT92">
        <v>0</v>
      </c>
      <c r="IU92">
        <v>0</v>
      </c>
      <c r="IV92">
        <v>1</v>
      </c>
      <c r="IW92">
        <v>1</v>
      </c>
      <c r="IX92">
        <v>1</v>
      </c>
      <c r="IY92">
        <v>1</v>
      </c>
      <c r="IZ92">
        <v>1</v>
      </c>
      <c r="JA92">
        <v>1</v>
      </c>
      <c r="JB92">
        <v>1</v>
      </c>
      <c r="JC92">
        <v>0</v>
      </c>
      <c r="JD92">
        <v>0</v>
      </c>
      <c r="JE92">
        <v>1</v>
      </c>
      <c r="JF92">
        <v>0</v>
      </c>
      <c r="JG92">
        <v>8</v>
      </c>
      <c r="JH92">
        <v>10</v>
      </c>
      <c r="LM92" t="s">
        <v>1127</v>
      </c>
      <c r="LN92">
        <v>1500</v>
      </c>
      <c r="LO92" t="s">
        <v>1173</v>
      </c>
      <c r="LR92">
        <v>90</v>
      </c>
      <c r="LS92">
        <v>14</v>
      </c>
      <c r="LT92">
        <v>0</v>
      </c>
      <c r="LV92" t="s">
        <v>1127</v>
      </c>
      <c r="LW92">
        <v>100</v>
      </c>
      <c r="LX92" t="s">
        <v>1173</v>
      </c>
      <c r="MA92">
        <v>60</v>
      </c>
      <c r="MB92">
        <v>14</v>
      </c>
      <c r="MC92">
        <v>0</v>
      </c>
      <c r="ME92" t="s">
        <v>1129</v>
      </c>
      <c r="MF92" t="s">
        <v>1394</v>
      </c>
      <c r="MG92">
        <v>1</v>
      </c>
      <c r="MH92">
        <v>1</v>
      </c>
      <c r="MI92">
        <v>1</v>
      </c>
      <c r="MJ92">
        <v>500</v>
      </c>
      <c r="MK92">
        <v>750</v>
      </c>
      <c r="ML92">
        <v>1000</v>
      </c>
      <c r="MM92" t="s">
        <v>1173</v>
      </c>
      <c r="MP92">
        <v>60</v>
      </c>
      <c r="MQ92">
        <v>14</v>
      </c>
      <c r="MR92">
        <v>0</v>
      </c>
      <c r="MT92" t="s">
        <v>1127</v>
      </c>
      <c r="MU92">
        <v>2000</v>
      </c>
      <c r="MV92" t="s">
        <v>1219</v>
      </c>
      <c r="MW92" t="s">
        <v>1220</v>
      </c>
      <c r="MY92">
        <v>60</v>
      </c>
      <c r="MZ92">
        <v>14</v>
      </c>
      <c r="NA92">
        <v>0</v>
      </c>
      <c r="NC92" t="s">
        <v>1127</v>
      </c>
      <c r="ND92">
        <v>3000</v>
      </c>
      <c r="NE92" t="s">
        <v>1219</v>
      </c>
      <c r="NF92" t="s">
        <v>1220</v>
      </c>
      <c r="NH92">
        <v>90</v>
      </c>
      <c r="NI92">
        <v>30</v>
      </c>
      <c r="NJ92">
        <v>0</v>
      </c>
      <c r="NL92" t="s">
        <v>1127</v>
      </c>
      <c r="NM92">
        <v>3000</v>
      </c>
      <c r="NN92" t="s">
        <v>1173</v>
      </c>
      <c r="NQ92">
        <v>90</v>
      </c>
      <c r="NR92">
        <v>14</v>
      </c>
      <c r="NS92">
        <v>0</v>
      </c>
      <c r="NU92" t="s">
        <v>1127</v>
      </c>
      <c r="NV92">
        <v>3000</v>
      </c>
      <c r="NW92" t="s">
        <v>1173</v>
      </c>
      <c r="NZ92">
        <v>180</v>
      </c>
      <c r="OA92">
        <v>14</v>
      </c>
      <c r="OB92">
        <v>0</v>
      </c>
      <c r="OX92" t="s">
        <v>1127</v>
      </c>
      <c r="OY92">
        <v>250</v>
      </c>
      <c r="OZ92" t="s">
        <v>1219</v>
      </c>
      <c r="PA92" t="s">
        <v>1220</v>
      </c>
      <c r="PC92">
        <v>30</v>
      </c>
      <c r="PD92">
        <v>14</v>
      </c>
      <c r="PE92">
        <v>0</v>
      </c>
      <c r="PG92" t="s">
        <v>1123</v>
      </c>
      <c r="PI92" t="s">
        <v>1449</v>
      </c>
      <c r="PJ92">
        <v>0</v>
      </c>
      <c r="PK92">
        <v>0</v>
      </c>
      <c r="PL92">
        <v>0</v>
      </c>
      <c r="PM92">
        <v>0</v>
      </c>
      <c r="PN92">
        <v>0</v>
      </c>
      <c r="PO92">
        <v>0</v>
      </c>
      <c r="PP92">
        <v>0</v>
      </c>
      <c r="PQ92">
        <v>0</v>
      </c>
      <c r="PR92">
        <v>1</v>
      </c>
      <c r="PS92">
        <v>0</v>
      </c>
      <c r="PT92">
        <v>0</v>
      </c>
      <c r="PU92">
        <v>0</v>
      </c>
      <c r="PV92">
        <v>0</v>
      </c>
      <c r="PW92">
        <v>0</v>
      </c>
      <c r="PX92">
        <v>0</v>
      </c>
      <c r="PY92">
        <v>0</v>
      </c>
      <c r="QA92" t="s">
        <v>1450</v>
      </c>
      <c r="QB92">
        <v>0</v>
      </c>
      <c r="QC92">
        <v>0</v>
      </c>
      <c r="QD92">
        <v>1</v>
      </c>
      <c r="QE92">
        <v>0</v>
      </c>
      <c r="QF92">
        <v>0</v>
      </c>
      <c r="QG92">
        <v>0</v>
      </c>
      <c r="QH92">
        <v>0</v>
      </c>
      <c r="QI92">
        <v>0</v>
      </c>
      <c r="QJ92">
        <v>1</v>
      </c>
      <c r="QK92">
        <v>0</v>
      </c>
      <c r="QL92">
        <v>0</v>
      </c>
      <c r="QM92">
        <v>0</v>
      </c>
      <c r="QP92" t="s">
        <v>1134</v>
      </c>
      <c r="QQ92">
        <v>1</v>
      </c>
      <c r="QR92">
        <v>0</v>
      </c>
      <c r="QS92">
        <v>0</v>
      </c>
      <c r="QT92">
        <v>0</v>
      </c>
      <c r="AMP92" t="s">
        <v>1147</v>
      </c>
      <c r="AMQ92">
        <v>1</v>
      </c>
      <c r="AMR92">
        <v>0</v>
      </c>
      <c r="AMS92">
        <v>0</v>
      </c>
      <c r="AMT92">
        <v>1</v>
      </c>
      <c r="AMU92">
        <v>0</v>
      </c>
      <c r="AMV92">
        <v>0</v>
      </c>
      <c r="AMX92" t="s">
        <v>1136</v>
      </c>
      <c r="AMY92" t="s">
        <v>1137</v>
      </c>
      <c r="ANJ92" t="s">
        <v>1138</v>
      </c>
      <c r="ANK92">
        <v>0</v>
      </c>
      <c r="ANL92">
        <v>0</v>
      </c>
      <c r="ANM92">
        <v>0</v>
      </c>
      <c r="ANN92">
        <v>0</v>
      </c>
      <c r="ANO92">
        <v>0</v>
      </c>
      <c r="ANP92">
        <v>0</v>
      </c>
      <c r="ANQ92">
        <v>0</v>
      </c>
      <c r="ANR92">
        <v>1</v>
      </c>
      <c r="ANS92">
        <v>0</v>
      </c>
      <c r="ANX92">
        <v>375224857</v>
      </c>
      <c r="ANY92" s="2">
        <v>44913.826527777783</v>
      </c>
      <c r="AOB92" t="s">
        <v>1140</v>
      </c>
      <c r="AOC92" t="s">
        <v>1141</v>
      </c>
    </row>
    <row r="93" spans="1:492 1030:1069" x14ac:dyDescent="0.35">
      <c r="A93">
        <v>92</v>
      </c>
      <c r="B93" t="s">
        <v>1451</v>
      </c>
      <c r="C93" s="2">
        <v>44913</v>
      </c>
      <c r="D93" t="s">
        <v>1431</v>
      </c>
      <c r="E93" s="2">
        <v>44913.451990706017</v>
      </c>
      <c r="F93" s="2">
        <v>44913.451990706017</v>
      </c>
      <c r="G93" s="2">
        <v>44913.765859224543</v>
      </c>
      <c r="H93" t="s">
        <v>1115</v>
      </c>
      <c r="K93" t="s">
        <v>1432</v>
      </c>
      <c r="L93" s="2">
        <v>44913</v>
      </c>
      <c r="M93" t="s">
        <v>1433</v>
      </c>
      <c r="N93" t="s">
        <v>1434</v>
      </c>
      <c r="O93" t="s">
        <v>1435</v>
      </c>
      <c r="P93" t="s">
        <v>1120</v>
      </c>
      <c r="S93" t="s">
        <v>1436</v>
      </c>
      <c r="T93" t="s">
        <v>1437</v>
      </c>
      <c r="V93" t="s">
        <v>1123</v>
      </c>
      <c r="X93" t="s">
        <v>1124</v>
      </c>
      <c r="AA93" t="s">
        <v>1196</v>
      </c>
      <c r="AB93">
        <v>1</v>
      </c>
      <c r="AC93">
        <v>0</v>
      </c>
      <c r="AD93">
        <v>0</v>
      </c>
      <c r="AE93">
        <v>0</v>
      </c>
      <c r="AF93">
        <v>1</v>
      </c>
      <c r="AH93" t="s">
        <v>1127</v>
      </c>
      <c r="AI93">
        <v>1200</v>
      </c>
      <c r="AJ93" t="s">
        <v>1173</v>
      </c>
      <c r="AM93">
        <v>60</v>
      </c>
      <c r="AN93">
        <v>14</v>
      </c>
      <c r="AO93">
        <v>0</v>
      </c>
      <c r="BQ93" t="s">
        <v>1137</v>
      </c>
      <c r="CN93" t="s">
        <v>1134</v>
      </c>
      <c r="CO93">
        <v>1</v>
      </c>
      <c r="CP93">
        <v>0</v>
      </c>
      <c r="CQ93">
        <v>0</v>
      </c>
      <c r="CR93">
        <v>0</v>
      </c>
      <c r="EF93" t="s">
        <v>1125</v>
      </c>
      <c r="EG93">
        <v>0</v>
      </c>
      <c r="EH93">
        <v>0</v>
      </c>
      <c r="EI93">
        <v>0</v>
      </c>
      <c r="EJ93">
        <v>0</v>
      </c>
      <c r="EK93">
        <v>1</v>
      </c>
      <c r="EL93">
        <v>1</v>
      </c>
      <c r="IP93" t="s">
        <v>1452</v>
      </c>
      <c r="IQ93">
        <v>0</v>
      </c>
      <c r="IR93">
        <v>0</v>
      </c>
      <c r="IS93">
        <v>0</v>
      </c>
      <c r="IT93">
        <v>1</v>
      </c>
      <c r="IU93">
        <v>1</v>
      </c>
      <c r="IV93">
        <v>0</v>
      </c>
      <c r="IW93">
        <v>1</v>
      </c>
      <c r="IX93">
        <v>1</v>
      </c>
      <c r="IY93">
        <v>1</v>
      </c>
      <c r="IZ93">
        <v>1</v>
      </c>
      <c r="JA93">
        <v>0</v>
      </c>
      <c r="JB93">
        <v>0</v>
      </c>
      <c r="JC93">
        <v>0</v>
      </c>
      <c r="JD93">
        <v>0</v>
      </c>
      <c r="JE93">
        <v>0</v>
      </c>
      <c r="JF93">
        <v>0</v>
      </c>
      <c r="JG93">
        <v>7</v>
      </c>
      <c r="JH93">
        <v>9</v>
      </c>
      <c r="KU93" t="s">
        <v>1127</v>
      </c>
      <c r="KV93">
        <v>5000</v>
      </c>
      <c r="KW93" t="s">
        <v>1173</v>
      </c>
      <c r="KZ93">
        <v>180</v>
      </c>
      <c r="LA93">
        <v>14</v>
      </c>
      <c r="LB93">
        <v>0</v>
      </c>
      <c r="LD93" t="s">
        <v>1127</v>
      </c>
      <c r="LE93">
        <v>3500</v>
      </c>
      <c r="LF93" t="s">
        <v>1173</v>
      </c>
      <c r="LI93">
        <v>60</v>
      </c>
      <c r="LJ93">
        <v>14</v>
      </c>
      <c r="LK93">
        <v>0</v>
      </c>
      <c r="LM93" t="s">
        <v>1265</v>
      </c>
      <c r="LV93" t="s">
        <v>1127</v>
      </c>
      <c r="LW93">
        <v>150</v>
      </c>
      <c r="LX93" t="s">
        <v>1173</v>
      </c>
      <c r="MA93">
        <v>30</v>
      </c>
      <c r="MB93">
        <v>7</v>
      </c>
      <c r="MC93">
        <v>0</v>
      </c>
      <c r="ME93" t="s">
        <v>1127</v>
      </c>
      <c r="MF93" t="s">
        <v>1394</v>
      </c>
      <c r="MG93">
        <v>1</v>
      </c>
      <c r="MH93">
        <v>1</v>
      </c>
      <c r="MI93">
        <v>1</v>
      </c>
      <c r="MJ93">
        <v>600</v>
      </c>
      <c r="MK93">
        <v>800</v>
      </c>
      <c r="ML93">
        <v>1200</v>
      </c>
      <c r="MM93" t="s">
        <v>1173</v>
      </c>
      <c r="MP93">
        <v>60</v>
      </c>
      <c r="MQ93">
        <v>7</v>
      </c>
      <c r="MR93">
        <v>0</v>
      </c>
      <c r="MT93" t="s">
        <v>1127</v>
      </c>
      <c r="MU93">
        <v>5000</v>
      </c>
      <c r="MV93" t="s">
        <v>1173</v>
      </c>
      <c r="MY93">
        <v>60</v>
      </c>
      <c r="MZ93">
        <v>1</v>
      </c>
      <c r="NA93">
        <v>0</v>
      </c>
      <c r="NC93" t="s">
        <v>1127</v>
      </c>
      <c r="ND93">
        <v>3250</v>
      </c>
      <c r="NE93" t="s">
        <v>1131</v>
      </c>
      <c r="NH93">
        <v>60</v>
      </c>
      <c r="NI93">
        <v>14</v>
      </c>
      <c r="NJ93">
        <v>0</v>
      </c>
      <c r="PG93" t="s">
        <v>1123</v>
      </c>
      <c r="PI93" t="s">
        <v>1453</v>
      </c>
      <c r="PJ93">
        <v>0</v>
      </c>
      <c r="PK93">
        <v>0</v>
      </c>
      <c r="PL93">
        <v>0</v>
      </c>
      <c r="PM93">
        <v>1</v>
      </c>
      <c r="PN93">
        <v>1</v>
      </c>
      <c r="PO93">
        <v>1</v>
      </c>
      <c r="PP93">
        <v>1</v>
      </c>
      <c r="PQ93">
        <v>1</v>
      </c>
      <c r="PR93">
        <v>0</v>
      </c>
      <c r="PS93">
        <v>1</v>
      </c>
      <c r="PT93">
        <v>0</v>
      </c>
      <c r="PU93">
        <v>0</v>
      </c>
      <c r="PV93">
        <v>0</v>
      </c>
      <c r="PW93">
        <v>0</v>
      </c>
      <c r="PX93">
        <v>0</v>
      </c>
      <c r="PY93">
        <v>0</v>
      </c>
      <c r="QA93" t="s">
        <v>1212</v>
      </c>
      <c r="QB93">
        <v>0</v>
      </c>
      <c r="QC93">
        <v>0</v>
      </c>
      <c r="QD93">
        <v>0</v>
      </c>
      <c r="QE93">
        <v>0</v>
      </c>
      <c r="QF93">
        <v>0</v>
      </c>
      <c r="QG93">
        <v>0</v>
      </c>
      <c r="QH93">
        <v>0</v>
      </c>
      <c r="QI93">
        <v>1</v>
      </c>
      <c r="QJ93">
        <v>0</v>
      </c>
      <c r="QK93">
        <v>0</v>
      </c>
      <c r="QL93">
        <v>0</v>
      </c>
      <c r="QM93">
        <v>0</v>
      </c>
      <c r="QP93" t="s">
        <v>1145</v>
      </c>
      <c r="QQ93">
        <v>0</v>
      </c>
      <c r="QR93">
        <v>1</v>
      </c>
      <c r="QS93">
        <v>0</v>
      </c>
      <c r="QT93">
        <v>0</v>
      </c>
      <c r="QU93" t="s">
        <v>1454</v>
      </c>
      <c r="QV93">
        <v>0</v>
      </c>
      <c r="QW93">
        <v>0</v>
      </c>
      <c r="QX93">
        <v>0</v>
      </c>
      <c r="QY93">
        <v>0</v>
      </c>
      <c r="QZ93">
        <v>0</v>
      </c>
      <c r="RA93">
        <v>0</v>
      </c>
      <c r="RB93">
        <v>1</v>
      </c>
      <c r="RC93">
        <v>1</v>
      </c>
      <c r="RD93">
        <v>0</v>
      </c>
      <c r="RE93">
        <v>1</v>
      </c>
      <c r="RF93">
        <v>0</v>
      </c>
      <c r="RG93">
        <v>0</v>
      </c>
      <c r="RH93">
        <v>0</v>
      </c>
      <c r="RI93">
        <v>0</v>
      </c>
      <c r="RJ93">
        <v>0</v>
      </c>
      <c r="RK93">
        <v>0</v>
      </c>
      <c r="RL93" t="s">
        <v>1205</v>
      </c>
      <c r="RM93">
        <v>0</v>
      </c>
      <c r="RN93">
        <v>0</v>
      </c>
      <c r="RO93">
        <v>0</v>
      </c>
      <c r="RP93">
        <v>0</v>
      </c>
      <c r="RQ93">
        <v>0</v>
      </c>
      <c r="RR93">
        <v>1</v>
      </c>
      <c r="RS93">
        <v>0</v>
      </c>
      <c r="RT93">
        <v>0</v>
      </c>
      <c r="RU93">
        <v>0</v>
      </c>
      <c r="RV93">
        <v>0</v>
      </c>
      <c r="RW93">
        <v>0</v>
      </c>
      <c r="RX93">
        <v>0</v>
      </c>
      <c r="AMP93" t="s">
        <v>1147</v>
      </c>
      <c r="AMQ93">
        <v>1</v>
      </c>
      <c r="AMR93">
        <v>0</v>
      </c>
      <c r="AMS93">
        <v>0</v>
      </c>
      <c r="AMT93">
        <v>1</v>
      </c>
      <c r="AMU93">
        <v>0</v>
      </c>
      <c r="AMV93">
        <v>0</v>
      </c>
      <c r="AMX93" t="s">
        <v>1136</v>
      </c>
      <c r="AMY93" t="s">
        <v>1137</v>
      </c>
      <c r="ANJ93" t="s">
        <v>1138</v>
      </c>
      <c r="ANK93">
        <v>0</v>
      </c>
      <c r="ANL93">
        <v>0</v>
      </c>
      <c r="ANM93">
        <v>0</v>
      </c>
      <c r="ANN93">
        <v>0</v>
      </c>
      <c r="ANO93">
        <v>0</v>
      </c>
      <c r="ANP93">
        <v>0</v>
      </c>
      <c r="ANQ93">
        <v>0</v>
      </c>
      <c r="ANR93">
        <v>1</v>
      </c>
      <c r="ANS93">
        <v>0</v>
      </c>
      <c r="ANX93">
        <v>375224858</v>
      </c>
      <c r="ANY93" s="2">
        <v>44913.826550925922</v>
      </c>
      <c r="AOB93" t="s">
        <v>1140</v>
      </c>
      <c r="AOC93" t="s">
        <v>1141</v>
      </c>
    </row>
    <row r="94" spans="1:492 1030:1069" x14ac:dyDescent="0.35">
      <c r="A94">
        <v>93</v>
      </c>
      <c r="B94" t="s">
        <v>1455</v>
      </c>
      <c r="C94" s="2">
        <v>44913</v>
      </c>
      <c r="D94" t="s">
        <v>1431</v>
      </c>
      <c r="E94" s="2">
        <v>44913.469855196759</v>
      </c>
      <c r="F94" s="2">
        <v>44913.469855196759</v>
      </c>
      <c r="G94" s="2">
        <v>44913.756610474527</v>
      </c>
      <c r="H94" t="s">
        <v>1115</v>
      </c>
      <c r="K94" t="s">
        <v>1432</v>
      </c>
      <c r="L94" s="2">
        <v>44913</v>
      </c>
      <c r="M94" t="s">
        <v>1433</v>
      </c>
      <c r="N94" t="s">
        <v>1434</v>
      </c>
      <c r="O94" t="s">
        <v>1435</v>
      </c>
      <c r="P94" t="s">
        <v>1120</v>
      </c>
      <c r="S94" t="s">
        <v>1436</v>
      </c>
      <c r="T94" t="s">
        <v>1437</v>
      </c>
      <c r="V94" t="s">
        <v>1123</v>
      </c>
      <c r="X94" t="s">
        <v>1124</v>
      </c>
      <c r="AA94" t="s">
        <v>1125</v>
      </c>
      <c r="AB94">
        <v>0</v>
      </c>
      <c r="AC94">
        <v>0</v>
      </c>
      <c r="AD94">
        <v>0</v>
      </c>
      <c r="AE94">
        <v>1</v>
      </c>
      <c r="AF94">
        <v>1</v>
      </c>
      <c r="EF94" t="s">
        <v>1125</v>
      </c>
      <c r="EG94">
        <v>0</v>
      </c>
      <c r="EH94">
        <v>0</v>
      </c>
      <c r="EI94">
        <v>0</v>
      </c>
      <c r="EJ94">
        <v>0</v>
      </c>
      <c r="EK94">
        <v>1</v>
      </c>
      <c r="EL94">
        <v>1</v>
      </c>
      <c r="IP94" t="s">
        <v>1456</v>
      </c>
      <c r="IQ94">
        <v>0</v>
      </c>
      <c r="IR94">
        <v>0</v>
      </c>
      <c r="IS94">
        <v>0</v>
      </c>
      <c r="IT94">
        <v>0</v>
      </c>
      <c r="IU94">
        <v>0</v>
      </c>
      <c r="IV94">
        <v>0</v>
      </c>
      <c r="IW94">
        <v>0</v>
      </c>
      <c r="IX94">
        <v>0</v>
      </c>
      <c r="IY94">
        <v>0</v>
      </c>
      <c r="IZ94">
        <v>0</v>
      </c>
      <c r="JA94">
        <v>1</v>
      </c>
      <c r="JB94">
        <v>1</v>
      </c>
      <c r="JC94">
        <v>0</v>
      </c>
      <c r="JD94">
        <v>1</v>
      </c>
      <c r="JE94">
        <v>0</v>
      </c>
      <c r="JF94">
        <v>0</v>
      </c>
      <c r="JG94">
        <v>3</v>
      </c>
      <c r="JH94">
        <v>5</v>
      </c>
      <c r="NL94" t="s">
        <v>1127</v>
      </c>
      <c r="NM94">
        <v>2000</v>
      </c>
      <c r="NN94" t="s">
        <v>1173</v>
      </c>
      <c r="NQ94">
        <v>30</v>
      </c>
      <c r="NR94">
        <v>7</v>
      </c>
      <c r="NS94">
        <v>0</v>
      </c>
      <c r="NU94" t="s">
        <v>1127</v>
      </c>
      <c r="NV94">
        <v>3000</v>
      </c>
      <c r="NW94" t="s">
        <v>1173</v>
      </c>
      <c r="NZ94">
        <v>60</v>
      </c>
      <c r="OA94">
        <v>7</v>
      </c>
      <c r="OB94">
        <v>0</v>
      </c>
      <c r="OM94" t="s">
        <v>1127</v>
      </c>
      <c r="ON94" t="s">
        <v>1123</v>
      </c>
      <c r="OP94">
        <v>2250</v>
      </c>
      <c r="OQ94" t="s">
        <v>1173</v>
      </c>
      <c r="OT94">
        <v>30</v>
      </c>
      <c r="OU94">
        <v>7</v>
      </c>
      <c r="OV94">
        <v>0</v>
      </c>
      <c r="PG94" t="s">
        <v>1123</v>
      </c>
      <c r="PI94" t="s">
        <v>1172</v>
      </c>
      <c r="PJ94">
        <v>0</v>
      </c>
      <c r="PK94">
        <v>0</v>
      </c>
      <c r="PL94">
        <v>0</v>
      </c>
      <c r="PM94">
        <v>0</v>
      </c>
      <c r="PN94">
        <v>0</v>
      </c>
      <c r="PO94">
        <v>0</v>
      </c>
      <c r="PP94">
        <v>0</v>
      </c>
      <c r="PQ94">
        <v>0</v>
      </c>
      <c r="PR94">
        <v>0</v>
      </c>
      <c r="PS94">
        <v>0</v>
      </c>
      <c r="PT94">
        <v>1</v>
      </c>
      <c r="PU94">
        <v>1</v>
      </c>
      <c r="PV94">
        <v>0</v>
      </c>
      <c r="PW94">
        <v>1</v>
      </c>
      <c r="PX94">
        <v>0</v>
      </c>
      <c r="PY94">
        <v>0</v>
      </c>
      <c r="QA94" t="s">
        <v>1212</v>
      </c>
      <c r="QB94">
        <v>0</v>
      </c>
      <c r="QC94">
        <v>0</v>
      </c>
      <c r="QD94">
        <v>0</v>
      </c>
      <c r="QE94">
        <v>0</v>
      </c>
      <c r="QF94">
        <v>0</v>
      </c>
      <c r="QG94">
        <v>0</v>
      </c>
      <c r="QH94">
        <v>0</v>
      </c>
      <c r="QI94">
        <v>1</v>
      </c>
      <c r="QJ94">
        <v>0</v>
      </c>
      <c r="QK94">
        <v>0</v>
      </c>
      <c r="QL94">
        <v>0</v>
      </c>
      <c r="QM94">
        <v>0</v>
      </c>
      <c r="QP94" t="s">
        <v>1134</v>
      </c>
      <c r="QQ94">
        <v>1</v>
      </c>
      <c r="QR94">
        <v>0</v>
      </c>
      <c r="QS94">
        <v>0</v>
      </c>
      <c r="QT94">
        <v>0</v>
      </c>
      <c r="AMP94" t="s">
        <v>1147</v>
      </c>
      <c r="AMQ94">
        <v>1</v>
      </c>
      <c r="AMR94">
        <v>0</v>
      </c>
      <c r="AMS94">
        <v>0</v>
      </c>
      <c r="AMT94">
        <v>1</v>
      </c>
      <c r="AMU94">
        <v>0</v>
      </c>
      <c r="AMV94">
        <v>0</v>
      </c>
      <c r="AMX94" t="s">
        <v>1136</v>
      </c>
      <c r="AMY94" t="s">
        <v>1137</v>
      </c>
      <c r="ANJ94" t="s">
        <v>1138</v>
      </c>
      <c r="ANK94">
        <v>0</v>
      </c>
      <c r="ANL94">
        <v>0</v>
      </c>
      <c r="ANM94">
        <v>0</v>
      </c>
      <c r="ANN94">
        <v>0</v>
      </c>
      <c r="ANO94">
        <v>0</v>
      </c>
      <c r="ANP94">
        <v>0</v>
      </c>
      <c r="ANQ94">
        <v>0</v>
      </c>
      <c r="ANR94">
        <v>1</v>
      </c>
      <c r="ANS94">
        <v>0</v>
      </c>
      <c r="ANX94">
        <v>375224859</v>
      </c>
      <c r="ANY94" s="2">
        <v>44913.826562499999</v>
      </c>
      <c r="AOB94" t="s">
        <v>1140</v>
      </c>
      <c r="AOC94" t="s">
        <v>1141</v>
      </c>
    </row>
    <row r="95" spans="1:492 1030:1069" x14ac:dyDescent="0.35">
      <c r="A95">
        <v>94</v>
      </c>
      <c r="B95" t="s">
        <v>1457</v>
      </c>
      <c r="C95" s="2">
        <v>44908</v>
      </c>
      <c r="D95" t="s">
        <v>1431</v>
      </c>
      <c r="E95" s="2">
        <v>44908.578631342592</v>
      </c>
      <c r="F95" s="2">
        <v>44908.578631342592</v>
      </c>
      <c r="G95" s="2">
        <v>44908.605390497687</v>
      </c>
      <c r="H95" t="s">
        <v>1115</v>
      </c>
      <c r="K95" t="s">
        <v>1432</v>
      </c>
      <c r="L95" s="2">
        <v>44908</v>
      </c>
      <c r="M95" t="s">
        <v>1433</v>
      </c>
      <c r="N95" t="s">
        <v>1434</v>
      </c>
      <c r="O95" t="s">
        <v>1435</v>
      </c>
      <c r="P95" t="s">
        <v>1120</v>
      </c>
      <c r="S95" t="s">
        <v>1436</v>
      </c>
      <c r="T95" t="s">
        <v>1437</v>
      </c>
      <c r="V95" t="s">
        <v>1123</v>
      </c>
      <c r="X95" t="s">
        <v>1150</v>
      </c>
      <c r="AA95" t="s">
        <v>1196</v>
      </c>
      <c r="AB95">
        <v>1</v>
      </c>
      <c r="AC95">
        <v>0</v>
      </c>
      <c r="AD95">
        <v>0</v>
      </c>
      <c r="AE95">
        <v>0</v>
      </c>
      <c r="AF95">
        <v>1</v>
      </c>
      <c r="AH95" t="s">
        <v>1129</v>
      </c>
      <c r="AI95">
        <v>1000</v>
      </c>
      <c r="AJ95" t="s">
        <v>1173</v>
      </c>
      <c r="AM95">
        <v>180</v>
      </c>
      <c r="AN95">
        <v>14</v>
      </c>
      <c r="AO95">
        <v>0</v>
      </c>
      <c r="BQ95" t="s">
        <v>1123</v>
      </c>
      <c r="BS95" t="s">
        <v>1196</v>
      </c>
      <c r="BT95">
        <v>1</v>
      </c>
      <c r="BU95">
        <v>0</v>
      </c>
      <c r="BV95">
        <v>0</v>
      </c>
      <c r="BW95">
        <v>0</v>
      </c>
      <c r="BY95" t="s">
        <v>1458</v>
      </c>
      <c r="BZ95">
        <v>0</v>
      </c>
      <c r="CA95">
        <v>0</v>
      </c>
      <c r="CB95">
        <v>1</v>
      </c>
      <c r="CC95">
        <v>0</v>
      </c>
      <c r="CD95">
        <v>0</v>
      </c>
      <c r="CE95">
        <v>0</v>
      </c>
      <c r="CF95">
        <v>1</v>
      </c>
      <c r="CG95">
        <v>1</v>
      </c>
      <c r="CH95">
        <v>0</v>
      </c>
      <c r="CI95">
        <v>0</v>
      </c>
      <c r="CJ95">
        <v>0</v>
      </c>
      <c r="CK95">
        <v>0</v>
      </c>
      <c r="CN95" t="s">
        <v>1134</v>
      </c>
      <c r="CO95">
        <v>1</v>
      </c>
      <c r="CP95">
        <v>0</v>
      </c>
      <c r="CQ95">
        <v>0</v>
      </c>
      <c r="CR95">
        <v>0</v>
      </c>
      <c r="EF95" t="s">
        <v>1125</v>
      </c>
      <c r="EG95">
        <v>0</v>
      </c>
      <c r="EH95">
        <v>0</v>
      </c>
      <c r="EI95">
        <v>0</v>
      </c>
      <c r="EJ95">
        <v>0</v>
      </c>
      <c r="EK95">
        <v>1</v>
      </c>
      <c r="EL95">
        <v>1</v>
      </c>
      <c r="IP95" t="s">
        <v>1452</v>
      </c>
      <c r="IQ95">
        <v>0</v>
      </c>
      <c r="IR95">
        <v>0</v>
      </c>
      <c r="IS95">
        <v>0</v>
      </c>
      <c r="IT95">
        <v>1</v>
      </c>
      <c r="IU95">
        <v>1</v>
      </c>
      <c r="IV95">
        <v>0</v>
      </c>
      <c r="IW95">
        <v>1</v>
      </c>
      <c r="IX95">
        <v>1</v>
      </c>
      <c r="IY95">
        <v>1</v>
      </c>
      <c r="IZ95">
        <v>1</v>
      </c>
      <c r="JA95">
        <v>0</v>
      </c>
      <c r="JB95">
        <v>0</v>
      </c>
      <c r="JC95">
        <v>0</v>
      </c>
      <c r="JD95">
        <v>0</v>
      </c>
      <c r="JE95">
        <v>0</v>
      </c>
      <c r="JF95">
        <v>0</v>
      </c>
      <c r="JG95">
        <v>7</v>
      </c>
      <c r="JH95">
        <v>9</v>
      </c>
      <c r="KU95" t="s">
        <v>1127</v>
      </c>
      <c r="KV95">
        <v>5000</v>
      </c>
      <c r="KW95" t="s">
        <v>1173</v>
      </c>
      <c r="KZ95">
        <v>365</v>
      </c>
      <c r="LA95">
        <v>14</v>
      </c>
      <c r="LB95">
        <v>0</v>
      </c>
      <c r="LD95" t="s">
        <v>1127</v>
      </c>
      <c r="LE95">
        <v>3500</v>
      </c>
      <c r="LF95" t="s">
        <v>1173</v>
      </c>
      <c r="LI95">
        <v>365</v>
      </c>
      <c r="LJ95">
        <v>14</v>
      </c>
      <c r="LK95">
        <v>0</v>
      </c>
      <c r="LM95" t="s">
        <v>1265</v>
      </c>
      <c r="LV95" t="s">
        <v>1127</v>
      </c>
      <c r="LW95">
        <v>100</v>
      </c>
      <c r="LX95" t="s">
        <v>1173</v>
      </c>
      <c r="MA95">
        <v>90</v>
      </c>
      <c r="MB95">
        <v>14</v>
      </c>
      <c r="MC95">
        <v>0</v>
      </c>
      <c r="ME95" t="s">
        <v>1129</v>
      </c>
      <c r="MF95" t="s">
        <v>1459</v>
      </c>
      <c r="MG95">
        <v>1</v>
      </c>
      <c r="MH95">
        <v>1</v>
      </c>
      <c r="MI95">
        <v>1</v>
      </c>
      <c r="MJ95">
        <v>600</v>
      </c>
      <c r="MK95">
        <v>750</v>
      </c>
      <c r="ML95">
        <v>1000</v>
      </c>
      <c r="MM95" t="s">
        <v>1173</v>
      </c>
      <c r="MP95">
        <v>180</v>
      </c>
      <c r="MQ95">
        <v>14</v>
      </c>
      <c r="MR95">
        <v>0</v>
      </c>
      <c r="MT95" t="s">
        <v>1127</v>
      </c>
      <c r="MU95">
        <v>2000</v>
      </c>
      <c r="MV95" t="s">
        <v>1173</v>
      </c>
      <c r="MY95">
        <v>90</v>
      </c>
      <c r="MZ95">
        <v>14</v>
      </c>
      <c r="NA95">
        <v>0</v>
      </c>
      <c r="NC95" t="s">
        <v>1127</v>
      </c>
      <c r="ND95">
        <v>3000</v>
      </c>
      <c r="NE95" t="s">
        <v>1173</v>
      </c>
      <c r="NH95">
        <v>180</v>
      </c>
      <c r="NI95">
        <v>14</v>
      </c>
      <c r="NJ95">
        <v>0</v>
      </c>
      <c r="PG95" t="s">
        <v>1123</v>
      </c>
      <c r="PI95" t="s">
        <v>1449</v>
      </c>
      <c r="PJ95">
        <v>0</v>
      </c>
      <c r="PK95">
        <v>0</v>
      </c>
      <c r="PL95">
        <v>0</v>
      </c>
      <c r="PM95">
        <v>0</v>
      </c>
      <c r="PN95">
        <v>0</v>
      </c>
      <c r="PO95">
        <v>0</v>
      </c>
      <c r="PP95">
        <v>0</v>
      </c>
      <c r="PQ95">
        <v>0</v>
      </c>
      <c r="PR95">
        <v>1</v>
      </c>
      <c r="PS95">
        <v>0</v>
      </c>
      <c r="PT95">
        <v>0</v>
      </c>
      <c r="PU95">
        <v>0</v>
      </c>
      <c r="PV95">
        <v>0</v>
      </c>
      <c r="PW95">
        <v>0</v>
      </c>
      <c r="PX95">
        <v>0</v>
      </c>
      <c r="PY95">
        <v>0</v>
      </c>
      <c r="QA95" t="s">
        <v>1348</v>
      </c>
      <c r="QB95">
        <v>0</v>
      </c>
      <c r="QC95">
        <v>0</v>
      </c>
      <c r="QD95">
        <v>1</v>
      </c>
      <c r="QE95">
        <v>0</v>
      </c>
      <c r="QF95">
        <v>0</v>
      </c>
      <c r="QG95">
        <v>0</v>
      </c>
      <c r="QH95">
        <v>0</v>
      </c>
      <c r="QI95">
        <v>0</v>
      </c>
      <c r="QJ95">
        <v>0</v>
      </c>
      <c r="QK95">
        <v>0</v>
      </c>
      <c r="QL95">
        <v>0</v>
      </c>
      <c r="QM95">
        <v>0</v>
      </c>
      <c r="QP95" t="s">
        <v>1134</v>
      </c>
      <c r="QQ95">
        <v>1</v>
      </c>
      <c r="QR95">
        <v>0</v>
      </c>
      <c r="QS95">
        <v>0</v>
      </c>
      <c r="QT95">
        <v>0</v>
      </c>
      <c r="AMP95" t="s">
        <v>1135</v>
      </c>
      <c r="AMQ95">
        <v>1</v>
      </c>
      <c r="AMR95">
        <v>0</v>
      </c>
      <c r="AMS95">
        <v>0</v>
      </c>
      <c r="AMT95">
        <v>0</v>
      </c>
      <c r="AMU95">
        <v>0</v>
      </c>
      <c r="AMV95">
        <v>0</v>
      </c>
      <c r="AMX95" t="s">
        <v>1136</v>
      </c>
      <c r="AMY95" t="s">
        <v>1137</v>
      </c>
      <c r="ANJ95" t="s">
        <v>1138</v>
      </c>
      <c r="ANK95">
        <v>0</v>
      </c>
      <c r="ANL95">
        <v>0</v>
      </c>
      <c r="ANM95">
        <v>0</v>
      </c>
      <c r="ANN95">
        <v>0</v>
      </c>
      <c r="ANO95">
        <v>0</v>
      </c>
      <c r="ANP95">
        <v>0</v>
      </c>
      <c r="ANQ95">
        <v>0</v>
      </c>
      <c r="ANR95">
        <v>1</v>
      </c>
      <c r="ANS95">
        <v>0</v>
      </c>
      <c r="ANX95">
        <v>375224880</v>
      </c>
      <c r="ANY95" s="2">
        <v>44913.826689814807</v>
      </c>
      <c r="AOB95" t="s">
        <v>1140</v>
      </c>
      <c r="AOC95" t="s">
        <v>1141</v>
      </c>
    </row>
    <row r="96" spans="1:492 1030:1069" x14ac:dyDescent="0.35">
      <c r="A96">
        <v>95</v>
      </c>
      <c r="B96" t="s">
        <v>1460</v>
      </c>
      <c r="C96" s="2">
        <v>44913</v>
      </c>
      <c r="D96" t="s">
        <v>1431</v>
      </c>
      <c r="E96" s="2">
        <v>44913.700098576388</v>
      </c>
      <c r="F96" s="2">
        <v>44913.700098576388</v>
      </c>
      <c r="G96" s="2">
        <v>44913.752921215273</v>
      </c>
      <c r="H96" t="s">
        <v>1115</v>
      </c>
      <c r="K96" t="s">
        <v>1432</v>
      </c>
      <c r="L96" s="2">
        <v>44913</v>
      </c>
      <c r="M96" t="s">
        <v>1433</v>
      </c>
      <c r="N96" t="s">
        <v>1434</v>
      </c>
      <c r="O96" t="s">
        <v>1435</v>
      </c>
      <c r="P96" t="s">
        <v>1120</v>
      </c>
      <c r="S96" t="s">
        <v>1436</v>
      </c>
      <c r="T96" t="s">
        <v>1437</v>
      </c>
      <c r="V96" t="s">
        <v>1123</v>
      </c>
      <c r="X96" t="s">
        <v>1124</v>
      </c>
      <c r="AA96" t="s">
        <v>1425</v>
      </c>
      <c r="AB96">
        <v>0</v>
      </c>
      <c r="AC96">
        <v>1</v>
      </c>
      <c r="AD96">
        <v>1</v>
      </c>
      <c r="AE96">
        <v>0</v>
      </c>
      <c r="AF96">
        <v>2</v>
      </c>
      <c r="AQ96" t="s">
        <v>1129</v>
      </c>
      <c r="AR96" t="s">
        <v>1461</v>
      </c>
      <c r="AS96">
        <v>1</v>
      </c>
      <c r="AT96">
        <v>1</v>
      </c>
      <c r="AU96">
        <v>750</v>
      </c>
      <c r="AV96">
        <v>2000</v>
      </c>
      <c r="AW96" t="s">
        <v>1131</v>
      </c>
      <c r="AZ96">
        <v>14</v>
      </c>
      <c r="BA96">
        <v>7</v>
      </c>
      <c r="BB96">
        <v>0</v>
      </c>
      <c r="BD96" t="s">
        <v>1127</v>
      </c>
      <c r="BE96" t="s">
        <v>1152</v>
      </c>
      <c r="BF96">
        <v>1</v>
      </c>
      <c r="BG96">
        <v>1</v>
      </c>
      <c r="BH96">
        <v>450</v>
      </c>
      <c r="BI96">
        <v>250</v>
      </c>
      <c r="BJ96" t="s">
        <v>1131</v>
      </c>
      <c r="BM96">
        <v>60</v>
      </c>
      <c r="BN96">
        <v>1</v>
      </c>
      <c r="BO96">
        <v>0</v>
      </c>
      <c r="BQ96" t="s">
        <v>1137</v>
      </c>
      <c r="CN96" t="s">
        <v>1134</v>
      </c>
      <c r="CO96">
        <v>1</v>
      </c>
      <c r="CP96">
        <v>0</v>
      </c>
      <c r="CQ96">
        <v>0</v>
      </c>
      <c r="CR96">
        <v>0</v>
      </c>
      <c r="EF96" t="s">
        <v>1462</v>
      </c>
      <c r="EG96">
        <v>1</v>
      </c>
      <c r="EH96">
        <v>0</v>
      </c>
      <c r="EI96">
        <v>1</v>
      </c>
      <c r="EJ96">
        <v>1</v>
      </c>
      <c r="EK96">
        <v>0</v>
      </c>
      <c r="EL96">
        <v>3</v>
      </c>
      <c r="EN96" t="s">
        <v>1127</v>
      </c>
      <c r="EO96">
        <v>5000</v>
      </c>
      <c r="EP96" t="s">
        <v>1131</v>
      </c>
      <c r="ES96">
        <v>180</v>
      </c>
      <c r="ET96">
        <v>2</v>
      </c>
      <c r="EU96">
        <v>0</v>
      </c>
      <c r="FF96" t="s">
        <v>1129</v>
      </c>
      <c r="FG96">
        <v>1500</v>
      </c>
      <c r="FH96" t="s">
        <v>1131</v>
      </c>
      <c r="FK96">
        <v>360</v>
      </c>
      <c r="FL96">
        <v>1</v>
      </c>
      <c r="FM96">
        <v>0</v>
      </c>
      <c r="FO96" t="s">
        <v>1129</v>
      </c>
      <c r="FP96">
        <v>2000</v>
      </c>
      <c r="FQ96" t="s">
        <v>1131</v>
      </c>
      <c r="FT96">
        <v>365</v>
      </c>
      <c r="FU96">
        <v>1</v>
      </c>
      <c r="FV96">
        <v>0</v>
      </c>
      <c r="FX96" t="s">
        <v>1137</v>
      </c>
      <c r="GV96" t="s">
        <v>1134</v>
      </c>
      <c r="GW96">
        <v>1</v>
      </c>
      <c r="GX96">
        <v>0</v>
      </c>
      <c r="GY96">
        <v>0</v>
      </c>
      <c r="GZ96">
        <v>0</v>
      </c>
      <c r="IP96" t="s">
        <v>1463</v>
      </c>
      <c r="IQ96">
        <v>0</v>
      </c>
      <c r="IR96">
        <v>1</v>
      </c>
      <c r="IS96">
        <v>0</v>
      </c>
      <c r="IT96">
        <v>0</v>
      </c>
      <c r="IU96">
        <v>0</v>
      </c>
      <c r="IV96">
        <v>0</v>
      </c>
      <c r="IW96">
        <v>0</v>
      </c>
      <c r="IX96">
        <v>1</v>
      </c>
      <c r="IY96">
        <v>0</v>
      </c>
      <c r="IZ96">
        <v>1</v>
      </c>
      <c r="JA96">
        <v>0</v>
      </c>
      <c r="JB96">
        <v>1</v>
      </c>
      <c r="JC96">
        <v>1</v>
      </c>
      <c r="JD96">
        <v>0</v>
      </c>
      <c r="JE96">
        <v>1</v>
      </c>
      <c r="JF96">
        <v>0</v>
      </c>
      <c r="JG96">
        <v>6</v>
      </c>
      <c r="JH96">
        <v>11</v>
      </c>
      <c r="JS96" t="s">
        <v>1127</v>
      </c>
      <c r="JT96" t="s">
        <v>1130</v>
      </c>
      <c r="JU96">
        <v>1</v>
      </c>
      <c r="JV96">
        <v>1</v>
      </c>
      <c r="JW96">
        <v>4000</v>
      </c>
      <c r="JX96">
        <v>100</v>
      </c>
      <c r="JY96" t="s">
        <v>1131</v>
      </c>
      <c r="KB96">
        <v>30</v>
      </c>
      <c r="KC96">
        <v>2</v>
      </c>
      <c r="KD96">
        <v>0</v>
      </c>
      <c r="ME96" t="s">
        <v>1129</v>
      </c>
      <c r="MF96" t="s">
        <v>1394</v>
      </c>
      <c r="MG96">
        <v>1</v>
      </c>
      <c r="MH96">
        <v>1</v>
      </c>
      <c r="MI96">
        <v>1</v>
      </c>
      <c r="MJ96">
        <v>500</v>
      </c>
      <c r="MK96">
        <v>750</v>
      </c>
      <c r="ML96">
        <v>1000</v>
      </c>
      <c r="MM96" t="s">
        <v>1131</v>
      </c>
      <c r="MP96">
        <v>365</v>
      </c>
      <c r="MQ96">
        <v>1</v>
      </c>
      <c r="MR96">
        <v>0</v>
      </c>
      <c r="NC96" t="s">
        <v>1127</v>
      </c>
      <c r="ND96">
        <v>3000</v>
      </c>
      <c r="NE96" t="s">
        <v>1131</v>
      </c>
      <c r="NH96">
        <v>365</v>
      </c>
      <c r="NI96">
        <v>1</v>
      </c>
      <c r="NJ96">
        <v>0</v>
      </c>
      <c r="NU96" t="s">
        <v>1129</v>
      </c>
      <c r="NV96">
        <v>3000</v>
      </c>
      <c r="NW96" t="s">
        <v>1131</v>
      </c>
      <c r="NZ96">
        <v>365</v>
      </c>
      <c r="OA96">
        <v>1</v>
      </c>
      <c r="OB96">
        <v>0</v>
      </c>
      <c r="OD96" t="s">
        <v>1127</v>
      </c>
      <c r="OE96">
        <v>1500</v>
      </c>
      <c r="OF96" t="s">
        <v>1131</v>
      </c>
      <c r="OI96">
        <v>60</v>
      </c>
      <c r="OJ96">
        <v>2</v>
      </c>
      <c r="OK96">
        <v>0</v>
      </c>
      <c r="OX96" t="s">
        <v>1127</v>
      </c>
      <c r="OY96">
        <v>250</v>
      </c>
      <c r="OZ96" t="s">
        <v>1131</v>
      </c>
      <c r="PC96">
        <v>60</v>
      </c>
      <c r="PD96">
        <v>1</v>
      </c>
      <c r="PE96">
        <v>0</v>
      </c>
      <c r="PG96" t="s">
        <v>1137</v>
      </c>
      <c r="QP96" t="s">
        <v>1134</v>
      </c>
      <c r="QQ96">
        <v>1</v>
      </c>
      <c r="QR96">
        <v>0</v>
      </c>
      <c r="QS96">
        <v>0</v>
      </c>
      <c r="QT96">
        <v>0</v>
      </c>
      <c r="AMP96" t="s">
        <v>1135</v>
      </c>
      <c r="AMQ96">
        <v>1</v>
      </c>
      <c r="AMR96">
        <v>0</v>
      </c>
      <c r="AMS96">
        <v>0</v>
      </c>
      <c r="AMT96">
        <v>0</v>
      </c>
      <c r="AMU96">
        <v>0</v>
      </c>
      <c r="AMV96">
        <v>0</v>
      </c>
      <c r="AMX96" t="s">
        <v>1136</v>
      </c>
      <c r="AMY96" t="s">
        <v>1137</v>
      </c>
      <c r="ANJ96" t="s">
        <v>1138</v>
      </c>
      <c r="ANK96">
        <v>0</v>
      </c>
      <c r="ANL96">
        <v>0</v>
      </c>
      <c r="ANM96">
        <v>0</v>
      </c>
      <c r="ANN96">
        <v>0</v>
      </c>
      <c r="ANO96">
        <v>0</v>
      </c>
      <c r="ANP96">
        <v>0</v>
      </c>
      <c r="ANQ96">
        <v>0</v>
      </c>
      <c r="ANR96">
        <v>1</v>
      </c>
      <c r="ANS96">
        <v>0</v>
      </c>
      <c r="ANX96">
        <v>375224881</v>
      </c>
      <c r="ANY96" s="2">
        <v>44913.826701388884</v>
      </c>
      <c r="AOB96" t="s">
        <v>1140</v>
      </c>
      <c r="AOC96" t="s">
        <v>1141</v>
      </c>
    </row>
    <row r="97" spans="1:556 1030:1069" x14ac:dyDescent="0.35">
      <c r="A97">
        <v>96</v>
      </c>
      <c r="B97" t="s">
        <v>1464</v>
      </c>
      <c r="C97" s="2">
        <v>44912</v>
      </c>
      <c r="D97" t="s">
        <v>1465</v>
      </c>
      <c r="E97" s="2">
        <v>44912.534257708343</v>
      </c>
      <c r="F97" s="2">
        <v>44912.534257708343</v>
      </c>
      <c r="G97" s="2">
        <v>44913.460929537039</v>
      </c>
      <c r="H97" t="s">
        <v>1115</v>
      </c>
      <c r="K97" t="s">
        <v>1432</v>
      </c>
      <c r="L97" s="2">
        <v>44912</v>
      </c>
      <c r="M97" t="s">
        <v>1433</v>
      </c>
      <c r="N97" t="s">
        <v>1466</v>
      </c>
      <c r="O97" t="s">
        <v>1467</v>
      </c>
      <c r="P97" t="s">
        <v>1120</v>
      </c>
      <c r="S97" t="s">
        <v>1436</v>
      </c>
      <c r="T97" t="s">
        <v>1468</v>
      </c>
      <c r="V97" t="s">
        <v>1123</v>
      </c>
      <c r="X97" t="s">
        <v>1150</v>
      </c>
      <c r="AA97" t="s">
        <v>1125</v>
      </c>
      <c r="AB97">
        <v>0</v>
      </c>
      <c r="AC97">
        <v>0</v>
      </c>
      <c r="AD97">
        <v>0</v>
      </c>
      <c r="AE97">
        <v>1</v>
      </c>
      <c r="AF97">
        <v>1</v>
      </c>
      <c r="EF97" t="s">
        <v>1226</v>
      </c>
      <c r="EG97">
        <v>1</v>
      </c>
      <c r="EH97">
        <v>1</v>
      </c>
      <c r="EI97">
        <v>1</v>
      </c>
      <c r="EJ97">
        <v>1</v>
      </c>
      <c r="EK97">
        <v>0</v>
      </c>
      <c r="EL97">
        <v>4</v>
      </c>
      <c r="EN97" t="s">
        <v>1127</v>
      </c>
      <c r="EO97">
        <v>7500</v>
      </c>
      <c r="EP97" t="s">
        <v>1173</v>
      </c>
      <c r="ES97">
        <v>30</v>
      </c>
      <c r="ET97">
        <v>5</v>
      </c>
      <c r="EU97">
        <v>0</v>
      </c>
      <c r="EW97" t="s">
        <v>1127</v>
      </c>
      <c r="EX97">
        <v>4500</v>
      </c>
      <c r="EY97" t="s">
        <v>1274</v>
      </c>
      <c r="FB97">
        <v>30</v>
      </c>
      <c r="FC97">
        <v>5</v>
      </c>
      <c r="FD97">
        <v>0</v>
      </c>
      <c r="FF97" t="s">
        <v>1127</v>
      </c>
      <c r="FG97">
        <v>1000</v>
      </c>
      <c r="FH97" t="s">
        <v>1173</v>
      </c>
      <c r="FK97">
        <v>30</v>
      </c>
      <c r="FL97">
        <v>5</v>
      </c>
      <c r="FM97">
        <v>0</v>
      </c>
      <c r="FO97" t="s">
        <v>1127</v>
      </c>
      <c r="FP97">
        <v>300</v>
      </c>
      <c r="FQ97" t="s">
        <v>1173</v>
      </c>
      <c r="FT97">
        <v>30</v>
      </c>
      <c r="FU97">
        <v>5</v>
      </c>
      <c r="FV97">
        <v>0</v>
      </c>
      <c r="FX97" t="s">
        <v>1137</v>
      </c>
      <c r="GV97" t="s">
        <v>1134</v>
      </c>
      <c r="GW97">
        <v>1</v>
      </c>
      <c r="GX97">
        <v>0</v>
      </c>
      <c r="GY97">
        <v>0</v>
      </c>
      <c r="GZ97">
        <v>0</v>
      </c>
      <c r="IP97" t="s">
        <v>1125</v>
      </c>
      <c r="IQ97">
        <v>0</v>
      </c>
      <c r="IR97">
        <v>0</v>
      </c>
      <c r="IS97">
        <v>0</v>
      </c>
      <c r="IT97">
        <v>0</v>
      </c>
      <c r="IU97">
        <v>0</v>
      </c>
      <c r="IV97">
        <v>0</v>
      </c>
      <c r="IW97">
        <v>0</v>
      </c>
      <c r="IX97">
        <v>0</v>
      </c>
      <c r="IY97">
        <v>0</v>
      </c>
      <c r="IZ97">
        <v>0</v>
      </c>
      <c r="JA97">
        <v>0</v>
      </c>
      <c r="JB97">
        <v>0</v>
      </c>
      <c r="JC97">
        <v>0</v>
      </c>
      <c r="JD97">
        <v>0</v>
      </c>
      <c r="JE97">
        <v>0</v>
      </c>
      <c r="JF97">
        <v>1</v>
      </c>
      <c r="JG97">
        <v>1</v>
      </c>
      <c r="JH97">
        <v>6</v>
      </c>
      <c r="AMP97" t="s">
        <v>1135</v>
      </c>
      <c r="AMQ97">
        <v>1</v>
      </c>
      <c r="AMR97">
        <v>0</v>
      </c>
      <c r="AMS97">
        <v>0</v>
      </c>
      <c r="AMT97">
        <v>0</v>
      </c>
      <c r="AMU97">
        <v>0</v>
      </c>
      <c r="AMV97">
        <v>0</v>
      </c>
      <c r="AMX97" t="s">
        <v>1156</v>
      </c>
      <c r="AMY97" t="s">
        <v>1137</v>
      </c>
      <c r="ANJ97" t="s">
        <v>1213</v>
      </c>
      <c r="ANK97">
        <v>0</v>
      </c>
      <c r="ANL97">
        <v>0</v>
      </c>
      <c r="ANM97">
        <v>0</v>
      </c>
      <c r="ANN97">
        <v>0</v>
      </c>
      <c r="ANO97">
        <v>0</v>
      </c>
      <c r="ANP97">
        <v>0</v>
      </c>
      <c r="ANQ97">
        <v>0</v>
      </c>
      <c r="ANR97">
        <v>0</v>
      </c>
      <c r="ANS97">
        <v>1</v>
      </c>
      <c r="ANU97" t="s">
        <v>1469</v>
      </c>
      <c r="ANX97">
        <v>375327612</v>
      </c>
      <c r="ANY97" s="2">
        <v>44914.313333333332</v>
      </c>
      <c r="AOB97" t="s">
        <v>1140</v>
      </c>
      <c r="AOC97" t="s">
        <v>1141</v>
      </c>
    </row>
    <row r="98" spans="1:556 1030:1069" x14ac:dyDescent="0.35">
      <c r="A98">
        <v>97</v>
      </c>
      <c r="B98" t="s">
        <v>1470</v>
      </c>
      <c r="C98" s="2">
        <v>44912</v>
      </c>
      <c r="D98" t="s">
        <v>1465</v>
      </c>
      <c r="E98" s="2">
        <v>44912.556039398143</v>
      </c>
      <c r="F98" s="2">
        <v>44912.556039398143</v>
      </c>
      <c r="G98" s="2">
        <v>44913.462619039346</v>
      </c>
      <c r="H98" t="s">
        <v>1115</v>
      </c>
      <c r="K98" t="s">
        <v>1432</v>
      </c>
      <c r="L98" s="2">
        <v>44912</v>
      </c>
      <c r="M98" t="s">
        <v>1433</v>
      </c>
      <c r="N98" t="s">
        <v>1466</v>
      </c>
      <c r="O98" t="s">
        <v>1467</v>
      </c>
      <c r="P98" t="s">
        <v>1120</v>
      </c>
      <c r="S98" t="s">
        <v>1436</v>
      </c>
      <c r="T98" t="s">
        <v>1468</v>
      </c>
      <c r="V98" t="s">
        <v>1123</v>
      </c>
      <c r="X98" t="s">
        <v>1124</v>
      </c>
      <c r="AA98" t="s">
        <v>1125</v>
      </c>
      <c r="AB98">
        <v>0</v>
      </c>
      <c r="AC98">
        <v>0</v>
      </c>
      <c r="AD98">
        <v>0</v>
      </c>
      <c r="AE98">
        <v>1</v>
      </c>
      <c r="AF98">
        <v>1</v>
      </c>
      <c r="EF98" t="s">
        <v>1226</v>
      </c>
      <c r="EG98">
        <v>1</v>
      </c>
      <c r="EH98">
        <v>1</v>
      </c>
      <c r="EI98">
        <v>1</v>
      </c>
      <c r="EJ98">
        <v>1</v>
      </c>
      <c r="EK98">
        <v>0</v>
      </c>
      <c r="EL98">
        <v>4</v>
      </c>
      <c r="EN98" t="s">
        <v>1127</v>
      </c>
      <c r="EO98">
        <v>5000</v>
      </c>
      <c r="EP98" t="s">
        <v>1173</v>
      </c>
      <c r="ES98">
        <v>14</v>
      </c>
      <c r="ET98">
        <v>3</v>
      </c>
      <c r="EU98">
        <v>0</v>
      </c>
      <c r="EW98" t="s">
        <v>1127</v>
      </c>
      <c r="EX98">
        <v>4500</v>
      </c>
      <c r="EY98" t="s">
        <v>1274</v>
      </c>
      <c r="FB98">
        <v>20</v>
      </c>
      <c r="FC98">
        <v>3</v>
      </c>
      <c r="FD98">
        <v>0</v>
      </c>
      <c r="FF98" t="s">
        <v>1127</v>
      </c>
      <c r="FG98">
        <v>1000</v>
      </c>
      <c r="FH98" t="s">
        <v>1274</v>
      </c>
      <c r="FK98">
        <v>30</v>
      </c>
      <c r="FL98">
        <v>3</v>
      </c>
      <c r="FM98">
        <v>0</v>
      </c>
      <c r="FO98" t="s">
        <v>1127</v>
      </c>
      <c r="FP98">
        <v>300</v>
      </c>
      <c r="FQ98" t="s">
        <v>1274</v>
      </c>
      <c r="FT98">
        <v>14</v>
      </c>
      <c r="FU98">
        <v>3</v>
      </c>
      <c r="FV98">
        <v>0</v>
      </c>
      <c r="FX98" t="s">
        <v>1137</v>
      </c>
      <c r="GV98" t="s">
        <v>1134</v>
      </c>
      <c r="GW98">
        <v>1</v>
      </c>
      <c r="GX98">
        <v>0</v>
      </c>
      <c r="GY98">
        <v>0</v>
      </c>
      <c r="GZ98">
        <v>0</v>
      </c>
      <c r="IP98" t="s">
        <v>1125</v>
      </c>
      <c r="IQ98">
        <v>0</v>
      </c>
      <c r="IR98">
        <v>0</v>
      </c>
      <c r="IS98">
        <v>0</v>
      </c>
      <c r="IT98">
        <v>0</v>
      </c>
      <c r="IU98">
        <v>0</v>
      </c>
      <c r="IV98">
        <v>0</v>
      </c>
      <c r="IW98">
        <v>0</v>
      </c>
      <c r="IX98">
        <v>0</v>
      </c>
      <c r="IY98">
        <v>0</v>
      </c>
      <c r="IZ98">
        <v>0</v>
      </c>
      <c r="JA98">
        <v>0</v>
      </c>
      <c r="JB98">
        <v>0</v>
      </c>
      <c r="JC98">
        <v>0</v>
      </c>
      <c r="JD98">
        <v>0</v>
      </c>
      <c r="JE98">
        <v>0</v>
      </c>
      <c r="JF98">
        <v>1</v>
      </c>
      <c r="JG98">
        <v>1</v>
      </c>
      <c r="JH98">
        <v>6</v>
      </c>
      <c r="AMP98" t="s">
        <v>1135</v>
      </c>
      <c r="AMQ98">
        <v>1</v>
      </c>
      <c r="AMR98">
        <v>0</v>
      </c>
      <c r="AMS98">
        <v>0</v>
      </c>
      <c r="AMT98">
        <v>0</v>
      </c>
      <c r="AMU98">
        <v>0</v>
      </c>
      <c r="AMV98">
        <v>0</v>
      </c>
      <c r="AMX98" t="s">
        <v>1213</v>
      </c>
      <c r="AMY98" t="s">
        <v>1213</v>
      </c>
      <c r="ANJ98" t="s">
        <v>1213</v>
      </c>
      <c r="ANK98">
        <v>0</v>
      </c>
      <c r="ANL98">
        <v>0</v>
      </c>
      <c r="ANM98">
        <v>0</v>
      </c>
      <c r="ANN98">
        <v>0</v>
      </c>
      <c r="ANO98">
        <v>0</v>
      </c>
      <c r="ANP98">
        <v>0</v>
      </c>
      <c r="ANQ98">
        <v>0</v>
      </c>
      <c r="ANR98">
        <v>0</v>
      </c>
      <c r="ANS98">
        <v>1</v>
      </c>
      <c r="ANU98" t="s">
        <v>1471</v>
      </c>
      <c r="ANX98">
        <v>375327881</v>
      </c>
      <c r="ANY98" s="2">
        <v>44914.313900462963</v>
      </c>
      <c r="AOB98" t="s">
        <v>1140</v>
      </c>
      <c r="AOC98" t="s">
        <v>1141</v>
      </c>
    </row>
    <row r="99" spans="1:556 1030:1069" x14ac:dyDescent="0.35">
      <c r="A99">
        <v>98</v>
      </c>
      <c r="B99" t="s">
        <v>1472</v>
      </c>
      <c r="C99" s="2">
        <v>44912</v>
      </c>
      <c r="D99" t="s">
        <v>1465</v>
      </c>
      <c r="E99" s="2">
        <v>44912.563775254632</v>
      </c>
      <c r="F99" s="2">
        <v>44912.563775254632</v>
      </c>
      <c r="G99" s="2">
        <v>44913.464540312503</v>
      </c>
      <c r="H99" t="s">
        <v>1115</v>
      </c>
      <c r="K99" t="s">
        <v>1432</v>
      </c>
      <c r="L99" s="2">
        <v>44912</v>
      </c>
      <c r="M99" t="s">
        <v>1433</v>
      </c>
      <c r="N99" t="s">
        <v>1466</v>
      </c>
      <c r="O99" t="s">
        <v>1467</v>
      </c>
      <c r="P99" t="s">
        <v>1120</v>
      </c>
      <c r="S99" t="s">
        <v>1436</v>
      </c>
      <c r="T99" t="s">
        <v>1468</v>
      </c>
      <c r="V99" t="s">
        <v>1123</v>
      </c>
      <c r="X99" t="s">
        <v>1150</v>
      </c>
      <c r="AA99" t="s">
        <v>1125</v>
      </c>
      <c r="AB99">
        <v>0</v>
      </c>
      <c r="AC99">
        <v>0</v>
      </c>
      <c r="AD99">
        <v>0</v>
      </c>
      <c r="AE99">
        <v>1</v>
      </c>
      <c r="AF99">
        <v>1</v>
      </c>
      <c r="EF99" t="s">
        <v>1226</v>
      </c>
      <c r="EG99">
        <v>1</v>
      </c>
      <c r="EH99">
        <v>1</v>
      </c>
      <c r="EI99">
        <v>1</v>
      </c>
      <c r="EJ99">
        <v>1</v>
      </c>
      <c r="EK99">
        <v>0</v>
      </c>
      <c r="EL99">
        <v>4</v>
      </c>
      <c r="EN99" t="s">
        <v>1127</v>
      </c>
      <c r="EO99">
        <v>5000</v>
      </c>
      <c r="EP99" t="s">
        <v>1274</v>
      </c>
      <c r="ES99">
        <v>30</v>
      </c>
      <c r="ET99">
        <v>3</v>
      </c>
      <c r="EU99">
        <v>0</v>
      </c>
      <c r="EW99" t="s">
        <v>1127</v>
      </c>
      <c r="EX99">
        <v>6000</v>
      </c>
      <c r="EY99" t="s">
        <v>1274</v>
      </c>
      <c r="FB99">
        <v>30</v>
      </c>
      <c r="FC99">
        <v>3</v>
      </c>
      <c r="FD99">
        <v>0</v>
      </c>
      <c r="FF99" t="s">
        <v>1127</v>
      </c>
      <c r="FG99">
        <v>1000</v>
      </c>
      <c r="FH99" t="s">
        <v>1274</v>
      </c>
      <c r="FK99">
        <v>60</v>
      </c>
      <c r="FL99">
        <v>3</v>
      </c>
      <c r="FM99">
        <v>0</v>
      </c>
      <c r="FO99" t="s">
        <v>1127</v>
      </c>
      <c r="FP99">
        <v>300</v>
      </c>
      <c r="FQ99" t="s">
        <v>1173</v>
      </c>
      <c r="FT99">
        <v>30</v>
      </c>
      <c r="FU99">
        <v>3</v>
      </c>
      <c r="FV99">
        <v>0</v>
      </c>
      <c r="FX99" t="s">
        <v>1137</v>
      </c>
      <c r="GV99" t="s">
        <v>1134</v>
      </c>
      <c r="GW99">
        <v>1</v>
      </c>
      <c r="GX99">
        <v>0</v>
      </c>
      <c r="GY99">
        <v>0</v>
      </c>
      <c r="GZ99">
        <v>0</v>
      </c>
      <c r="IP99" t="s">
        <v>1125</v>
      </c>
      <c r="IQ99">
        <v>0</v>
      </c>
      <c r="IR99">
        <v>0</v>
      </c>
      <c r="IS99">
        <v>0</v>
      </c>
      <c r="IT99">
        <v>0</v>
      </c>
      <c r="IU99">
        <v>0</v>
      </c>
      <c r="IV99">
        <v>0</v>
      </c>
      <c r="IW99">
        <v>0</v>
      </c>
      <c r="IX99">
        <v>0</v>
      </c>
      <c r="IY99">
        <v>0</v>
      </c>
      <c r="IZ99">
        <v>0</v>
      </c>
      <c r="JA99">
        <v>0</v>
      </c>
      <c r="JB99">
        <v>0</v>
      </c>
      <c r="JC99">
        <v>0</v>
      </c>
      <c r="JD99">
        <v>0</v>
      </c>
      <c r="JE99">
        <v>0</v>
      </c>
      <c r="JF99">
        <v>1</v>
      </c>
      <c r="JG99">
        <v>1</v>
      </c>
      <c r="JH99">
        <v>6</v>
      </c>
      <c r="AMP99" t="s">
        <v>1135</v>
      </c>
      <c r="AMQ99">
        <v>1</v>
      </c>
      <c r="AMR99">
        <v>0</v>
      </c>
      <c r="AMS99">
        <v>0</v>
      </c>
      <c r="AMT99">
        <v>0</v>
      </c>
      <c r="AMU99">
        <v>0</v>
      </c>
      <c r="AMV99">
        <v>0</v>
      </c>
      <c r="AMX99" t="s">
        <v>1156</v>
      </c>
      <c r="AMY99" t="s">
        <v>1137</v>
      </c>
      <c r="ANJ99" t="s">
        <v>1213</v>
      </c>
      <c r="ANK99">
        <v>0</v>
      </c>
      <c r="ANL99">
        <v>0</v>
      </c>
      <c r="ANM99">
        <v>0</v>
      </c>
      <c r="ANN99">
        <v>0</v>
      </c>
      <c r="ANO99">
        <v>0</v>
      </c>
      <c r="ANP99">
        <v>0</v>
      </c>
      <c r="ANQ99">
        <v>0</v>
      </c>
      <c r="ANR99">
        <v>0</v>
      </c>
      <c r="ANS99">
        <v>1</v>
      </c>
      <c r="ANU99" t="s">
        <v>1471</v>
      </c>
      <c r="ANX99">
        <v>375328059</v>
      </c>
      <c r="ANY99" s="2">
        <v>44914.314282407402</v>
      </c>
      <c r="AOB99" t="s">
        <v>1140</v>
      </c>
      <c r="AOC99" t="s">
        <v>1141</v>
      </c>
    </row>
    <row r="100" spans="1:556 1030:1069" x14ac:dyDescent="0.35">
      <c r="A100">
        <v>99</v>
      </c>
      <c r="B100" t="s">
        <v>1473</v>
      </c>
      <c r="C100" s="2">
        <v>44912</v>
      </c>
      <c r="D100" t="s">
        <v>1465</v>
      </c>
      <c r="E100" s="2">
        <v>44912.569643495372</v>
      </c>
      <c r="F100" s="2">
        <v>44912.569643495372</v>
      </c>
      <c r="G100" s="2">
        <v>44913.46902856481</v>
      </c>
      <c r="H100" t="s">
        <v>1115</v>
      </c>
      <c r="K100" t="s">
        <v>1432</v>
      </c>
      <c r="L100" s="2">
        <v>44912</v>
      </c>
      <c r="M100" t="s">
        <v>1433</v>
      </c>
      <c r="N100" t="s">
        <v>1466</v>
      </c>
      <c r="O100" t="s">
        <v>1467</v>
      </c>
      <c r="P100" t="s">
        <v>1120</v>
      </c>
      <c r="S100" t="s">
        <v>1436</v>
      </c>
      <c r="T100" t="s">
        <v>1468</v>
      </c>
      <c r="V100" t="s">
        <v>1123</v>
      </c>
      <c r="X100" t="s">
        <v>1150</v>
      </c>
      <c r="AA100" t="s">
        <v>1151</v>
      </c>
      <c r="AB100">
        <v>1</v>
      </c>
      <c r="AC100">
        <v>0</v>
      </c>
      <c r="AD100">
        <v>1</v>
      </c>
      <c r="AE100">
        <v>0</v>
      </c>
      <c r="AF100">
        <v>2</v>
      </c>
      <c r="AH100" t="s">
        <v>1127</v>
      </c>
      <c r="AI100">
        <v>1000</v>
      </c>
      <c r="AJ100" t="s">
        <v>1173</v>
      </c>
      <c r="AM100">
        <v>30</v>
      </c>
      <c r="AN100">
        <v>3</v>
      </c>
      <c r="AO100">
        <v>0</v>
      </c>
      <c r="BD100" t="s">
        <v>1127</v>
      </c>
      <c r="BE100" t="s">
        <v>1152</v>
      </c>
      <c r="BF100">
        <v>1</v>
      </c>
      <c r="BG100">
        <v>1</v>
      </c>
      <c r="BH100">
        <v>450</v>
      </c>
      <c r="BI100">
        <v>300</v>
      </c>
      <c r="BJ100" t="s">
        <v>1274</v>
      </c>
      <c r="BM100">
        <v>14</v>
      </c>
      <c r="BN100">
        <v>2</v>
      </c>
      <c r="BO100">
        <v>0</v>
      </c>
      <c r="BQ100" t="s">
        <v>1137</v>
      </c>
      <c r="CN100" t="s">
        <v>1134</v>
      </c>
      <c r="CO100">
        <v>1</v>
      </c>
      <c r="CP100">
        <v>0</v>
      </c>
      <c r="CQ100">
        <v>0</v>
      </c>
      <c r="CR100">
        <v>0</v>
      </c>
      <c r="EF100" t="s">
        <v>1125</v>
      </c>
      <c r="EG100">
        <v>0</v>
      </c>
      <c r="EH100">
        <v>0</v>
      </c>
      <c r="EI100">
        <v>0</v>
      </c>
      <c r="EJ100">
        <v>0</v>
      </c>
      <c r="EK100">
        <v>1</v>
      </c>
      <c r="EL100">
        <v>1</v>
      </c>
      <c r="IP100" t="s">
        <v>1474</v>
      </c>
      <c r="IQ100">
        <v>0</v>
      </c>
      <c r="IR100">
        <v>1</v>
      </c>
      <c r="IS100">
        <v>1</v>
      </c>
      <c r="IT100">
        <v>1</v>
      </c>
      <c r="IU100">
        <v>1</v>
      </c>
      <c r="IV100">
        <v>1</v>
      </c>
      <c r="IW100">
        <v>1</v>
      </c>
      <c r="IX100">
        <v>1</v>
      </c>
      <c r="IY100">
        <v>1</v>
      </c>
      <c r="IZ100">
        <v>1</v>
      </c>
      <c r="JA100">
        <v>1</v>
      </c>
      <c r="JB100">
        <v>1</v>
      </c>
      <c r="JC100">
        <v>1</v>
      </c>
      <c r="JD100">
        <v>1</v>
      </c>
      <c r="JE100">
        <v>1</v>
      </c>
      <c r="JF100">
        <v>0</v>
      </c>
      <c r="JG100">
        <v>14</v>
      </c>
      <c r="JH100">
        <v>17</v>
      </c>
      <c r="JS100" t="s">
        <v>1127</v>
      </c>
      <c r="JT100" t="s">
        <v>1130</v>
      </c>
      <c r="JU100">
        <v>1</v>
      </c>
      <c r="JV100">
        <v>1</v>
      </c>
      <c r="JW100">
        <v>3000</v>
      </c>
      <c r="JX100">
        <v>100</v>
      </c>
      <c r="JY100" t="s">
        <v>1274</v>
      </c>
      <c r="KB100">
        <v>30</v>
      </c>
      <c r="KC100">
        <v>3</v>
      </c>
      <c r="KD100">
        <v>0</v>
      </c>
      <c r="KF100" t="s">
        <v>1127</v>
      </c>
      <c r="KG100" t="s">
        <v>1427</v>
      </c>
      <c r="KH100">
        <v>0</v>
      </c>
      <c r="KI100">
        <v>1</v>
      </c>
      <c r="KJ100">
        <v>1</v>
      </c>
      <c r="KL100">
        <v>27500</v>
      </c>
      <c r="KM100">
        <v>27500</v>
      </c>
      <c r="KN100" t="s">
        <v>1173</v>
      </c>
      <c r="KQ100">
        <v>30</v>
      </c>
      <c r="KR100">
        <v>5</v>
      </c>
      <c r="KS100">
        <v>0</v>
      </c>
      <c r="KU100" t="s">
        <v>1127</v>
      </c>
      <c r="KV100">
        <v>7500</v>
      </c>
      <c r="KW100" t="s">
        <v>1173</v>
      </c>
      <c r="KZ100">
        <v>40</v>
      </c>
      <c r="LA100">
        <v>3</v>
      </c>
      <c r="LB100">
        <v>0</v>
      </c>
      <c r="LD100" t="s">
        <v>1127</v>
      </c>
      <c r="LE100">
        <v>6000</v>
      </c>
      <c r="LF100" t="s">
        <v>1173</v>
      </c>
      <c r="LI100">
        <v>40</v>
      </c>
      <c r="LJ100">
        <v>3</v>
      </c>
      <c r="LK100">
        <v>0</v>
      </c>
      <c r="LM100" t="s">
        <v>1127</v>
      </c>
      <c r="LN100">
        <v>3000</v>
      </c>
      <c r="LO100" t="s">
        <v>1173</v>
      </c>
      <c r="LR100">
        <v>60</v>
      </c>
      <c r="LS100">
        <v>3</v>
      </c>
      <c r="LT100">
        <v>0</v>
      </c>
      <c r="LV100" t="s">
        <v>1127</v>
      </c>
      <c r="LW100">
        <v>150</v>
      </c>
      <c r="LX100" t="s">
        <v>1173</v>
      </c>
      <c r="MA100">
        <v>30</v>
      </c>
      <c r="MB100">
        <v>3</v>
      </c>
      <c r="MC100">
        <v>0</v>
      </c>
      <c r="ME100" t="s">
        <v>1127</v>
      </c>
      <c r="MF100" t="s">
        <v>1394</v>
      </c>
      <c r="MG100">
        <v>1</v>
      </c>
      <c r="MH100">
        <v>1</v>
      </c>
      <c r="MI100">
        <v>1</v>
      </c>
      <c r="MJ100">
        <v>500</v>
      </c>
      <c r="MK100">
        <v>750</v>
      </c>
      <c r="ML100">
        <v>1250</v>
      </c>
      <c r="MM100" t="s">
        <v>1173</v>
      </c>
      <c r="MP100">
        <v>30</v>
      </c>
      <c r="MQ100">
        <v>3</v>
      </c>
      <c r="MR100">
        <v>0</v>
      </c>
      <c r="MT100" t="s">
        <v>1127</v>
      </c>
      <c r="MU100">
        <v>1250</v>
      </c>
      <c r="MV100" t="s">
        <v>1173</v>
      </c>
      <c r="MY100">
        <v>30</v>
      </c>
      <c r="MZ100">
        <v>3</v>
      </c>
      <c r="NA100">
        <v>0</v>
      </c>
      <c r="NC100" t="s">
        <v>1127</v>
      </c>
      <c r="ND100">
        <v>3000</v>
      </c>
      <c r="NE100" t="s">
        <v>1173</v>
      </c>
      <c r="NH100">
        <v>30</v>
      </c>
      <c r="NI100">
        <v>3</v>
      </c>
      <c r="NJ100">
        <v>0</v>
      </c>
      <c r="NL100" t="s">
        <v>1127</v>
      </c>
      <c r="NM100">
        <v>2500</v>
      </c>
      <c r="NN100" t="s">
        <v>1173</v>
      </c>
      <c r="NQ100">
        <v>30</v>
      </c>
      <c r="NR100">
        <v>3</v>
      </c>
      <c r="NS100">
        <v>0</v>
      </c>
      <c r="NU100" t="s">
        <v>1127</v>
      </c>
      <c r="NV100">
        <v>2500</v>
      </c>
      <c r="NW100" t="s">
        <v>1173</v>
      </c>
      <c r="NZ100">
        <v>30</v>
      </c>
      <c r="OA100">
        <v>3</v>
      </c>
      <c r="OB100">
        <v>0</v>
      </c>
      <c r="OD100" t="s">
        <v>1127</v>
      </c>
      <c r="OE100">
        <v>1500</v>
      </c>
      <c r="OF100" t="s">
        <v>1173</v>
      </c>
      <c r="OI100">
        <v>60</v>
      </c>
      <c r="OJ100">
        <v>3</v>
      </c>
      <c r="OK100">
        <v>0</v>
      </c>
      <c r="OM100" t="s">
        <v>1127</v>
      </c>
      <c r="ON100" t="s">
        <v>1123</v>
      </c>
      <c r="OP100">
        <v>2000</v>
      </c>
      <c r="OQ100" t="s">
        <v>1173</v>
      </c>
      <c r="OT100">
        <v>40</v>
      </c>
      <c r="OU100">
        <v>3</v>
      </c>
      <c r="OV100">
        <v>0</v>
      </c>
      <c r="OX100" t="s">
        <v>1127</v>
      </c>
      <c r="OY100">
        <v>200</v>
      </c>
      <c r="OZ100" t="s">
        <v>1274</v>
      </c>
      <c r="PC100">
        <v>14</v>
      </c>
      <c r="PD100">
        <v>3</v>
      </c>
      <c r="PE100">
        <v>0</v>
      </c>
      <c r="PG100" t="s">
        <v>1137</v>
      </c>
      <c r="QP100" t="s">
        <v>1134</v>
      </c>
      <c r="QQ100">
        <v>1</v>
      </c>
      <c r="QR100">
        <v>0</v>
      </c>
      <c r="QS100">
        <v>0</v>
      </c>
      <c r="QT100">
        <v>0</v>
      </c>
      <c r="AMP100" t="s">
        <v>1135</v>
      </c>
      <c r="AMQ100">
        <v>1</v>
      </c>
      <c r="AMR100">
        <v>0</v>
      </c>
      <c r="AMS100">
        <v>0</v>
      </c>
      <c r="AMT100">
        <v>0</v>
      </c>
      <c r="AMU100">
        <v>0</v>
      </c>
      <c r="AMV100">
        <v>0</v>
      </c>
      <c r="AMX100" t="s">
        <v>1156</v>
      </c>
      <c r="AMY100" t="s">
        <v>1137</v>
      </c>
      <c r="ANJ100" t="s">
        <v>1213</v>
      </c>
      <c r="ANK100">
        <v>0</v>
      </c>
      <c r="ANL100">
        <v>0</v>
      </c>
      <c r="ANM100">
        <v>0</v>
      </c>
      <c r="ANN100">
        <v>0</v>
      </c>
      <c r="ANO100">
        <v>0</v>
      </c>
      <c r="ANP100">
        <v>0</v>
      </c>
      <c r="ANQ100">
        <v>0</v>
      </c>
      <c r="ANR100">
        <v>0</v>
      </c>
      <c r="ANS100">
        <v>1</v>
      </c>
      <c r="ANX100">
        <v>375328157</v>
      </c>
      <c r="ANY100" s="2">
        <v>44914.31450231481</v>
      </c>
      <c r="AOB100" t="s">
        <v>1140</v>
      </c>
      <c r="AOC100" t="s">
        <v>1141</v>
      </c>
    </row>
    <row r="101" spans="1:556 1030:1069" x14ac:dyDescent="0.35">
      <c r="A101">
        <v>100</v>
      </c>
      <c r="B101" t="s">
        <v>1475</v>
      </c>
      <c r="C101" s="2">
        <v>44912</v>
      </c>
      <c r="D101" t="s">
        <v>1465</v>
      </c>
      <c r="E101" s="2">
        <v>44912.596182951391</v>
      </c>
      <c r="F101" s="2">
        <v>44912.596182951391</v>
      </c>
      <c r="G101" s="2">
        <v>44913.470245208329</v>
      </c>
      <c r="H101" t="s">
        <v>1115</v>
      </c>
      <c r="K101" t="s">
        <v>1432</v>
      </c>
      <c r="L101" s="2">
        <v>44912</v>
      </c>
      <c r="M101" t="s">
        <v>1433</v>
      </c>
      <c r="N101" t="s">
        <v>1466</v>
      </c>
      <c r="O101" t="s">
        <v>1467</v>
      </c>
      <c r="P101" t="s">
        <v>1120</v>
      </c>
      <c r="S101" t="s">
        <v>1436</v>
      </c>
      <c r="T101" t="s">
        <v>1468</v>
      </c>
      <c r="V101" t="s">
        <v>1123</v>
      </c>
      <c r="X101" t="s">
        <v>1124</v>
      </c>
      <c r="AA101" t="s">
        <v>1125</v>
      </c>
      <c r="AB101">
        <v>0</v>
      </c>
      <c r="AC101">
        <v>0</v>
      </c>
      <c r="AD101">
        <v>0</v>
      </c>
      <c r="AE101">
        <v>1</v>
      </c>
      <c r="AF101">
        <v>1</v>
      </c>
      <c r="EF101" t="s">
        <v>1226</v>
      </c>
      <c r="EG101">
        <v>1</v>
      </c>
      <c r="EH101">
        <v>1</v>
      </c>
      <c r="EI101">
        <v>1</v>
      </c>
      <c r="EJ101">
        <v>1</v>
      </c>
      <c r="EK101">
        <v>0</v>
      </c>
      <c r="EL101">
        <v>4</v>
      </c>
      <c r="EN101" t="s">
        <v>1127</v>
      </c>
      <c r="EO101">
        <v>5000</v>
      </c>
      <c r="EP101" t="s">
        <v>1173</v>
      </c>
      <c r="ES101">
        <v>30</v>
      </c>
      <c r="ET101">
        <v>3</v>
      </c>
      <c r="EU101">
        <v>0</v>
      </c>
      <c r="EW101" t="s">
        <v>1127</v>
      </c>
      <c r="EX101">
        <v>4500</v>
      </c>
      <c r="EY101" t="s">
        <v>1173</v>
      </c>
      <c r="FB101">
        <v>30</v>
      </c>
      <c r="FC101">
        <v>3</v>
      </c>
      <c r="FD101">
        <v>0</v>
      </c>
      <c r="FF101" t="s">
        <v>1127</v>
      </c>
      <c r="FG101">
        <v>1000</v>
      </c>
      <c r="FH101" t="s">
        <v>1173</v>
      </c>
      <c r="FK101">
        <v>60</v>
      </c>
      <c r="FL101">
        <v>3</v>
      </c>
      <c r="FM101">
        <v>0</v>
      </c>
      <c r="FO101" t="s">
        <v>1127</v>
      </c>
      <c r="FP101">
        <v>300</v>
      </c>
      <c r="FQ101" t="s">
        <v>1173</v>
      </c>
      <c r="FT101">
        <v>30</v>
      </c>
      <c r="FU101">
        <v>3</v>
      </c>
      <c r="FV101">
        <v>0</v>
      </c>
      <c r="FX101" t="s">
        <v>1137</v>
      </c>
      <c r="GV101" t="s">
        <v>1134</v>
      </c>
      <c r="GW101">
        <v>1</v>
      </c>
      <c r="GX101">
        <v>0</v>
      </c>
      <c r="GY101">
        <v>0</v>
      </c>
      <c r="GZ101">
        <v>0</v>
      </c>
      <c r="IP101" t="s">
        <v>1125</v>
      </c>
      <c r="IQ101">
        <v>0</v>
      </c>
      <c r="IR101">
        <v>0</v>
      </c>
      <c r="IS101">
        <v>0</v>
      </c>
      <c r="IT101">
        <v>0</v>
      </c>
      <c r="IU101">
        <v>0</v>
      </c>
      <c r="IV101">
        <v>0</v>
      </c>
      <c r="IW101">
        <v>0</v>
      </c>
      <c r="IX101">
        <v>0</v>
      </c>
      <c r="IY101">
        <v>0</v>
      </c>
      <c r="IZ101">
        <v>0</v>
      </c>
      <c r="JA101">
        <v>0</v>
      </c>
      <c r="JB101">
        <v>0</v>
      </c>
      <c r="JC101">
        <v>0</v>
      </c>
      <c r="JD101">
        <v>0</v>
      </c>
      <c r="JE101">
        <v>0</v>
      </c>
      <c r="JF101">
        <v>1</v>
      </c>
      <c r="JG101">
        <v>1</v>
      </c>
      <c r="JH101">
        <v>6</v>
      </c>
      <c r="AMP101" t="s">
        <v>1135</v>
      </c>
      <c r="AMQ101">
        <v>1</v>
      </c>
      <c r="AMR101">
        <v>0</v>
      </c>
      <c r="AMS101">
        <v>0</v>
      </c>
      <c r="AMT101">
        <v>0</v>
      </c>
      <c r="AMU101">
        <v>0</v>
      </c>
      <c r="AMV101">
        <v>0</v>
      </c>
      <c r="AMX101" t="s">
        <v>1156</v>
      </c>
      <c r="AMY101" t="s">
        <v>1137</v>
      </c>
      <c r="ANJ101" t="s">
        <v>1213</v>
      </c>
      <c r="ANK101">
        <v>0</v>
      </c>
      <c r="ANL101">
        <v>0</v>
      </c>
      <c r="ANM101">
        <v>0</v>
      </c>
      <c r="ANN101">
        <v>0</v>
      </c>
      <c r="ANO101">
        <v>0</v>
      </c>
      <c r="ANP101">
        <v>0</v>
      </c>
      <c r="ANQ101">
        <v>0</v>
      </c>
      <c r="ANR101">
        <v>0</v>
      </c>
      <c r="ANS101">
        <v>1</v>
      </c>
      <c r="ANU101" t="s">
        <v>1476</v>
      </c>
      <c r="ANX101">
        <v>375328239</v>
      </c>
      <c r="ANY101" s="2">
        <v>44914.314687499987</v>
      </c>
      <c r="AOB101" t="s">
        <v>1140</v>
      </c>
      <c r="AOC101" t="s">
        <v>1141</v>
      </c>
    </row>
    <row r="102" spans="1:556 1030:1069" x14ac:dyDescent="0.35">
      <c r="A102">
        <v>101</v>
      </c>
      <c r="B102" t="s">
        <v>1477</v>
      </c>
      <c r="C102" s="2">
        <v>44913</v>
      </c>
      <c r="D102" t="s">
        <v>1465</v>
      </c>
      <c r="E102" s="2">
        <v>44913.470870717589</v>
      </c>
      <c r="F102" s="2">
        <v>44913.470870717589</v>
      </c>
      <c r="G102" s="2">
        <v>44913.664915289351</v>
      </c>
      <c r="H102" t="s">
        <v>1115</v>
      </c>
      <c r="K102" t="s">
        <v>1432</v>
      </c>
      <c r="L102" s="2">
        <v>44913</v>
      </c>
      <c r="M102" t="s">
        <v>1433</v>
      </c>
      <c r="N102" t="s">
        <v>1466</v>
      </c>
      <c r="O102" t="s">
        <v>1467</v>
      </c>
      <c r="P102" t="s">
        <v>1120</v>
      </c>
      <c r="S102" t="s">
        <v>1436</v>
      </c>
      <c r="T102" t="s">
        <v>1468</v>
      </c>
      <c r="V102" t="s">
        <v>1123</v>
      </c>
      <c r="X102" t="s">
        <v>1150</v>
      </c>
      <c r="AA102" t="s">
        <v>1478</v>
      </c>
      <c r="AB102">
        <v>1</v>
      </c>
      <c r="AC102">
        <v>0</v>
      </c>
      <c r="AD102">
        <v>1</v>
      </c>
      <c r="AE102">
        <v>0</v>
      </c>
      <c r="AF102">
        <v>2</v>
      </c>
      <c r="AH102" t="s">
        <v>1127</v>
      </c>
      <c r="AI102">
        <v>1000</v>
      </c>
      <c r="AJ102" t="s">
        <v>1173</v>
      </c>
      <c r="AM102">
        <v>30</v>
      </c>
      <c r="AN102">
        <v>3</v>
      </c>
      <c r="AO102">
        <v>0</v>
      </c>
      <c r="BD102" t="s">
        <v>1127</v>
      </c>
      <c r="BE102" t="s">
        <v>1152</v>
      </c>
      <c r="BF102">
        <v>1</v>
      </c>
      <c r="BG102">
        <v>1</v>
      </c>
      <c r="BH102">
        <v>500</v>
      </c>
      <c r="BI102">
        <v>300</v>
      </c>
      <c r="BJ102" t="s">
        <v>1173</v>
      </c>
      <c r="BM102">
        <v>20</v>
      </c>
      <c r="BN102">
        <v>3</v>
      </c>
      <c r="BO102">
        <v>0</v>
      </c>
      <c r="BQ102" t="s">
        <v>1137</v>
      </c>
      <c r="CN102" t="s">
        <v>1134</v>
      </c>
      <c r="CO102">
        <v>1</v>
      </c>
      <c r="CP102">
        <v>0</v>
      </c>
      <c r="CQ102">
        <v>0</v>
      </c>
      <c r="CR102">
        <v>0</v>
      </c>
      <c r="EF102" t="s">
        <v>1125</v>
      </c>
      <c r="EG102">
        <v>0</v>
      </c>
      <c r="EH102">
        <v>0</v>
      </c>
      <c r="EI102">
        <v>0</v>
      </c>
      <c r="EJ102">
        <v>0</v>
      </c>
      <c r="EK102">
        <v>1</v>
      </c>
      <c r="EL102">
        <v>1</v>
      </c>
      <c r="IP102" t="s">
        <v>1479</v>
      </c>
      <c r="IQ102">
        <v>1</v>
      </c>
      <c r="IR102">
        <v>1</v>
      </c>
      <c r="IS102">
        <v>1</v>
      </c>
      <c r="IT102">
        <v>1</v>
      </c>
      <c r="IU102">
        <v>1</v>
      </c>
      <c r="IV102">
        <v>1</v>
      </c>
      <c r="IW102">
        <v>1</v>
      </c>
      <c r="IX102">
        <v>1</v>
      </c>
      <c r="IY102">
        <v>1</v>
      </c>
      <c r="IZ102">
        <v>1</v>
      </c>
      <c r="JA102">
        <v>1</v>
      </c>
      <c r="JB102">
        <v>1</v>
      </c>
      <c r="JC102">
        <v>1</v>
      </c>
      <c r="JD102">
        <v>1</v>
      </c>
      <c r="JE102">
        <v>1</v>
      </c>
      <c r="JF102">
        <v>0</v>
      </c>
      <c r="JG102">
        <v>15</v>
      </c>
      <c r="JH102">
        <v>18</v>
      </c>
      <c r="JJ102" t="s">
        <v>1127</v>
      </c>
      <c r="JK102">
        <v>200</v>
      </c>
      <c r="JL102" t="s">
        <v>1131</v>
      </c>
      <c r="JO102">
        <v>14</v>
      </c>
      <c r="JP102">
        <v>2</v>
      </c>
      <c r="JQ102">
        <v>0</v>
      </c>
      <c r="JS102" t="s">
        <v>1127</v>
      </c>
      <c r="JT102" t="s">
        <v>1130</v>
      </c>
      <c r="JU102">
        <v>1</v>
      </c>
      <c r="JV102">
        <v>1</v>
      </c>
      <c r="JW102">
        <v>3500</v>
      </c>
      <c r="JX102">
        <v>100</v>
      </c>
      <c r="JY102" t="s">
        <v>1131</v>
      </c>
      <c r="KB102">
        <v>14</v>
      </c>
      <c r="KC102">
        <v>3</v>
      </c>
      <c r="KD102">
        <v>0</v>
      </c>
      <c r="KF102" t="s">
        <v>1129</v>
      </c>
      <c r="KG102" t="s">
        <v>1211</v>
      </c>
      <c r="KH102">
        <v>0</v>
      </c>
      <c r="KI102">
        <v>1</v>
      </c>
      <c r="KJ102">
        <v>1</v>
      </c>
      <c r="KL102">
        <v>27000</v>
      </c>
      <c r="KM102">
        <v>28000</v>
      </c>
      <c r="KN102" t="s">
        <v>1173</v>
      </c>
      <c r="KQ102">
        <v>30</v>
      </c>
      <c r="KR102">
        <v>5</v>
      </c>
      <c r="KS102">
        <v>0</v>
      </c>
      <c r="KU102" t="s">
        <v>1127</v>
      </c>
      <c r="KV102">
        <v>7500</v>
      </c>
      <c r="KW102" t="s">
        <v>1173</v>
      </c>
      <c r="KZ102">
        <v>60</v>
      </c>
      <c r="LA102">
        <v>3</v>
      </c>
      <c r="LB102">
        <v>0</v>
      </c>
      <c r="LD102" t="s">
        <v>1127</v>
      </c>
      <c r="LE102">
        <v>6000</v>
      </c>
      <c r="LF102" t="s">
        <v>1173</v>
      </c>
      <c r="LI102">
        <v>60</v>
      </c>
      <c r="LJ102">
        <v>3</v>
      </c>
      <c r="LK102">
        <v>0</v>
      </c>
      <c r="LM102" t="s">
        <v>1127</v>
      </c>
      <c r="LN102">
        <v>3000</v>
      </c>
      <c r="LO102" t="s">
        <v>1173</v>
      </c>
      <c r="LR102">
        <v>30</v>
      </c>
      <c r="LS102">
        <v>3</v>
      </c>
      <c r="LT102">
        <v>0</v>
      </c>
      <c r="LV102" t="s">
        <v>1127</v>
      </c>
      <c r="LW102">
        <v>150</v>
      </c>
      <c r="LX102" t="s">
        <v>1173</v>
      </c>
      <c r="MA102">
        <v>30</v>
      </c>
      <c r="MB102">
        <v>3</v>
      </c>
      <c r="MC102">
        <v>0</v>
      </c>
      <c r="ME102" t="s">
        <v>1127</v>
      </c>
      <c r="MF102" t="s">
        <v>1282</v>
      </c>
      <c r="MG102">
        <v>0</v>
      </c>
      <c r="MH102">
        <v>1</v>
      </c>
      <c r="MI102">
        <v>1</v>
      </c>
      <c r="MK102">
        <v>600</v>
      </c>
      <c r="ML102">
        <v>1000</v>
      </c>
      <c r="MM102" t="s">
        <v>1173</v>
      </c>
      <c r="MP102">
        <v>30</v>
      </c>
      <c r="MQ102">
        <v>3</v>
      </c>
      <c r="MR102">
        <v>0</v>
      </c>
      <c r="MT102" t="s">
        <v>1127</v>
      </c>
      <c r="MU102">
        <v>1250</v>
      </c>
      <c r="MV102" t="s">
        <v>1173</v>
      </c>
      <c r="MY102">
        <v>30</v>
      </c>
      <c r="MZ102">
        <v>3</v>
      </c>
      <c r="NA102">
        <v>0</v>
      </c>
      <c r="NC102" t="s">
        <v>1127</v>
      </c>
      <c r="ND102">
        <v>3000</v>
      </c>
      <c r="NE102" t="s">
        <v>1173</v>
      </c>
      <c r="NH102">
        <v>30</v>
      </c>
      <c r="NI102">
        <v>3</v>
      </c>
      <c r="NJ102">
        <v>0</v>
      </c>
      <c r="NL102" t="s">
        <v>1127</v>
      </c>
      <c r="NM102">
        <v>2500</v>
      </c>
      <c r="NN102" t="s">
        <v>1173</v>
      </c>
      <c r="NQ102">
        <v>30</v>
      </c>
      <c r="NR102">
        <v>3</v>
      </c>
      <c r="NS102">
        <v>0</v>
      </c>
      <c r="NU102" t="s">
        <v>1127</v>
      </c>
      <c r="NV102">
        <v>2500</v>
      </c>
      <c r="NW102" t="s">
        <v>1173</v>
      </c>
      <c r="NZ102">
        <v>60</v>
      </c>
      <c r="OA102">
        <v>3</v>
      </c>
      <c r="OB102">
        <v>0</v>
      </c>
      <c r="OD102" t="s">
        <v>1127</v>
      </c>
      <c r="OE102">
        <v>1500</v>
      </c>
      <c r="OF102" t="s">
        <v>1173</v>
      </c>
      <c r="OI102">
        <v>60</v>
      </c>
      <c r="OJ102">
        <v>3</v>
      </c>
      <c r="OK102">
        <v>0</v>
      </c>
      <c r="OM102" t="s">
        <v>1127</v>
      </c>
      <c r="ON102" t="s">
        <v>1123</v>
      </c>
      <c r="OP102">
        <v>2250</v>
      </c>
      <c r="OQ102" t="s">
        <v>1173</v>
      </c>
      <c r="OT102">
        <v>30</v>
      </c>
      <c r="OU102">
        <v>3</v>
      </c>
      <c r="OV102">
        <v>0</v>
      </c>
      <c r="OX102" t="s">
        <v>1127</v>
      </c>
      <c r="OY102">
        <v>200</v>
      </c>
      <c r="OZ102" t="s">
        <v>1131</v>
      </c>
      <c r="PC102">
        <v>30</v>
      </c>
      <c r="PD102">
        <v>3</v>
      </c>
      <c r="PE102">
        <v>0</v>
      </c>
      <c r="PG102" t="s">
        <v>1137</v>
      </c>
      <c r="QP102" t="s">
        <v>1134</v>
      </c>
      <c r="QQ102">
        <v>1</v>
      </c>
      <c r="QR102">
        <v>0</v>
      </c>
      <c r="QS102">
        <v>0</v>
      </c>
      <c r="QT102">
        <v>0</v>
      </c>
      <c r="AMP102" t="s">
        <v>1135</v>
      </c>
      <c r="AMQ102">
        <v>1</v>
      </c>
      <c r="AMR102">
        <v>0</v>
      </c>
      <c r="AMS102">
        <v>0</v>
      </c>
      <c r="AMT102">
        <v>0</v>
      </c>
      <c r="AMU102">
        <v>0</v>
      </c>
      <c r="AMV102">
        <v>0</v>
      </c>
      <c r="AMX102" t="s">
        <v>1156</v>
      </c>
      <c r="AMY102" t="s">
        <v>1137</v>
      </c>
      <c r="ANJ102" t="s">
        <v>1213</v>
      </c>
      <c r="ANK102">
        <v>0</v>
      </c>
      <c r="ANL102">
        <v>0</v>
      </c>
      <c r="ANM102">
        <v>0</v>
      </c>
      <c r="ANN102">
        <v>0</v>
      </c>
      <c r="ANO102">
        <v>0</v>
      </c>
      <c r="ANP102">
        <v>0</v>
      </c>
      <c r="ANQ102">
        <v>0</v>
      </c>
      <c r="ANR102">
        <v>0</v>
      </c>
      <c r="ANS102">
        <v>1</v>
      </c>
      <c r="ANX102">
        <v>375328339</v>
      </c>
      <c r="ANY102" s="2">
        <v>44914.314953703702</v>
      </c>
      <c r="AOB102" t="s">
        <v>1140</v>
      </c>
      <c r="AOC102" t="s">
        <v>1141</v>
      </c>
    </row>
    <row r="103" spans="1:556 1030:1069" x14ac:dyDescent="0.35">
      <c r="A103">
        <v>102</v>
      </c>
      <c r="B103" t="s">
        <v>1480</v>
      </c>
      <c r="C103" s="2">
        <v>44912</v>
      </c>
      <c r="D103" t="s">
        <v>1465</v>
      </c>
      <c r="E103" s="2">
        <v>44912.605315810193</v>
      </c>
      <c r="F103" s="2">
        <v>44912.605315810193</v>
      </c>
      <c r="G103" s="2">
        <v>44912.884373842593</v>
      </c>
      <c r="H103" t="s">
        <v>1115</v>
      </c>
      <c r="K103" t="s">
        <v>1432</v>
      </c>
      <c r="L103" s="2">
        <v>44912</v>
      </c>
      <c r="M103" t="s">
        <v>1433</v>
      </c>
      <c r="N103" t="s">
        <v>1466</v>
      </c>
      <c r="O103" t="s">
        <v>1467</v>
      </c>
      <c r="P103" t="s">
        <v>1120</v>
      </c>
      <c r="S103" t="s">
        <v>1436</v>
      </c>
      <c r="T103" t="s">
        <v>1468</v>
      </c>
      <c r="V103" t="s">
        <v>1123</v>
      </c>
      <c r="X103" t="s">
        <v>1150</v>
      </c>
      <c r="AA103" t="s">
        <v>1151</v>
      </c>
      <c r="AB103">
        <v>1</v>
      </c>
      <c r="AC103">
        <v>0</v>
      </c>
      <c r="AD103">
        <v>1</v>
      </c>
      <c r="AE103">
        <v>0</v>
      </c>
      <c r="AF103">
        <v>2</v>
      </c>
      <c r="AH103" t="s">
        <v>1127</v>
      </c>
      <c r="AI103">
        <v>1000</v>
      </c>
      <c r="AJ103" t="s">
        <v>1173</v>
      </c>
      <c r="AM103">
        <v>30</v>
      </c>
      <c r="AN103">
        <v>3</v>
      </c>
      <c r="AO103">
        <v>0</v>
      </c>
      <c r="BD103" t="s">
        <v>1127</v>
      </c>
      <c r="BE103" t="s">
        <v>1152</v>
      </c>
      <c r="BF103">
        <v>1</v>
      </c>
      <c r="BG103">
        <v>1</v>
      </c>
      <c r="BH103">
        <v>450</v>
      </c>
      <c r="BI103">
        <v>300</v>
      </c>
      <c r="BJ103" t="s">
        <v>1173</v>
      </c>
      <c r="BM103">
        <v>14</v>
      </c>
      <c r="BN103">
        <v>2</v>
      </c>
      <c r="BO103">
        <v>0</v>
      </c>
      <c r="BQ103" t="s">
        <v>1137</v>
      </c>
      <c r="CN103" t="s">
        <v>1134</v>
      </c>
      <c r="CO103">
        <v>1</v>
      </c>
      <c r="CP103">
        <v>0</v>
      </c>
      <c r="CQ103">
        <v>0</v>
      </c>
      <c r="CR103">
        <v>0</v>
      </c>
      <c r="EF103" t="s">
        <v>1125</v>
      </c>
      <c r="EG103">
        <v>0</v>
      </c>
      <c r="EH103">
        <v>0</v>
      </c>
      <c r="EI103">
        <v>0</v>
      </c>
      <c r="EJ103">
        <v>0</v>
      </c>
      <c r="EK103">
        <v>1</v>
      </c>
      <c r="EL103">
        <v>1</v>
      </c>
      <c r="IP103" t="s">
        <v>1481</v>
      </c>
      <c r="IQ103">
        <v>1</v>
      </c>
      <c r="IR103">
        <v>1</v>
      </c>
      <c r="IS103">
        <v>1</v>
      </c>
      <c r="IT103">
        <v>1</v>
      </c>
      <c r="IU103">
        <v>1</v>
      </c>
      <c r="IV103">
        <v>1</v>
      </c>
      <c r="IW103">
        <v>1</v>
      </c>
      <c r="IX103">
        <v>1</v>
      </c>
      <c r="IY103">
        <v>1</v>
      </c>
      <c r="IZ103">
        <v>1</v>
      </c>
      <c r="JA103">
        <v>1</v>
      </c>
      <c r="JB103">
        <v>1</v>
      </c>
      <c r="JC103">
        <v>1</v>
      </c>
      <c r="JD103">
        <v>1</v>
      </c>
      <c r="JE103">
        <v>1</v>
      </c>
      <c r="JF103">
        <v>0</v>
      </c>
      <c r="JG103">
        <v>15</v>
      </c>
      <c r="JH103">
        <v>18</v>
      </c>
      <c r="JJ103" t="s">
        <v>1129</v>
      </c>
      <c r="JK103">
        <v>200</v>
      </c>
      <c r="JL103" t="s">
        <v>1131</v>
      </c>
      <c r="JO103">
        <v>14</v>
      </c>
      <c r="JP103">
        <v>2</v>
      </c>
      <c r="JQ103">
        <v>0</v>
      </c>
      <c r="JS103" t="s">
        <v>1127</v>
      </c>
      <c r="JT103" t="s">
        <v>1130</v>
      </c>
      <c r="JU103">
        <v>1</v>
      </c>
      <c r="JV103">
        <v>1</v>
      </c>
      <c r="JW103">
        <v>3000</v>
      </c>
      <c r="JX103">
        <v>100</v>
      </c>
      <c r="JY103" t="s">
        <v>1131</v>
      </c>
      <c r="KB103">
        <v>30</v>
      </c>
      <c r="KC103">
        <v>3</v>
      </c>
      <c r="KD103">
        <v>0</v>
      </c>
      <c r="KF103" t="s">
        <v>1129</v>
      </c>
      <c r="KG103" t="s">
        <v>1211</v>
      </c>
      <c r="KH103">
        <v>0</v>
      </c>
      <c r="KI103">
        <v>1</v>
      </c>
      <c r="KJ103">
        <v>1</v>
      </c>
      <c r="KL103">
        <v>27000</v>
      </c>
      <c r="KM103">
        <v>27500</v>
      </c>
      <c r="KN103" t="s">
        <v>1173</v>
      </c>
      <c r="KQ103">
        <v>30</v>
      </c>
      <c r="KR103">
        <v>5</v>
      </c>
      <c r="KS103">
        <v>0</v>
      </c>
      <c r="KU103" t="s">
        <v>1127</v>
      </c>
      <c r="KV103">
        <v>7500</v>
      </c>
      <c r="KW103" t="s">
        <v>1173</v>
      </c>
      <c r="KZ103">
        <v>60</v>
      </c>
      <c r="LA103">
        <v>3</v>
      </c>
      <c r="LB103">
        <v>0</v>
      </c>
      <c r="LD103" t="s">
        <v>1127</v>
      </c>
      <c r="LE103">
        <v>6000</v>
      </c>
      <c r="LF103" t="s">
        <v>1173</v>
      </c>
      <c r="LI103">
        <v>60</v>
      </c>
      <c r="LJ103">
        <v>3</v>
      </c>
      <c r="LK103">
        <v>0</v>
      </c>
      <c r="LM103" t="s">
        <v>1127</v>
      </c>
      <c r="LN103">
        <v>3000</v>
      </c>
      <c r="LO103" t="s">
        <v>1173</v>
      </c>
      <c r="LR103">
        <v>30</v>
      </c>
      <c r="LS103">
        <v>3</v>
      </c>
      <c r="LT103">
        <v>0</v>
      </c>
      <c r="LV103" t="s">
        <v>1127</v>
      </c>
      <c r="LW103">
        <v>150</v>
      </c>
      <c r="LX103" t="s">
        <v>1173</v>
      </c>
      <c r="MA103">
        <v>30</v>
      </c>
      <c r="MB103">
        <v>3</v>
      </c>
      <c r="MC103">
        <v>0</v>
      </c>
      <c r="ME103" t="s">
        <v>1127</v>
      </c>
      <c r="MF103" t="s">
        <v>1282</v>
      </c>
      <c r="MG103">
        <v>0</v>
      </c>
      <c r="MH103">
        <v>1</v>
      </c>
      <c r="MI103">
        <v>1</v>
      </c>
      <c r="MK103">
        <v>650</v>
      </c>
      <c r="ML103">
        <v>1000</v>
      </c>
      <c r="MM103" t="s">
        <v>1173</v>
      </c>
      <c r="MP103">
        <v>30</v>
      </c>
      <c r="MQ103">
        <v>3</v>
      </c>
      <c r="MR103">
        <v>0</v>
      </c>
      <c r="MT103" t="s">
        <v>1127</v>
      </c>
      <c r="MU103">
        <v>1250</v>
      </c>
      <c r="MV103" t="s">
        <v>1173</v>
      </c>
      <c r="MY103">
        <v>30</v>
      </c>
      <c r="MZ103">
        <v>3</v>
      </c>
      <c r="NA103">
        <v>0</v>
      </c>
      <c r="NC103" t="s">
        <v>1127</v>
      </c>
      <c r="ND103">
        <v>3000</v>
      </c>
      <c r="NE103" t="s">
        <v>1173</v>
      </c>
      <c r="NH103">
        <v>40</v>
      </c>
      <c r="NI103">
        <v>3</v>
      </c>
      <c r="NJ103">
        <v>0</v>
      </c>
      <c r="NL103" t="s">
        <v>1127</v>
      </c>
      <c r="NM103">
        <v>3000</v>
      </c>
      <c r="NN103" t="s">
        <v>1173</v>
      </c>
      <c r="NQ103">
        <v>30</v>
      </c>
      <c r="NR103">
        <v>3</v>
      </c>
      <c r="NS103">
        <v>0</v>
      </c>
      <c r="NU103" t="s">
        <v>1127</v>
      </c>
      <c r="NV103">
        <v>2250</v>
      </c>
      <c r="NW103" t="s">
        <v>1173</v>
      </c>
      <c r="NZ103">
        <v>40</v>
      </c>
      <c r="OA103">
        <v>3</v>
      </c>
      <c r="OB103">
        <v>0</v>
      </c>
      <c r="OD103" t="s">
        <v>1127</v>
      </c>
      <c r="OE103">
        <v>1500</v>
      </c>
      <c r="OF103" t="s">
        <v>1173</v>
      </c>
      <c r="OI103">
        <v>40</v>
      </c>
      <c r="OJ103">
        <v>3</v>
      </c>
      <c r="OK103">
        <v>0</v>
      </c>
      <c r="OM103" t="s">
        <v>1127</v>
      </c>
      <c r="ON103" t="s">
        <v>1123</v>
      </c>
      <c r="OP103">
        <v>2250</v>
      </c>
      <c r="OQ103" t="s">
        <v>1173</v>
      </c>
      <c r="OT103">
        <v>30</v>
      </c>
      <c r="OU103">
        <v>3</v>
      </c>
      <c r="OV103">
        <v>0</v>
      </c>
      <c r="OX103" t="s">
        <v>1127</v>
      </c>
      <c r="OY103">
        <v>200</v>
      </c>
      <c r="OZ103" t="s">
        <v>1131</v>
      </c>
      <c r="PC103">
        <v>14</v>
      </c>
      <c r="PD103">
        <v>2</v>
      </c>
      <c r="PE103">
        <v>0</v>
      </c>
      <c r="PG103" t="s">
        <v>1137</v>
      </c>
      <c r="QP103" t="s">
        <v>1134</v>
      </c>
      <c r="QQ103">
        <v>1</v>
      </c>
      <c r="QR103">
        <v>0</v>
      </c>
      <c r="QS103">
        <v>0</v>
      </c>
      <c r="QT103">
        <v>0</v>
      </c>
      <c r="AMP103" t="s">
        <v>1135</v>
      </c>
      <c r="AMQ103">
        <v>1</v>
      </c>
      <c r="AMR103">
        <v>0</v>
      </c>
      <c r="AMS103">
        <v>0</v>
      </c>
      <c r="AMT103">
        <v>0</v>
      </c>
      <c r="AMU103">
        <v>0</v>
      </c>
      <c r="AMV103">
        <v>0</v>
      </c>
      <c r="AMX103" t="s">
        <v>1156</v>
      </c>
      <c r="AMY103" t="s">
        <v>1137</v>
      </c>
      <c r="ANJ103" t="s">
        <v>1213</v>
      </c>
      <c r="ANK103">
        <v>0</v>
      </c>
      <c r="ANL103">
        <v>0</v>
      </c>
      <c r="ANM103">
        <v>0</v>
      </c>
      <c r="ANN103">
        <v>0</v>
      </c>
      <c r="ANO103">
        <v>0</v>
      </c>
      <c r="ANP103">
        <v>0</v>
      </c>
      <c r="ANQ103">
        <v>0</v>
      </c>
      <c r="ANR103">
        <v>0</v>
      </c>
      <c r="ANS103">
        <v>1</v>
      </c>
      <c r="ANU103" t="s">
        <v>1482</v>
      </c>
      <c r="ANX103">
        <v>375336559</v>
      </c>
      <c r="ANY103" s="2">
        <v>44914.325601851851</v>
      </c>
      <c r="AOB103" t="s">
        <v>1140</v>
      </c>
      <c r="AOC103" t="s">
        <v>1141</v>
      </c>
    </row>
    <row r="104" spans="1:556 1030:1069" x14ac:dyDescent="0.35">
      <c r="A104">
        <v>103</v>
      </c>
      <c r="B104" t="s">
        <v>1483</v>
      </c>
      <c r="C104" s="2">
        <v>44913</v>
      </c>
      <c r="D104" t="s">
        <v>1465</v>
      </c>
      <c r="E104" s="2">
        <v>44913.503335081019</v>
      </c>
      <c r="F104" s="2">
        <v>44913.503335081019</v>
      </c>
      <c r="G104" s="2">
        <v>44913.664486944443</v>
      </c>
      <c r="H104" t="s">
        <v>1115</v>
      </c>
      <c r="K104" t="s">
        <v>1432</v>
      </c>
      <c r="L104" s="2">
        <v>44913</v>
      </c>
      <c r="M104" t="s">
        <v>1433</v>
      </c>
      <c r="N104" t="s">
        <v>1466</v>
      </c>
      <c r="O104" t="s">
        <v>1467</v>
      </c>
      <c r="P104" t="s">
        <v>1120</v>
      </c>
      <c r="S104" t="s">
        <v>1436</v>
      </c>
      <c r="T104" t="s">
        <v>1468</v>
      </c>
      <c r="V104" t="s">
        <v>1123</v>
      </c>
      <c r="X104" t="s">
        <v>1150</v>
      </c>
      <c r="AA104" t="s">
        <v>1478</v>
      </c>
      <c r="AB104">
        <v>1</v>
      </c>
      <c r="AC104">
        <v>0</v>
      </c>
      <c r="AD104">
        <v>1</v>
      </c>
      <c r="AE104">
        <v>0</v>
      </c>
      <c r="AF104">
        <v>2</v>
      </c>
      <c r="AH104" t="s">
        <v>1127</v>
      </c>
      <c r="AI104">
        <v>1000</v>
      </c>
      <c r="AJ104" t="s">
        <v>1173</v>
      </c>
      <c r="AM104">
        <v>30</v>
      </c>
      <c r="AN104">
        <v>3</v>
      </c>
      <c r="AO104">
        <v>0</v>
      </c>
      <c r="BD104" t="s">
        <v>1127</v>
      </c>
      <c r="BE104" t="s">
        <v>1152</v>
      </c>
      <c r="BF104">
        <v>1</v>
      </c>
      <c r="BG104">
        <v>1</v>
      </c>
      <c r="BH104">
        <v>450</v>
      </c>
      <c r="BI104">
        <v>300</v>
      </c>
      <c r="BJ104" t="s">
        <v>1173</v>
      </c>
      <c r="BM104">
        <v>14</v>
      </c>
      <c r="BN104">
        <v>3</v>
      </c>
      <c r="BO104">
        <v>0</v>
      </c>
      <c r="BQ104" t="s">
        <v>1137</v>
      </c>
      <c r="CN104" t="s">
        <v>1134</v>
      </c>
      <c r="CO104">
        <v>1</v>
      </c>
      <c r="CP104">
        <v>0</v>
      </c>
      <c r="CQ104">
        <v>0</v>
      </c>
      <c r="CR104">
        <v>0</v>
      </c>
      <c r="EF104" t="s">
        <v>1125</v>
      </c>
      <c r="EG104">
        <v>0</v>
      </c>
      <c r="EH104">
        <v>0</v>
      </c>
      <c r="EI104">
        <v>0</v>
      </c>
      <c r="EJ104">
        <v>0</v>
      </c>
      <c r="EK104">
        <v>1</v>
      </c>
      <c r="EL104">
        <v>1</v>
      </c>
      <c r="IP104" t="s">
        <v>1484</v>
      </c>
      <c r="IQ104">
        <v>1</v>
      </c>
      <c r="IR104">
        <v>1</v>
      </c>
      <c r="IS104">
        <v>1</v>
      </c>
      <c r="IT104">
        <v>1</v>
      </c>
      <c r="IU104">
        <v>1</v>
      </c>
      <c r="IV104">
        <v>1</v>
      </c>
      <c r="IW104">
        <v>1</v>
      </c>
      <c r="IX104">
        <v>1</v>
      </c>
      <c r="IY104">
        <v>1</v>
      </c>
      <c r="IZ104">
        <v>1</v>
      </c>
      <c r="JA104">
        <v>1</v>
      </c>
      <c r="JB104">
        <v>1</v>
      </c>
      <c r="JC104">
        <v>1</v>
      </c>
      <c r="JD104">
        <v>1</v>
      </c>
      <c r="JE104">
        <v>1</v>
      </c>
      <c r="JF104">
        <v>0</v>
      </c>
      <c r="JG104">
        <v>15</v>
      </c>
      <c r="JH104">
        <v>18</v>
      </c>
      <c r="JJ104" t="s">
        <v>1127</v>
      </c>
      <c r="JK104">
        <v>200</v>
      </c>
      <c r="JL104" t="s">
        <v>1131</v>
      </c>
      <c r="JO104">
        <v>14</v>
      </c>
      <c r="JP104">
        <v>2</v>
      </c>
      <c r="JQ104">
        <v>0</v>
      </c>
      <c r="JS104" t="s">
        <v>1127</v>
      </c>
      <c r="JT104" t="s">
        <v>1130</v>
      </c>
      <c r="JU104">
        <v>1</v>
      </c>
      <c r="JV104">
        <v>1</v>
      </c>
      <c r="JW104">
        <v>3500</v>
      </c>
      <c r="JX104">
        <v>100</v>
      </c>
      <c r="JY104" t="s">
        <v>1131</v>
      </c>
      <c r="KB104">
        <v>30</v>
      </c>
      <c r="KC104">
        <v>3</v>
      </c>
      <c r="KD104">
        <v>0</v>
      </c>
      <c r="KF104" t="s">
        <v>1129</v>
      </c>
      <c r="KG104" t="s">
        <v>1211</v>
      </c>
      <c r="KH104">
        <v>0</v>
      </c>
      <c r="KI104">
        <v>1</v>
      </c>
      <c r="KJ104">
        <v>1</v>
      </c>
      <c r="KL104">
        <v>27000</v>
      </c>
      <c r="KM104">
        <v>28000</v>
      </c>
      <c r="KN104" t="s">
        <v>1173</v>
      </c>
      <c r="KQ104">
        <v>30</v>
      </c>
      <c r="KR104">
        <v>7</v>
      </c>
      <c r="KS104">
        <v>0</v>
      </c>
      <c r="KU104" t="s">
        <v>1127</v>
      </c>
      <c r="KV104">
        <v>7500</v>
      </c>
      <c r="KW104" t="s">
        <v>1173</v>
      </c>
      <c r="KZ104">
        <v>60</v>
      </c>
      <c r="LA104">
        <v>3</v>
      </c>
      <c r="LB104">
        <v>0</v>
      </c>
      <c r="LD104" t="s">
        <v>1127</v>
      </c>
      <c r="LE104">
        <v>6000</v>
      </c>
      <c r="LF104" t="s">
        <v>1173</v>
      </c>
      <c r="LI104">
        <v>60</v>
      </c>
      <c r="LJ104">
        <v>3</v>
      </c>
      <c r="LK104">
        <v>0</v>
      </c>
      <c r="LM104" t="s">
        <v>1127</v>
      </c>
      <c r="LN104">
        <v>3000</v>
      </c>
      <c r="LO104" t="s">
        <v>1173</v>
      </c>
      <c r="LR104">
        <v>30</v>
      </c>
      <c r="LS104">
        <v>3</v>
      </c>
      <c r="LT104">
        <v>0</v>
      </c>
      <c r="LV104" t="s">
        <v>1127</v>
      </c>
      <c r="LW104">
        <v>150</v>
      </c>
      <c r="LX104" t="s">
        <v>1173</v>
      </c>
      <c r="MA104">
        <v>30</v>
      </c>
      <c r="MB104">
        <v>3</v>
      </c>
      <c r="MC104">
        <v>0</v>
      </c>
      <c r="ME104" t="s">
        <v>1127</v>
      </c>
      <c r="MF104" t="s">
        <v>1282</v>
      </c>
      <c r="MG104">
        <v>0</v>
      </c>
      <c r="MH104">
        <v>1</v>
      </c>
      <c r="MI104">
        <v>1</v>
      </c>
      <c r="MK104">
        <v>750</v>
      </c>
      <c r="ML104">
        <v>1000</v>
      </c>
      <c r="MM104" t="s">
        <v>1173</v>
      </c>
      <c r="MP104">
        <v>30</v>
      </c>
      <c r="MQ104">
        <v>3</v>
      </c>
      <c r="MR104">
        <v>0</v>
      </c>
      <c r="MT104" t="s">
        <v>1127</v>
      </c>
      <c r="MU104">
        <v>1250</v>
      </c>
      <c r="MV104" t="s">
        <v>1173</v>
      </c>
      <c r="MY104">
        <v>30</v>
      </c>
      <c r="MZ104">
        <v>3</v>
      </c>
      <c r="NA104">
        <v>0</v>
      </c>
      <c r="NC104" t="s">
        <v>1127</v>
      </c>
      <c r="ND104">
        <v>3000</v>
      </c>
      <c r="NE104" t="s">
        <v>1173</v>
      </c>
      <c r="NH104">
        <v>60</v>
      </c>
      <c r="NI104">
        <v>3</v>
      </c>
      <c r="NJ104">
        <v>0</v>
      </c>
      <c r="NL104" t="s">
        <v>1127</v>
      </c>
      <c r="NM104">
        <v>3000</v>
      </c>
      <c r="NN104" t="s">
        <v>1173</v>
      </c>
      <c r="NQ104">
        <v>30</v>
      </c>
      <c r="NR104">
        <v>3</v>
      </c>
      <c r="NS104">
        <v>0</v>
      </c>
      <c r="NU104" t="s">
        <v>1127</v>
      </c>
      <c r="NV104">
        <v>2500</v>
      </c>
      <c r="NW104" t="s">
        <v>1173</v>
      </c>
      <c r="NZ104">
        <v>60</v>
      </c>
      <c r="OA104">
        <v>3</v>
      </c>
      <c r="OB104">
        <v>0</v>
      </c>
      <c r="OD104" t="s">
        <v>1127</v>
      </c>
      <c r="OE104">
        <v>1500</v>
      </c>
      <c r="OF104" t="s">
        <v>1173</v>
      </c>
      <c r="OI104">
        <v>30</v>
      </c>
      <c r="OJ104">
        <v>3</v>
      </c>
      <c r="OK104">
        <v>0</v>
      </c>
      <c r="OM104" t="s">
        <v>1127</v>
      </c>
      <c r="ON104" t="s">
        <v>1123</v>
      </c>
      <c r="OP104">
        <v>2250</v>
      </c>
      <c r="OQ104" t="s">
        <v>1173</v>
      </c>
      <c r="OT104">
        <v>30</v>
      </c>
      <c r="OU104">
        <v>3</v>
      </c>
      <c r="OV104">
        <v>0</v>
      </c>
      <c r="OX104" t="s">
        <v>1127</v>
      </c>
      <c r="OY104">
        <v>200</v>
      </c>
      <c r="OZ104" t="s">
        <v>1131</v>
      </c>
      <c r="PC104">
        <v>14</v>
      </c>
      <c r="PD104">
        <v>2</v>
      </c>
      <c r="PE104">
        <v>0</v>
      </c>
      <c r="PG104" t="s">
        <v>1137</v>
      </c>
      <c r="QP104" t="s">
        <v>1134</v>
      </c>
      <c r="QQ104">
        <v>1</v>
      </c>
      <c r="QR104">
        <v>0</v>
      </c>
      <c r="QS104">
        <v>0</v>
      </c>
      <c r="QT104">
        <v>0</v>
      </c>
      <c r="AMP104" t="s">
        <v>1135</v>
      </c>
      <c r="AMQ104">
        <v>1</v>
      </c>
      <c r="AMR104">
        <v>0</v>
      </c>
      <c r="AMS104">
        <v>0</v>
      </c>
      <c r="AMT104">
        <v>0</v>
      </c>
      <c r="AMU104">
        <v>0</v>
      </c>
      <c r="AMV104">
        <v>0</v>
      </c>
      <c r="AMX104" t="s">
        <v>1156</v>
      </c>
      <c r="AMY104" t="s">
        <v>1137</v>
      </c>
      <c r="ANJ104" t="s">
        <v>1213</v>
      </c>
      <c r="ANK104">
        <v>0</v>
      </c>
      <c r="ANL104">
        <v>0</v>
      </c>
      <c r="ANM104">
        <v>0</v>
      </c>
      <c r="ANN104">
        <v>0</v>
      </c>
      <c r="ANO104">
        <v>0</v>
      </c>
      <c r="ANP104">
        <v>0</v>
      </c>
      <c r="ANQ104">
        <v>0</v>
      </c>
      <c r="ANR104">
        <v>0</v>
      </c>
      <c r="ANS104">
        <v>1</v>
      </c>
      <c r="ANX104">
        <v>375336569</v>
      </c>
      <c r="ANY104" s="2">
        <v>44914.325613425928</v>
      </c>
      <c r="AOB104" t="s">
        <v>1140</v>
      </c>
      <c r="AOC104" t="s">
        <v>1141</v>
      </c>
    </row>
    <row r="105" spans="1:556 1030:1069" x14ac:dyDescent="0.35">
      <c r="A105">
        <v>104</v>
      </c>
      <c r="B105" t="s">
        <v>1485</v>
      </c>
      <c r="C105" s="2">
        <v>44908</v>
      </c>
      <c r="D105" t="s">
        <v>1431</v>
      </c>
      <c r="E105" s="2">
        <v>44908.57398134259</v>
      </c>
      <c r="F105" s="2">
        <v>44908.57398134259</v>
      </c>
      <c r="G105" s="2">
        <v>44914.463083877323</v>
      </c>
      <c r="H105" t="s">
        <v>1115</v>
      </c>
      <c r="K105" t="s">
        <v>1432</v>
      </c>
      <c r="L105" s="2">
        <v>44908</v>
      </c>
      <c r="M105" t="s">
        <v>1433</v>
      </c>
      <c r="N105" t="s">
        <v>1434</v>
      </c>
      <c r="O105" t="s">
        <v>1435</v>
      </c>
      <c r="P105" t="s">
        <v>1120</v>
      </c>
      <c r="S105" t="s">
        <v>1436</v>
      </c>
      <c r="T105" t="s">
        <v>1437</v>
      </c>
      <c r="V105" t="s">
        <v>1123</v>
      </c>
      <c r="X105" t="s">
        <v>1150</v>
      </c>
      <c r="AA105" t="s">
        <v>1125</v>
      </c>
      <c r="AB105">
        <v>0</v>
      </c>
      <c r="AC105">
        <v>0</v>
      </c>
      <c r="AD105">
        <v>0</v>
      </c>
      <c r="AE105">
        <v>1</v>
      </c>
      <c r="AF105">
        <v>1</v>
      </c>
      <c r="EF105" t="s">
        <v>1226</v>
      </c>
      <c r="EG105">
        <v>1</v>
      </c>
      <c r="EH105">
        <v>1</v>
      </c>
      <c r="EI105">
        <v>1</v>
      </c>
      <c r="EJ105">
        <v>1</v>
      </c>
      <c r="EK105">
        <v>0</v>
      </c>
      <c r="EL105">
        <v>4</v>
      </c>
      <c r="EN105" t="s">
        <v>1129</v>
      </c>
      <c r="EO105">
        <v>4500</v>
      </c>
      <c r="EP105" t="s">
        <v>1173</v>
      </c>
      <c r="ES105">
        <v>14</v>
      </c>
      <c r="ET105">
        <v>365</v>
      </c>
      <c r="EU105">
        <v>1</v>
      </c>
      <c r="EW105" t="s">
        <v>1129</v>
      </c>
      <c r="EX105">
        <v>6000</v>
      </c>
      <c r="EY105" t="s">
        <v>1131</v>
      </c>
      <c r="FB105">
        <v>180</v>
      </c>
      <c r="FC105">
        <v>1</v>
      </c>
      <c r="FD105">
        <v>0</v>
      </c>
      <c r="FF105" t="s">
        <v>1127</v>
      </c>
      <c r="FG105">
        <v>1500</v>
      </c>
      <c r="FH105" t="s">
        <v>1131</v>
      </c>
      <c r="FK105">
        <v>365</v>
      </c>
      <c r="FL105">
        <v>1</v>
      </c>
      <c r="FM105">
        <v>0</v>
      </c>
      <c r="FO105" t="s">
        <v>1127</v>
      </c>
      <c r="FP105">
        <v>2000</v>
      </c>
      <c r="FQ105" t="s">
        <v>1173</v>
      </c>
      <c r="FT105">
        <v>365</v>
      </c>
      <c r="FU105">
        <v>14</v>
      </c>
      <c r="FV105">
        <v>0</v>
      </c>
      <c r="FX105" t="s">
        <v>1123</v>
      </c>
      <c r="FZ105" t="s">
        <v>1486</v>
      </c>
      <c r="GA105">
        <v>0</v>
      </c>
      <c r="GB105">
        <v>0</v>
      </c>
      <c r="GC105">
        <v>0</v>
      </c>
      <c r="GD105">
        <v>1</v>
      </c>
      <c r="GE105">
        <v>0</v>
      </c>
      <c r="GG105" t="s">
        <v>1153</v>
      </c>
      <c r="GH105">
        <v>0</v>
      </c>
      <c r="GI105">
        <v>0</v>
      </c>
      <c r="GJ105">
        <v>0</v>
      </c>
      <c r="GK105">
        <v>0</v>
      </c>
      <c r="GL105">
        <v>0</v>
      </c>
      <c r="GM105">
        <v>1</v>
      </c>
      <c r="GN105">
        <v>0</v>
      </c>
      <c r="GO105">
        <v>0</v>
      </c>
      <c r="GP105">
        <v>0</v>
      </c>
      <c r="GQ105">
        <v>0</v>
      </c>
      <c r="GR105">
        <v>0</v>
      </c>
      <c r="GS105">
        <v>0</v>
      </c>
      <c r="GV105" t="s">
        <v>1134</v>
      </c>
      <c r="GW105">
        <v>1</v>
      </c>
      <c r="GX105">
        <v>0</v>
      </c>
      <c r="GY105">
        <v>0</v>
      </c>
      <c r="GZ105">
        <v>0</v>
      </c>
      <c r="IP105" t="s">
        <v>1297</v>
      </c>
      <c r="IQ105">
        <v>0</v>
      </c>
      <c r="IR105">
        <v>0</v>
      </c>
      <c r="IS105">
        <v>0</v>
      </c>
      <c r="IT105">
        <v>0</v>
      </c>
      <c r="IU105">
        <v>0</v>
      </c>
      <c r="IV105">
        <v>0</v>
      </c>
      <c r="IW105">
        <v>0</v>
      </c>
      <c r="IX105">
        <v>0</v>
      </c>
      <c r="IY105">
        <v>0</v>
      </c>
      <c r="IZ105">
        <v>0</v>
      </c>
      <c r="JA105">
        <v>0</v>
      </c>
      <c r="JB105">
        <v>0</v>
      </c>
      <c r="JC105">
        <v>0</v>
      </c>
      <c r="JD105">
        <v>0</v>
      </c>
      <c r="JE105">
        <v>1</v>
      </c>
      <c r="JF105">
        <v>0</v>
      </c>
      <c r="JG105">
        <v>1</v>
      </c>
      <c r="JH105">
        <v>6</v>
      </c>
      <c r="OX105" t="s">
        <v>1127</v>
      </c>
      <c r="OY105">
        <v>250</v>
      </c>
      <c r="OZ105" t="s">
        <v>1131</v>
      </c>
      <c r="PC105">
        <v>60</v>
      </c>
      <c r="PD105">
        <v>1</v>
      </c>
      <c r="PE105">
        <v>0</v>
      </c>
      <c r="PG105" t="s">
        <v>1137</v>
      </c>
      <c r="QP105" t="s">
        <v>1134</v>
      </c>
      <c r="QQ105">
        <v>1</v>
      </c>
      <c r="QR105">
        <v>0</v>
      </c>
      <c r="QS105">
        <v>0</v>
      </c>
      <c r="QT105">
        <v>0</v>
      </c>
      <c r="AMP105" t="s">
        <v>1135</v>
      </c>
      <c r="AMQ105">
        <v>1</v>
      </c>
      <c r="AMR105">
        <v>0</v>
      </c>
      <c r="AMS105">
        <v>0</v>
      </c>
      <c r="AMT105">
        <v>0</v>
      </c>
      <c r="AMU105">
        <v>0</v>
      </c>
      <c r="AMV105">
        <v>0</v>
      </c>
      <c r="AMX105" t="s">
        <v>1136</v>
      </c>
      <c r="AMY105" t="s">
        <v>1137</v>
      </c>
      <c r="ANJ105" t="s">
        <v>1138</v>
      </c>
      <c r="ANK105">
        <v>0</v>
      </c>
      <c r="ANL105">
        <v>0</v>
      </c>
      <c r="ANM105">
        <v>0</v>
      </c>
      <c r="ANN105">
        <v>0</v>
      </c>
      <c r="ANO105">
        <v>0</v>
      </c>
      <c r="ANP105">
        <v>0</v>
      </c>
      <c r="ANQ105">
        <v>0</v>
      </c>
      <c r="ANR105">
        <v>1</v>
      </c>
      <c r="ANS105">
        <v>0</v>
      </c>
      <c r="ANX105">
        <v>375502780</v>
      </c>
      <c r="ANY105" s="2">
        <v>44914.521527777782</v>
      </c>
      <c r="AOB105" t="s">
        <v>1140</v>
      </c>
      <c r="AOC105" t="s">
        <v>1141</v>
      </c>
    </row>
    <row r="106" spans="1:556 1030:1069" x14ac:dyDescent="0.35">
      <c r="A106">
        <v>105</v>
      </c>
      <c r="B106" t="s">
        <v>1487</v>
      </c>
      <c r="C106" s="2">
        <v>44911</v>
      </c>
      <c r="D106" t="s">
        <v>1431</v>
      </c>
      <c r="E106" s="2">
        <v>44911.713846608793</v>
      </c>
      <c r="F106" s="2">
        <v>44911.713846608793</v>
      </c>
      <c r="G106" s="2">
        <v>44914.448082916671</v>
      </c>
      <c r="H106" t="s">
        <v>1115</v>
      </c>
      <c r="K106" t="s">
        <v>1432</v>
      </c>
      <c r="L106" s="2">
        <v>44911</v>
      </c>
      <c r="M106" t="s">
        <v>1433</v>
      </c>
      <c r="N106" t="s">
        <v>1434</v>
      </c>
      <c r="O106" t="s">
        <v>1435</v>
      </c>
      <c r="P106" t="s">
        <v>1120</v>
      </c>
      <c r="S106" t="s">
        <v>1436</v>
      </c>
      <c r="T106" t="s">
        <v>1437</v>
      </c>
      <c r="V106" t="s">
        <v>1123</v>
      </c>
      <c r="X106" t="s">
        <v>1150</v>
      </c>
      <c r="AA106" t="s">
        <v>1125</v>
      </c>
      <c r="AB106">
        <v>0</v>
      </c>
      <c r="AC106">
        <v>0</v>
      </c>
      <c r="AD106">
        <v>0</v>
      </c>
      <c r="AE106">
        <v>1</v>
      </c>
      <c r="AF106">
        <v>1</v>
      </c>
      <c r="EF106" t="s">
        <v>1226</v>
      </c>
      <c r="EG106">
        <v>1</v>
      </c>
      <c r="EH106">
        <v>1</v>
      </c>
      <c r="EI106">
        <v>1</v>
      </c>
      <c r="EJ106">
        <v>1</v>
      </c>
      <c r="EK106">
        <v>0</v>
      </c>
      <c r="EL106">
        <v>4</v>
      </c>
      <c r="EN106" t="s">
        <v>1127</v>
      </c>
      <c r="EO106">
        <v>4500</v>
      </c>
      <c r="EP106" t="s">
        <v>1131</v>
      </c>
      <c r="ES106">
        <v>90</v>
      </c>
      <c r="ET106">
        <v>2</v>
      </c>
      <c r="EU106">
        <v>0</v>
      </c>
      <c r="EW106" t="s">
        <v>1127</v>
      </c>
      <c r="EX106">
        <v>7500</v>
      </c>
      <c r="EY106" t="s">
        <v>1131</v>
      </c>
      <c r="FB106">
        <v>90</v>
      </c>
      <c r="FC106">
        <v>1</v>
      </c>
      <c r="FD106">
        <v>0</v>
      </c>
      <c r="FF106" t="s">
        <v>1127</v>
      </c>
      <c r="FG106">
        <v>1500</v>
      </c>
      <c r="FH106" t="s">
        <v>1131</v>
      </c>
      <c r="FK106">
        <v>365</v>
      </c>
      <c r="FL106">
        <v>1</v>
      </c>
      <c r="FM106">
        <v>0</v>
      </c>
      <c r="FO106" t="s">
        <v>1127</v>
      </c>
      <c r="FP106">
        <v>2500</v>
      </c>
      <c r="FQ106" t="s">
        <v>1131</v>
      </c>
      <c r="FT106">
        <v>180</v>
      </c>
      <c r="FU106">
        <v>1</v>
      </c>
      <c r="FV106">
        <v>0</v>
      </c>
      <c r="FX106" t="s">
        <v>1137</v>
      </c>
      <c r="GV106" t="s">
        <v>1134</v>
      </c>
      <c r="GW106">
        <v>1</v>
      </c>
      <c r="GX106">
        <v>0</v>
      </c>
      <c r="GY106">
        <v>0</v>
      </c>
      <c r="GZ106">
        <v>0</v>
      </c>
      <c r="IP106" t="s">
        <v>1443</v>
      </c>
      <c r="IQ106">
        <v>0</v>
      </c>
      <c r="IR106">
        <v>0</v>
      </c>
      <c r="IS106">
        <v>0</v>
      </c>
      <c r="IT106">
        <v>0</v>
      </c>
      <c r="IU106">
        <v>0</v>
      </c>
      <c r="IV106">
        <v>0</v>
      </c>
      <c r="IW106">
        <v>0</v>
      </c>
      <c r="IX106">
        <v>0</v>
      </c>
      <c r="IY106">
        <v>0</v>
      </c>
      <c r="IZ106">
        <v>0</v>
      </c>
      <c r="JA106">
        <v>0</v>
      </c>
      <c r="JB106">
        <v>0</v>
      </c>
      <c r="JC106">
        <v>1</v>
      </c>
      <c r="JD106">
        <v>0</v>
      </c>
      <c r="JE106">
        <v>1</v>
      </c>
      <c r="JF106">
        <v>0</v>
      </c>
      <c r="JG106">
        <v>2</v>
      </c>
      <c r="JH106">
        <v>7</v>
      </c>
      <c r="OD106" t="s">
        <v>1127</v>
      </c>
      <c r="OE106">
        <v>2000</v>
      </c>
      <c r="OF106" t="s">
        <v>1131</v>
      </c>
      <c r="OI106">
        <v>90</v>
      </c>
      <c r="OJ106">
        <v>1</v>
      </c>
      <c r="OK106">
        <v>0</v>
      </c>
      <c r="OX106" t="s">
        <v>1127</v>
      </c>
      <c r="OY106">
        <v>250</v>
      </c>
      <c r="OZ106" t="s">
        <v>1131</v>
      </c>
      <c r="PC106">
        <v>30</v>
      </c>
      <c r="PD106">
        <v>1</v>
      </c>
      <c r="PE106">
        <v>0</v>
      </c>
      <c r="PG106" t="s">
        <v>1137</v>
      </c>
      <c r="QP106" t="s">
        <v>1134</v>
      </c>
      <c r="QQ106">
        <v>1</v>
      </c>
      <c r="QR106">
        <v>0</v>
      </c>
      <c r="QS106">
        <v>0</v>
      </c>
      <c r="QT106">
        <v>0</v>
      </c>
      <c r="AMP106" t="s">
        <v>1135</v>
      </c>
      <c r="AMQ106">
        <v>1</v>
      </c>
      <c r="AMR106">
        <v>0</v>
      </c>
      <c r="AMS106">
        <v>0</v>
      </c>
      <c r="AMT106">
        <v>0</v>
      </c>
      <c r="AMU106">
        <v>0</v>
      </c>
      <c r="AMV106">
        <v>0</v>
      </c>
      <c r="AMX106" t="s">
        <v>1136</v>
      </c>
      <c r="AMY106" t="s">
        <v>1137</v>
      </c>
      <c r="ANJ106" t="s">
        <v>1138</v>
      </c>
      <c r="ANK106">
        <v>0</v>
      </c>
      <c r="ANL106">
        <v>0</v>
      </c>
      <c r="ANM106">
        <v>0</v>
      </c>
      <c r="ANN106">
        <v>0</v>
      </c>
      <c r="ANO106">
        <v>0</v>
      </c>
      <c r="ANP106">
        <v>0</v>
      </c>
      <c r="ANQ106">
        <v>0</v>
      </c>
      <c r="ANR106">
        <v>1</v>
      </c>
      <c r="ANS106">
        <v>0</v>
      </c>
      <c r="ANX106">
        <v>375502815</v>
      </c>
      <c r="ANY106" s="2">
        <v>44914.521585648152</v>
      </c>
      <c r="AOB106" t="s">
        <v>1140</v>
      </c>
      <c r="AOC106" t="s">
        <v>1141</v>
      </c>
    </row>
    <row r="107" spans="1:556 1030:1069" x14ac:dyDescent="0.35">
      <c r="A107">
        <v>106</v>
      </c>
      <c r="B107" t="s">
        <v>1488</v>
      </c>
      <c r="C107" s="2">
        <v>44913</v>
      </c>
      <c r="D107" t="s">
        <v>1431</v>
      </c>
      <c r="E107" s="2">
        <v>44913.434709675923</v>
      </c>
      <c r="F107" s="2">
        <v>44913.434709675923</v>
      </c>
      <c r="G107" s="2">
        <v>44914.437324479157</v>
      </c>
      <c r="H107" t="s">
        <v>1115</v>
      </c>
      <c r="K107" t="s">
        <v>1432</v>
      </c>
      <c r="L107" s="2">
        <v>44913</v>
      </c>
      <c r="M107" t="s">
        <v>1433</v>
      </c>
      <c r="N107" t="s">
        <v>1434</v>
      </c>
      <c r="O107" t="s">
        <v>1435</v>
      </c>
      <c r="P107" t="s">
        <v>1120</v>
      </c>
      <c r="S107" t="s">
        <v>1436</v>
      </c>
      <c r="T107" t="s">
        <v>1437</v>
      </c>
      <c r="V107" t="s">
        <v>1123</v>
      </c>
      <c r="X107" t="s">
        <v>1124</v>
      </c>
      <c r="AA107" t="s">
        <v>1125</v>
      </c>
      <c r="AB107">
        <v>0</v>
      </c>
      <c r="AC107">
        <v>0</v>
      </c>
      <c r="AD107">
        <v>0</v>
      </c>
      <c r="AE107">
        <v>1</v>
      </c>
      <c r="AF107">
        <v>1</v>
      </c>
      <c r="EF107" t="s">
        <v>1125</v>
      </c>
      <c r="EG107">
        <v>0</v>
      </c>
      <c r="EH107">
        <v>0</v>
      </c>
      <c r="EI107">
        <v>0</v>
      </c>
      <c r="EJ107">
        <v>0</v>
      </c>
      <c r="EK107">
        <v>1</v>
      </c>
      <c r="EL107">
        <v>1</v>
      </c>
      <c r="IP107" t="s">
        <v>1489</v>
      </c>
      <c r="IQ107">
        <v>0</v>
      </c>
      <c r="IR107">
        <v>0</v>
      </c>
      <c r="IS107">
        <v>0</v>
      </c>
      <c r="IT107">
        <v>0</v>
      </c>
      <c r="IU107">
        <v>0</v>
      </c>
      <c r="IV107">
        <v>0</v>
      </c>
      <c r="IW107">
        <v>0</v>
      </c>
      <c r="IX107">
        <v>0</v>
      </c>
      <c r="IY107">
        <v>0</v>
      </c>
      <c r="IZ107">
        <v>0</v>
      </c>
      <c r="JA107">
        <v>1</v>
      </c>
      <c r="JB107">
        <v>1</v>
      </c>
      <c r="JC107">
        <v>0</v>
      </c>
      <c r="JD107">
        <v>1</v>
      </c>
      <c r="JE107">
        <v>0</v>
      </c>
      <c r="JF107">
        <v>0</v>
      </c>
      <c r="JG107">
        <v>3</v>
      </c>
      <c r="JH107">
        <v>5</v>
      </c>
      <c r="NL107" t="s">
        <v>1127</v>
      </c>
      <c r="NM107">
        <v>3000</v>
      </c>
      <c r="NN107" t="s">
        <v>1173</v>
      </c>
      <c r="NQ107">
        <v>30</v>
      </c>
      <c r="NR107">
        <v>7</v>
      </c>
      <c r="NS107">
        <v>0</v>
      </c>
      <c r="NU107" t="s">
        <v>1127</v>
      </c>
      <c r="NV107">
        <v>3000</v>
      </c>
      <c r="NW107" t="s">
        <v>1173</v>
      </c>
      <c r="NZ107">
        <v>60</v>
      </c>
      <c r="OA107">
        <v>7</v>
      </c>
      <c r="OB107">
        <v>0</v>
      </c>
      <c r="OM107" t="s">
        <v>1127</v>
      </c>
      <c r="ON107" t="s">
        <v>1123</v>
      </c>
      <c r="OP107">
        <v>2250</v>
      </c>
      <c r="OQ107" t="s">
        <v>1173</v>
      </c>
      <c r="OT107">
        <v>30</v>
      </c>
      <c r="OU107">
        <v>7</v>
      </c>
      <c r="OV107">
        <v>0</v>
      </c>
      <c r="PG107" t="s">
        <v>1123</v>
      </c>
      <c r="PI107" t="s">
        <v>1172</v>
      </c>
      <c r="PJ107">
        <v>0</v>
      </c>
      <c r="PK107">
        <v>0</v>
      </c>
      <c r="PL107">
        <v>0</v>
      </c>
      <c r="PM107">
        <v>0</v>
      </c>
      <c r="PN107">
        <v>0</v>
      </c>
      <c r="PO107">
        <v>0</v>
      </c>
      <c r="PP107">
        <v>0</v>
      </c>
      <c r="PQ107">
        <v>0</v>
      </c>
      <c r="PR107">
        <v>0</v>
      </c>
      <c r="PS107">
        <v>0</v>
      </c>
      <c r="PT107">
        <v>1</v>
      </c>
      <c r="PU107">
        <v>1</v>
      </c>
      <c r="PV107">
        <v>0</v>
      </c>
      <c r="PW107">
        <v>1</v>
      </c>
      <c r="PX107">
        <v>0</v>
      </c>
      <c r="PY107">
        <v>0</v>
      </c>
      <c r="QA107" t="s">
        <v>1212</v>
      </c>
      <c r="QB107">
        <v>0</v>
      </c>
      <c r="QC107">
        <v>0</v>
      </c>
      <c r="QD107">
        <v>0</v>
      </c>
      <c r="QE107">
        <v>0</v>
      </c>
      <c r="QF107">
        <v>0</v>
      </c>
      <c r="QG107">
        <v>0</v>
      </c>
      <c r="QH107">
        <v>0</v>
      </c>
      <c r="QI107">
        <v>1</v>
      </c>
      <c r="QJ107">
        <v>0</v>
      </c>
      <c r="QK107">
        <v>0</v>
      </c>
      <c r="QL107">
        <v>0</v>
      </c>
      <c r="QM107">
        <v>0</v>
      </c>
      <c r="QP107" t="s">
        <v>1134</v>
      </c>
      <c r="QQ107">
        <v>1</v>
      </c>
      <c r="QR107">
        <v>0</v>
      </c>
      <c r="QS107">
        <v>0</v>
      </c>
      <c r="QT107">
        <v>0</v>
      </c>
      <c r="AMP107" t="s">
        <v>1147</v>
      </c>
      <c r="AMQ107">
        <v>1</v>
      </c>
      <c r="AMR107">
        <v>0</v>
      </c>
      <c r="AMS107">
        <v>0</v>
      </c>
      <c r="AMT107">
        <v>1</v>
      </c>
      <c r="AMU107">
        <v>0</v>
      </c>
      <c r="AMV107">
        <v>0</v>
      </c>
      <c r="AMX107" t="s">
        <v>1136</v>
      </c>
      <c r="AMY107" t="s">
        <v>1137</v>
      </c>
      <c r="ANJ107" t="s">
        <v>1138</v>
      </c>
      <c r="ANK107">
        <v>0</v>
      </c>
      <c r="ANL107">
        <v>0</v>
      </c>
      <c r="ANM107">
        <v>0</v>
      </c>
      <c r="ANN107">
        <v>0</v>
      </c>
      <c r="ANO107">
        <v>0</v>
      </c>
      <c r="ANP107">
        <v>0</v>
      </c>
      <c r="ANQ107">
        <v>0</v>
      </c>
      <c r="ANR107">
        <v>1</v>
      </c>
      <c r="ANS107">
        <v>0</v>
      </c>
      <c r="ANX107">
        <v>375502848</v>
      </c>
      <c r="ANY107" s="2">
        <v>44914.521643518507</v>
      </c>
      <c r="AOB107" t="s">
        <v>1140</v>
      </c>
      <c r="AOC107" t="s">
        <v>1141</v>
      </c>
    </row>
    <row r="108" spans="1:556 1030:1069" x14ac:dyDescent="0.35">
      <c r="A108">
        <v>107</v>
      </c>
      <c r="B108" t="s">
        <v>1490</v>
      </c>
      <c r="C108" s="2">
        <v>44913</v>
      </c>
      <c r="D108" t="s">
        <v>1431</v>
      </c>
      <c r="E108" s="2">
        <v>44913.798892175917</v>
      </c>
      <c r="F108" s="2">
        <v>44913.798892175917</v>
      </c>
      <c r="G108" s="2">
        <v>44914.428161064818</v>
      </c>
      <c r="H108" t="s">
        <v>1115</v>
      </c>
      <c r="K108" t="s">
        <v>1432</v>
      </c>
      <c r="L108" s="2">
        <v>44913</v>
      </c>
      <c r="M108" t="s">
        <v>1433</v>
      </c>
      <c r="N108" t="s">
        <v>1434</v>
      </c>
      <c r="O108" t="s">
        <v>1435</v>
      </c>
      <c r="P108" t="s">
        <v>1120</v>
      </c>
      <c r="S108" t="s">
        <v>1436</v>
      </c>
      <c r="T108" t="s">
        <v>1437</v>
      </c>
      <c r="V108" t="s">
        <v>1123</v>
      </c>
      <c r="X108" t="s">
        <v>1124</v>
      </c>
      <c r="AA108" t="s">
        <v>1442</v>
      </c>
      <c r="AB108">
        <v>0</v>
      </c>
      <c r="AC108">
        <v>1</v>
      </c>
      <c r="AD108">
        <v>1</v>
      </c>
      <c r="AE108">
        <v>0</v>
      </c>
      <c r="AF108">
        <v>2</v>
      </c>
      <c r="AQ108" t="s">
        <v>1127</v>
      </c>
      <c r="AR108" t="s">
        <v>1280</v>
      </c>
      <c r="AS108">
        <v>1</v>
      </c>
      <c r="AT108">
        <v>1</v>
      </c>
      <c r="AU108">
        <v>5000</v>
      </c>
      <c r="AV108">
        <v>1000</v>
      </c>
      <c r="AW108" t="s">
        <v>1131</v>
      </c>
      <c r="AZ108">
        <v>7</v>
      </c>
      <c r="BA108">
        <v>7</v>
      </c>
      <c r="BB108">
        <v>1</v>
      </c>
      <c r="BD108" t="s">
        <v>1127</v>
      </c>
      <c r="BE108" t="s">
        <v>1152</v>
      </c>
      <c r="BF108">
        <v>1</v>
      </c>
      <c r="BG108">
        <v>1</v>
      </c>
      <c r="BH108">
        <v>450</v>
      </c>
      <c r="BI108">
        <v>250</v>
      </c>
      <c r="BJ108" t="s">
        <v>1131</v>
      </c>
      <c r="BM108">
        <v>30</v>
      </c>
      <c r="BN108">
        <v>1</v>
      </c>
      <c r="BO108">
        <v>0</v>
      </c>
      <c r="BQ108" t="s">
        <v>1137</v>
      </c>
      <c r="CN108" t="s">
        <v>1134</v>
      </c>
      <c r="CO108">
        <v>1</v>
      </c>
      <c r="CP108">
        <v>0</v>
      </c>
      <c r="CQ108">
        <v>0</v>
      </c>
      <c r="CR108">
        <v>0</v>
      </c>
      <c r="EF108" t="s">
        <v>1300</v>
      </c>
      <c r="EG108">
        <v>1</v>
      </c>
      <c r="EH108">
        <v>1</v>
      </c>
      <c r="EI108">
        <v>1</v>
      </c>
      <c r="EJ108">
        <v>1</v>
      </c>
      <c r="EK108">
        <v>0</v>
      </c>
      <c r="EL108">
        <v>4</v>
      </c>
      <c r="EN108" t="s">
        <v>1129</v>
      </c>
      <c r="EO108">
        <v>5000</v>
      </c>
      <c r="EP108" t="s">
        <v>1131</v>
      </c>
      <c r="ES108">
        <v>180</v>
      </c>
      <c r="ET108">
        <v>1</v>
      </c>
      <c r="EU108">
        <v>0</v>
      </c>
      <c r="EW108" t="s">
        <v>1127</v>
      </c>
      <c r="EX108">
        <v>6000</v>
      </c>
      <c r="EY108" t="s">
        <v>1131</v>
      </c>
      <c r="FB108">
        <v>60</v>
      </c>
      <c r="FC108">
        <v>1</v>
      </c>
      <c r="FD108">
        <v>0</v>
      </c>
      <c r="FF108" t="s">
        <v>1129</v>
      </c>
      <c r="FG108">
        <v>1500</v>
      </c>
      <c r="FH108" t="s">
        <v>1131</v>
      </c>
      <c r="FK108">
        <v>350</v>
      </c>
      <c r="FL108">
        <v>1</v>
      </c>
      <c r="FM108">
        <v>0</v>
      </c>
      <c r="FO108" t="s">
        <v>1129</v>
      </c>
      <c r="FP108">
        <v>2000</v>
      </c>
      <c r="FQ108" t="s">
        <v>1131</v>
      </c>
      <c r="FT108">
        <v>365</v>
      </c>
      <c r="FU108">
        <v>1</v>
      </c>
      <c r="FV108">
        <v>0</v>
      </c>
      <c r="FX108" t="s">
        <v>1137</v>
      </c>
      <c r="GV108" t="s">
        <v>1134</v>
      </c>
      <c r="GW108">
        <v>1</v>
      </c>
      <c r="GX108">
        <v>0</v>
      </c>
      <c r="GY108">
        <v>0</v>
      </c>
      <c r="GZ108">
        <v>0</v>
      </c>
      <c r="IP108" t="s">
        <v>1491</v>
      </c>
      <c r="IQ108">
        <v>1</v>
      </c>
      <c r="IR108">
        <v>1</v>
      </c>
      <c r="IS108">
        <v>0</v>
      </c>
      <c r="IT108">
        <v>0</v>
      </c>
      <c r="IU108">
        <v>0</v>
      </c>
      <c r="IV108">
        <v>0</v>
      </c>
      <c r="IW108">
        <v>0</v>
      </c>
      <c r="IX108">
        <v>1</v>
      </c>
      <c r="IY108">
        <v>0</v>
      </c>
      <c r="IZ108">
        <v>1</v>
      </c>
      <c r="JA108">
        <v>0</v>
      </c>
      <c r="JB108">
        <v>1</v>
      </c>
      <c r="JC108">
        <v>1</v>
      </c>
      <c r="JD108">
        <v>0</v>
      </c>
      <c r="JE108">
        <v>1</v>
      </c>
      <c r="JF108">
        <v>0</v>
      </c>
      <c r="JG108">
        <v>7</v>
      </c>
      <c r="JH108">
        <v>13</v>
      </c>
      <c r="JJ108" t="s">
        <v>1127</v>
      </c>
      <c r="JK108">
        <v>200</v>
      </c>
      <c r="JL108" t="s">
        <v>1128</v>
      </c>
      <c r="JO108">
        <v>30</v>
      </c>
      <c r="JP108">
        <v>7</v>
      </c>
      <c r="JQ108">
        <v>0</v>
      </c>
      <c r="JS108" t="s">
        <v>1127</v>
      </c>
      <c r="JT108" t="s">
        <v>1130</v>
      </c>
      <c r="JU108">
        <v>1</v>
      </c>
      <c r="JV108">
        <v>1</v>
      </c>
      <c r="JW108">
        <v>5000</v>
      </c>
      <c r="JX108">
        <v>100</v>
      </c>
      <c r="JY108" t="s">
        <v>1131</v>
      </c>
      <c r="KB108">
        <v>14</v>
      </c>
      <c r="KC108">
        <v>7</v>
      </c>
      <c r="KD108">
        <v>0</v>
      </c>
      <c r="ME108" t="s">
        <v>1127</v>
      </c>
      <c r="MF108" t="s">
        <v>1394</v>
      </c>
      <c r="MG108">
        <v>1</v>
      </c>
      <c r="MH108">
        <v>1</v>
      </c>
      <c r="MI108">
        <v>1</v>
      </c>
      <c r="MJ108">
        <v>600</v>
      </c>
      <c r="MK108">
        <v>800</v>
      </c>
      <c r="ML108">
        <v>1200</v>
      </c>
      <c r="MM108" t="s">
        <v>1131</v>
      </c>
      <c r="MP108">
        <v>365</v>
      </c>
      <c r="MQ108">
        <v>1</v>
      </c>
      <c r="MR108">
        <v>0</v>
      </c>
      <c r="NC108" t="s">
        <v>1127</v>
      </c>
      <c r="ND108">
        <v>3000</v>
      </c>
      <c r="NE108" t="s">
        <v>1131</v>
      </c>
      <c r="NH108">
        <v>365</v>
      </c>
      <c r="NI108">
        <v>1</v>
      </c>
      <c r="NJ108">
        <v>0</v>
      </c>
      <c r="NU108" t="s">
        <v>1127</v>
      </c>
      <c r="NV108">
        <v>3000</v>
      </c>
      <c r="NW108" t="s">
        <v>1131</v>
      </c>
      <c r="NZ108">
        <v>365</v>
      </c>
      <c r="OA108">
        <v>1</v>
      </c>
      <c r="OB108">
        <v>0</v>
      </c>
      <c r="OD108" t="s">
        <v>1129</v>
      </c>
      <c r="OE108">
        <v>1500</v>
      </c>
      <c r="OF108" t="s">
        <v>1131</v>
      </c>
      <c r="OI108">
        <v>60</v>
      </c>
      <c r="OJ108">
        <v>1</v>
      </c>
      <c r="OK108">
        <v>0</v>
      </c>
      <c r="OX108" t="s">
        <v>1127</v>
      </c>
      <c r="OY108">
        <v>250</v>
      </c>
      <c r="OZ108" t="s">
        <v>1131</v>
      </c>
      <c r="PC108">
        <v>60</v>
      </c>
      <c r="PD108">
        <v>1</v>
      </c>
      <c r="PE108">
        <v>0</v>
      </c>
      <c r="PG108" t="s">
        <v>1123</v>
      </c>
      <c r="PI108" t="s">
        <v>1492</v>
      </c>
      <c r="PJ108">
        <v>1</v>
      </c>
      <c r="PK108">
        <v>1</v>
      </c>
      <c r="PL108">
        <v>0</v>
      </c>
      <c r="PM108">
        <v>0</v>
      </c>
      <c r="PN108">
        <v>0</v>
      </c>
      <c r="PO108">
        <v>0</v>
      </c>
      <c r="PP108">
        <v>0</v>
      </c>
      <c r="PQ108">
        <v>0</v>
      </c>
      <c r="PR108">
        <v>0</v>
      </c>
      <c r="PS108">
        <v>1</v>
      </c>
      <c r="PT108">
        <v>0</v>
      </c>
      <c r="PU108">
        <v>0</v>
      </c>
      <c r="PV108">
        <v>0</v>
      </c>
      <c r="PW108">
        <v>0</v>
      </c>
      <c r="PX108">
        <v>0</v>
      </c>
      <c r="PY108">
        <v>0</v>
      </c>
      <c r="QA108" t="s">
        <v>1153</v>
      </c>
      <c r="QB108">
        <v>0</v>
      </c>
      <c r="QC108">
        <v>0</v>
      </c>
      <c r="QD108">
        <v>0</v>
      </c>
      <c r="QE108">
        <v>0</v>
      </c>
      <c r="QF108">
        <v>0</v>
      </c>
      <c r="QG108">
        <v>1</v>
      </c>
      <c r="QH108">
        <v>0</v>
      </c>
      <c r="QI108">
        <v>0</v>
      </c>
      <c r="QJ108">
        <v>0</v>
      </c>
      <c r="QK108">
        <v>0</v>
      </c>
      <c r="QL108">
        <v>0</v>
      </c>
      <c r="QM108">
        <v>0</v>
      </c>
      <c r="QP108" t="s">
        <v>1134</v>
      </c>
      <c r="QQ108">
        <v>1</v>
      </c>
      <c r="QR108">
        <v>0</v>
      </c>
      <c r="QS108">
        <v>0</v>
      </c>
      <c r="QT108">
        <v>0</v>
      </c>
      <c r="AMP108" t="s">
        <v>1135</v>
      </c>
      <c r="AMQ108">
        <v>1</v>
      </c>
      <c r="AMR108">
        <v>0</v>
      </c>
      <c r="AMS108">
        <v>0</v>
      </c>
      <c r="AMT108">
        <v>0</v>
      </c>
      <c r="AMU108">
        <v>0</v>
      </c>
      <c r="AMV108">
        <v>0</v>
      </c>
      <c r="AMX108" t="s">
        <v>1136</v>
      </c>
      <c r="AMY108" t="s">
        <v>1137</v>
      </c>
      <c r="ANJ108" t="s">
        <v>1138</v>
      </c>
      <c r="ANK108">
        <v>0</v>
      </c>
      <c r="ANL108">
        <v>0</v>
      </c>
      <c r="ANM108">
        <v>0</v>
      </c>
      <c r="ANN108">
        <v>0</v>
      </c>
      <c r="ANO108">
        <v>0</v>
      </c>
      <c r="ANP108">
        <v>0</v>
      </c>
      <c r="ANQ108">
        <v>0</v>
      </c>
      <c r="ANR108">
        <v>1</v>
      </c>
      <c r="ANS108">
        <v>0</v>
      </c>
      <c r="ANX108">
        <v>375502878</v>
      </c>
      <c r="ANY108" s="2">
        <v>44914.521689814806</v>
      </c>
      <c r="AOB108" t="s">
        <v>1140</v>
      </c>
      <c r="AOC108" t="s">
        <v>1141</v>
      </c>
    </row>
    <row r="109" spans="1:556 1030:1069" x14ac:dyDescent="0.35">
      <c r="A109">
        <v>108</v>
      </c>
      <c r="B109" t="s">
        <v>1493</v>
      </c>
      <c r="C109" s="2">
        <v>44914</v>
      </c>
      <c r="D109" t="s">
        <v>1328</v>
      </c>
      <c r="E109" s="2">
        <v>44914.420587418979</v>
      </c>
      <c r="F109" s="2">
        <v>44914.420587418979</v>
      </c>
      <c r="G109" s="2">
        <v>44914.459010150458</v>
      </c>
      <c r="H109" t="s">
        <v>1115</v>
      </c>
      <c r="K109" t="s">
        <v>1116</v>
      </c>
      <c r="L109" s="2">
        <v>44914</v>
      </c>
      <c r="M109" t="s">
        <v>1329</v>
      </c>
      <c r="N109" t="s">
        <v>1330</v>
      </c>
      <c r="O109" t="s">
        <v>1331</v>
      </c>
      <c r="P109" t="s">
        <v>1120</v>
      </c>
      <c r="S109" t="s">
        <v>1121</v>
      </c>
      <c r="T109" t="s">
        <v>1332</v>
      </c>
      <c r="V109" t="s">
        <v>1123</v>
      </c>
      <c r="X109" t="s">
        <v>1124</v>
      </c>
      <c r="AA109" t="s">
        <v>1125</v>
      </c>
      <c r="AB109">
        <v>0</v>
      </c>
      <c r="AC109">
        <v>0</v>
      </c>
      <c r="AD109">
        <v>0</v>
      </c>
      <c r="AE109">
        <v>1</v>
      </c>
      <c r="AF109">
        <v>1</v>
      </c>
      <c r="EF109" t="s">
        <v>1125</v>
      </c>
      <c r="EG109">
        <v>0</v>
      </c>
      <c r="EH109">
        <v>0</v>
      </c>
      <c r="EI109">
        <v>0</v>
      </c>
      <c r="EJ109">
        <v>0</v>
      </c>
      <c r="EK109">
        <v>1</v>
      </c>
      <c r="EL109">
        <v>1</v>
      </c>
      <c r="IP109" t="s">
        <v>1414</v>
      </c>
      <c r="IQ109">
        <v>0</v>
      </c>
      <c r="IR109">
        <v>0</v>
      </c>
      <c r="IS109">
        <v>0</v>
      </c>
      <c r="IT109">
        <v>1</v>
      </c>
      <c r="IU109">
        <v>1</v>
      </c>
      <c r="IV109">
        <v>1</v>
      </c>
      <c r="IW109">
        <v>1</v>
      </c>
      <c r="IX109">
        <v>1</v>
      </c>
      <c r="IY109">
        <v>1</v>
      </c>
      <c r="IZ109">
        <v>0</v>
      </c>
      <c r="JA109">
        <v>0</v>
      </c>
      <c r="JB109">
        <v>0</v>
      </c>
      <c r="JC109">
        <v>0</v>
      </c>
      <c r="JD109">
        <v>0</v>
      </c>
      <c r="JE109">
        <v>0</v>
      </c>
      <c r="JF109">
        <v>0</v>
      </c>
      <c r="JG109">
        <v>6</v>
      </c>
      <c r="JH109">
        <v>8</v>
      </c>
      <c r="KU109" t="s">
        <v>1127</v>
      </c>
      <c r="KV109">
        <v>6500</v>
      </c>
      <c r="KW109" t="s">
        <v>1173</v>
      </c>
      <c r="KZ109">
        <v>40</v>
      </c>
      <c r="LA109">
        <v>2</v>
      </c>
      <c r="LB109">
        <v>0</v>
      </c>
      <c r="LD109" t="s">
        <v>1127</v>
      </c>
      <c r="LE109">
        <v>5300</v>
      </c>
      <c r="LF109" t="s">
        <v>1173</v>
      </c>
      <c r="LI109">
        <v>35</v>
      </c>
      <c r="LJ109">
        <v>2</v>
      </c>
      <c r="LK109">
        <v>0</v>
      </c>
      <c r="LM109" t="s">
        <v>1127</v>
      </c>
      <c r="LN109">
        <v>375</v>
      </c>
      <c r="LO109" t="s">
        <v>1173</v>
      </c>
      <c r="LR109">
        <v>30</v>
      </c>
      <c r="LS109">
        <v>2</v>
      </c>
      <c r="LT109">
        <v>0</v>
      </c>
      <c r="LV109" t="s">
        <v>1127</v>
      </c>
      <c r="LW109">
        <v>150</v>
      </c>
      <c r="LX109" t="s">
        <v>1173</v>
      </c>
      <c r="MA109">
        <v>30</v>
      </c>
      <c r="MB109">
        <v>1</v>
      </c>
      <c r="MC109">
        <v>0</v>
      </c>
      <c r="ME109" t="s">
        <v>1127</v>
      </c>
      <c r="MF109" t="s">
        <v>1394</v>
      </c>
      <c r="MG109">
        <v>1</v>
      </c>
      <c r="MH109">
        <v>1</v>
      </c>
      <c r="MI109">
        <v>1</v>
      </c>
      <c r="MJ109">
        <v>425</v>
      </c>
      <c r="MK109">
        <v>500</v>
      </c>
      <c r="ML109">
        <v>1100</v>
      </c>
      <c r="MM109" t="s">
        <v>1173</v>
      </c>
      <c r="MP109">
        <v>30</v>
      </c>
      <c r="MQ109">
        <v>1</v>
      </c>
      <c r="MR109">
        <v>0</v>
      </c>
      <c r="MT109" t="s">
        <v>1127</v>
      </c>
      <c r="MU109">
        <v>1800</v>
      </c>
      <c r="MV109" t="s">
        <v>1173</v>
      </c>
      <c r="MY109">
        <v>30</v>
      </c>
      <c r="MZ109">
        <v>1</v>
      </c>
      <c r="NA109">
        <v>0</v>
      </c>
      <c r="PG109" t="s">
        <v>1137</v>
      </c>
      <c r="QP109" t="s">
        <v>1134</v>
      </c>
      <c r="QQ109">
        <v>1</v>
      </c>
      <c r="QR109">
        <v>0</v>
      </c>
      <c r="QS109">
        <v>0</v>
      </c>
      <c r="QT109">
        <v>0</v>
      </c>
      <c r="TG109" t="s">
        <v>1125</v>
      </c>
      <c r="TH109">
        <v>0</v>
      </c>
      <c r="TI109">
        <v>0</v>
      </c>
      <c r="TJ109">
        <v>0</v>
      </c>
      <c r="TK109">
        <v>0</v>
      </c>
      <c r="TL109">
        <v>0</v>
      </c>
      <c r="TM109">
        <v>0</v>
      </c>
      <c r="TN109">
        <v>0</v>
      </c>
      <c r="TO109">
        <v>0</v>
      </c>
      <c r="TP109">
        <v>0</v>
      </c>
      <c r="TQ109">
        <v>0</v>
      </c>
      <c r="TR109">
        <v>0</v>
      </c>
      <c r="TS109">
        <v>0</v>
      </c>
      <c r="TT109">
        <v>0</v>
      </c>
      <c r="TU109">
        <v>0</v>
      </c>
      <c r="TV109">
        <v>0</v>
      </c>
      <c r="TW109">
        <v>0</v>
      </c>
      <c r="TX109">
        <v>0</v>
      </c>
      <c r="TY109">
        <v>0</v>
      </c>
      <c r="TZ109">
        <v>0</v>
      </c>
      <c r="UA109">
        <v>0</v>
      </c>
      <c r="UB109">
        <v>0</v>
      </c>
      <c r="UC109">
        <v>0</v>
      </c>
      <c r="UD109">
        <v>0</v>
      </c>
      <c r="UE109">
        <v>0</v>
      </c>
      <c r="UF109">
        <v>0</v>
      </c>
      <c r="UG109">
        <v>0</v>
      </c>
      <c r="UH109">
        <v>0</v>
      </c>
      <c r="UI109">
        <v>1</v>
      </c>
      <c r="UJ109">
        <v>1</v>
      </c>
      <c r="AMP109" t="s">
        <v>1147</v>
      </c>
      <c r="AMQ109">
        <v>1</v>
      </c>
      <c r="AMR109">
        <v>0</v>
      </c>
      <c r="AMS109">
        <v>0</v>
      </c>
      <c r="AMT109">
        <v>1</v>
      </c>
      <c r="AMU109">
        <v>0</v>
      </c>
      <c r="AMV109">
        <v>0</v>
      </c>
      <c r="AMX109" t="s">
        <v>1136</v>
      </c>
      <c r="AMY109" t="s">
        <v>1137</v>
      </c>
      <c r="ANJ109" t="s">
        <v>1138</v>
      </c>
      <c r="ANK109">
        <v>0</v>
      </c>
      <c r="ANL109">
        <v>0</v>
      </c>
      <c r="ANM109">
        <v>0</v>
      </c>
      <c r="ANN109">
        <v>0</v>
      </c>
      <c r="ANO109">
        <v>0</v>
      </c>
      <c r="ANP109">
        <v>0</v>
      </c>
      <c r="ANQ109">
        <v>0</v>
      </c>
      <c r="ANR109">
        <v>1</v>
      </c>
      <c r="ANS109">
        <v>0</v>
      </c>
      <c r="ANX109">
        <v>375515551</v>
      </c>
      <c r="ANY109" s="2">
        <v>44914.536608796298</v>
      </c>
      <c r="AOB109" t="s">
        <v>1140</v>
      </c>
      <c r="AOC109" t="s">
        <v>1141</v>
      </c>
    </row>
    <row r="110" spans="1:556 1030:1069" x14ac:dyDescent="0.35">
      <c r="A110">
        <v>109</v>
      </c>
      <c r="B110" t="s">
        <v>1494</v>
      </c>
      <c r="C110" s="2">
        <v>44914</v>
      </c>
      <c r="D110" t="s">
        <v>1328</v>
      </c>
      <c r="E110" s="2">
        <v>44914.446617210648</v>
      </c>
      <c r="F110" s="2">
        <v>44914.446617210648</v>
      </c>
      <c r="G110" s="2">
        <v>44914.458576863428</v>
      </c>
      <c r="H110" t="s">
        <v>1115</v>
      </c>
      <c r="K110" t="s">
        <v>1116</v>
      </c>
      <c r="L110" s="2">
        <v>44914</v>
      </c>
      <c r="M110" t="s">
        <v>1329</v>
      </c>
      <c r="N110" t="s">
        <v>1330</v>
      </c>
      <c r="O110" t="s">
        <v>1331</v>
      </c>
      <c r="P110" t="s">
        <v>1120</v>
      </c>
      <c r="S110" t="s">
        <v>1121</v>
      </c>
      <c r="T110" t="s">
        <v>1332</v>
      </c>
      <c r="V110" t="s">
        <v>1123</v>
      </c>
      <c r="X110" t="s">
        <v>1124</v>
      </c>
      <c r="AA110" t="s">
        <v>1125</v>
      </c>
      <c r="AB110">
        <v>0</v>
      </c>
      <c r="AC110">
        <v>0</v>
      </c>
      <c r="AD110">
        <v>0</v>
      </c>
      <c r="AE110">
        <v>1</v>
      </c>
      <c r="AF110">
        <v>1</v>
      </c>
      <c r="EF110" t="s">
        <v>1125</v>
      </c>
      <c r="EG110">
        <v>0</v>
      </c>
      <c r="EH110">
        <v>0</v>
      </c>
      <c r="EI110">
        <v>0</v>
      </c>
      <c r="EJ110">
        <v>0</v>
      </c>
      <c r="EK110">
        <v>1</v>
      </c>
      <c r="EL110">
        <v>1</v>
      </c>
      <c r="IP110" t="s">
        <v>1414</v>
      </c>
      <c r="IQ110">
        <v>0</v>
      </c>
      <c r="IR110">
        <v>0</v>
      </c>
      <c r="IS110">
        <v>0</v>
      </c>
      <c r="IT110">
        <v>1</v>
      </c>
      <c r="IU110">
        <v>1</v>
      </c>
      <c r="IV110">
        <v>1</v>
      </c>
      <c r="IW110">
        <v>1</v>
      </c>
      <c r="IX110">
        <v>1</v>
      </c>
      <c r="IY110">
        <v>1</v>
      </c>
      <c r="IZ110">
        <v>0</v>
      </c>
      <c r="JA110">
        <v>0</v>
      </c>
      <c r="JB110">
        <v>0</v>
      </c>
      <c r="JC110">
        <v>0</v>
      </c>
      <c r="JD110">
        <v>0</v>
      </c>
      <c r="JE110">
        <v>0</v>
      </c>
      <c r="JF110">
        <v>0</v>
      </c>
      <c r="JG110">
        <v>6</v>
      </c>
      <c r="JH110">
        <v>8</v>
      </c>
      <c r="KU110" t="s">
        <v>1127</v>
      </c>
      <c r="KV110">
        <v>6250</v>
      </c>
      <c r="KW110" t="s">
        <v>1128</v>
      </c>
      <c r="KZ110">
        <v>35</v>
      </c>
      <c r="LA110">
        <v>2</v>
      </c>
      <c r="LB110">
        <v>0</v>
      </c>
      <c r="LD110" t="s">
        <v>1127</v>
      </c>
      <c r="LE110">
        <v>5000</v>
      </c>
      <c r="LF110" t="s">
        <v>1128</v>
      </c>
      <c r="LI110">
        <v>30</v>
      </c>
      <c r="LJ110">
        <v>1</v>
      </c>
      <c r="LK110">
        <v>0</v>
      </c>
      <c r="LM110" t="s">
        <v>1127</v>
      </c>
      <c r="LN110">
        <v>300</v>
      </c>
      <c r="LO110" t="s">
        <v>1128</v>
      </c>
      <c r="LR110">
        <v>30</v>
      </c>
      <c r="LS110">
        <v>1</v>
      </c>
      <c r="LT110">
        <v>0</v>
      </c>
      <c r="LV110" t="s">
        <v>1127</v>
      </c>
      <c r="LW110">
        <v>125</v>
      </c>
      <c r="LX110" t="s">
        <v>1128</v>
      </c>
      <c r="MA110">
        <v>30</v>
      </c>
      <c r="MB110">
        <v>1</v>
      </c>
      <c r="MC110">
        <v>0</v>
      </c>
      <c r="ME110" t="s">
        <v>1127</v>
      </c>
      <c r="MF110" t="s">
        <v>1394</v>
      </c>
      <c r="MG110">
        <v>1</v>
      </c>
      <c r="MH110">
        <v>1</v>
      </c>
      <c r="MI110">
        <v>1</v>
      </c>
      <c r="MJ110">
        <v>450</v>
      </c>
      <c r="MK110">
        <v>500</v>
      </c>
      <c r="ML110">
        <v>1100</v>
      </c>
      <c r="MM110" t="s">
        <v>1128</v>
      </c>
      <c r="MP110">
        <v>40</v>
      </c>
      <c r="MQ110">
        <v>1</v>
      </c>
      <c r="MR110">
        <v>0</v>
      </c>
      <c r="MT110" t="s">
        <v>1127</v>
      </c>
      <c r="MU110">
        <v>1500</v>
      </c>
      <c r="MV110" t="s">
        <v>1128</v>
      </c>
      <c r="MY110">
        <v>30</v>
      </c>
      <c r="MZ110">
        <v>1</v>
      </c>
      <c r="NA110">
        <v>0</v>
      </c>
      <c r="PG110" t="s">
        <v>1137</v>
      </c>
      <c r="QP110" t="s">
        <v>1134</v>
      </c>
      <c r="QQ110">
        <v>1</v>
      </c>
      <c r="QR110">
        <v>0</v>
      </c>
      <c r="QS110">
        <v>0</v>
      </c>
      <c r="QT110">
        <v>0</v>
      </c>
      <c r="TG110" t="s">
        <v>1125</v>
      </c>
      <c r="TH110">
        <v>0</v>
      </c>
      <c r="TI110">
        <v>0</v>
      </c>
      <c r="TJ110">
        <v>0</v>
      </c>
      <c r="TK110">
        <v>0</v>
      </c>
      <c r="TL110">
        <v>0</v>
      </c>
      <c r="TM110">
        <v>0</v>
      </c>
      <c r="TN110">
        <v>0</v>
      </c>
      <c r="TO110">
        <v>0</v>
      </c>
      <c r="TP110">
        <v>0</v>
      </c>
      <c r="TQ110">
        <v>0</v>
      </c>
      <c r="TR110">
        <v>0</v>
      </c>
      <c r="TS110">
        <v>0</v>
      </c>
      <c r="TT110">
        <v>0</v>
      </c>
      <c r="TU110">
        <v>0</v>
      </c>
      <c r="TV110">
        <v>0</v>
      </c>
      <c r="TW110">
        <v>0</v>
      </c>
      <c r="TX110">
        <v>0</v>
      </c>
      <c r="TY110">
        <v>0</v>
      </c>
      <c r="TZ110">
        <v>0</v>
      </c>
      <c r="UA110">
        <v>0</v>
      </c>
      <c r="UB110">
        <v>0</v>
      </c>
      <c r="UC110">
        <v>0</v>
      </c>
      <c r="UD110">
        <v>0</v>
      </c>
      <c r="UE110">
        <v>0</v>
      </c>
      <c r="UF110">
        <v>0</v>
      </c>
      <c r="UG110">
        <v>0</v>
      </c>
      <c r="UH110">
        <v>0</v>
      </c>
      <c r="UI110">
        <v>1</v>
      </c>
      <c r="UJ110">
        <v>1</v>
      </c>
      <c r="AMP110" t="s">
        <v>1135</v>
      </c>
      <c r="AMQ110">
        <v>1</v>
      </c>
      <c r="AMR110">
        <v>0</v>
      </c>
      <c r="AMS110">
        <v>0</v>
      </c>
      <c r="AMT110">
        <v>0</v>
      </c>
      <c r="AMU110">
        <v>0</v>
      </c>
      <c r="AMV110">
        <v>0</v>
      </c>
      <c r="AMX110" t="s">
        <v>1181</v>
      </c>
      <c r="AMY110" t="s">
        <v>1137</v>
      </c>
      <c r="ANJ110" t="s">
        <v>1138</v>
      </c>
      <c r="ANK110">
        <v>0</v>
      </c>
      <c r="ANL110">
        <v>0</v>
      </c>
      <c r="ANM110">
        <v>0</v>
      </c>
      <c r="ANN110">
        <v>0</v>
      </c>
      <c r="ANO110">
        <v>0</v>
      </c>
      <c r="ANP110">
        <v>0</v>
      </c>
      <c r="ANQ110">
        <v>0</v>
      </c>
      <c r="ANR110">
        <v>1</v>
      </c>
      <c r="ANS110">
        <v>0</v>
      </c>
      <c r="ANX110">
        <v>375515584</v>
      </c>
      <c r="ANY110" s="2">
        <v>44914.536631944437</v>
      </c>
      <c r="AOB110" t="s">
        <v>1140</v>
      </c>
      <c r="AOC110" t="s">
        <v>1141</v>
      </c>
    </row>
    <row r="111" spans="1:556 1030:1069" x14ac:dyDescent="0.35">
      <c r="A111">
        <v>110</v>
      </c>
      <c r="B111" t="s">
        <v>1495</v>
      </c>
      <c r="C111" s="2">
        <v>44914</v>
      </c>
      <c r="D111" t="s">
        <v>1328</v>
      </c>
      <c r="E111" s="2">
        <v>44914.460950266213</v>
      </c>
      <c r="F111" s="2">
        <v>44914.460950266213</v>
      </c>
      <c r="G111" s="2">
        <v>44914.465202349536</v>
      </c>
      <c r="H111" t="s">
        <v>1115</v>
      </c>
      <c r="K111" t="s">
        <v>1116</v>
      </c>
      <c r="L111" s="2">
        <v>44914</v>
      </c>
      <c r="M111" t="s">
        <v>1329</v>
      </c>
      <c r="N111" t="s">
        <v>1330</v>
      </c>
      <c r="O111" t="s">
        <v>1331</v>
      </c>
      <c r="P111" t="s">
        <v>1120</v>
      </c>
      <c r="S111" t="s">
        <v>1121</v>
      </c>
      <c r="T111" t="s">
        <v>1332</v>
      </c>
      <c r="V111" t="s">
        <v>1123</v>
      </c>
      <c r="X111" t="s">
        <v>1124</v>
      </c>
      <c r="AA111" t="s">
        <v>1125</v>
      </c>
      <c r="AB111">
        <v>0</v>
      </c>
      <c r="AC111">
        <v>0</v>
      </c>
      <c r="AD111">
        <v>0</v>
      </c>
      <c r="AE111">
        <v>1</v>
      </c>
      <c r="AF111">
        <v>1</v>
      </c>
      <c r="EF111" t="s">
        <v>1125</v>
      </c>
      <c r="EG111">
        <v>0</v>
      </c>
      <c r="EH111">
        <v>0</v>
      </c>
      <c r="EI111">
        <v>0</v>
      </c>
      <c r="EJ111">
        <v>0</v>
      </c>
      <c r="EK111">
        <v>1</v>
      </c>
      <c r="EL111">
        <v>1</v>
      </c>
      <c r="IP111" t="s">
        <v>1496</v>
      </c>
      <c r="IQ111">
        <v>0</v>
      </c>
      <c r="IR111">
        <v>0</v>
      </c>
      <c r="IS111">
        <v>0</v>
      </c>
      <c r="IT111">
        <v>0</v>
      </c>
      <c r="IU111">
        <v>0</v>
      </c>
      <c r="IV111">
        <v>1</v>
      </c>
      <c r="IW111">
        <v>0</v>
      </c>
      <c r="IX111">
        <v>1</v>
      </c>
      <c r="IY111">
        <v>0</v>
      </c>
      <c r="IZ111">
        <v>0</v>
      </c>
      <c r="JA111">
        <v>0</v>
      </c>
      <c r="JB111">
        <v>0</v>
      </c>
      <c r="JC111">
        <v>0</v>
      </c>
      <c r="JD111">
        <v>0</v>
      </c>
      <c r="JE111">
        <v>0</v>
      </c>
      <c r="JF111">
        <v>0</v>
      </c>
      <c r="JG111">
        <v>2</v>
      </c>
      <c r="JH111">
        <v>4</v>
      </c>
      <c r="LM111" t="s">
        <v>1127</v>
      </c>
      <c r="LN111">
        <v>300</v>
      </c>
      <c r="LO111" t="s">
        <v>1173</v>
      </c>
      <c r="LR111">
        <v>35</v>
      </c>
      <c r="LS111">
        <v>1</v>
      </c>
      <c r="LT111">
        <v>0</v>
      </c>
      <c r="ME111" t="s">
        <v>1127</v>
      </c>
      <c r="MF111" t="s">
        <v>1394</v>
      </c>
      <c r="MG111">
        <v>1</v>
      </c>
      <c r="MH111">
        <v>1</v>
      </c>
      <c r="MI111">
        <v>1</v>
      </c>
      <c r="MJ111">
        <v>450</v>
      </c>
      <c r="MK111">
        <v>550</v>
      </c>
      <c r="ML111">
        <v>1000</v>
      </c>
      <c r="MM111" t="s">
        <v>1173</v>
      </c>
      <c r="MP111">
        <v>30</v>
      </c>
      <c r="MQ111">
        <v>1</v>
      </c>
      <c r="MR111">
        <v>0</v>
      </c>
      <c r="PG111" t="s">
        <v>1123</v>
      </c>
      <c r="PI111" t="s">
        <v>1497</v>
      </c>
      <c r="PJ111">
        <v>0</v>
      </c>
      <c r="PK111">
        <v>0</v>
      </c>
      <c r="PL111">
        <v>0</v>
      </c>
      <c r="PM111">
        <v>0</v>
      </c>
      <c r="PN111">
        <v>0</v>
      </c>
      <c r="PO111">
        <v>1</v>
      </c>
      <c r="PP111">
        <v>0</v>
      </c>
      <c r="PQ111">
        <v>1</v>
      </c>
      <c r="PR111">
        <v>0</v>
      </c>
      <c r="PS111">
        <v>0</v>
      </c>
      <c r="PT111">
        <v>0</v>
      </c>
      <c r="PU111">
        <v>0</v>
      </c>
      <c r="PV111">
        <v>0</v>
      </c>
      <c r="PW111">
        <v>0</v>
      </c>
      <c r="PX111">
        <v>0</v>
      </c>
      <c r="PY111">
        <v>0</v>
      </c>
      <c r="QA111" t="s">
        <v>1348</v>
      </c>
      <c r="QB111">
        <v>0</v>
      </c>
      <c r="QC111">
        <v>0</v>
      </c>
      <c r="QD111">
        <v>1</v>
      </c>
      <c r="QE111">
        <v>0</v>
      </c>
      <c r="QF111">
        <v>0</v>
      </c>
      <c r="QG111">
        <v>0</v>
      </c>
      <c r="QH111">
        <v>0</v>
      </c>
      <c r="QI111">
        <v>0</v>
      </c>
      <c r="QJ111">
        <v>0</v>
      </c>
      <c r="QK111">
        <v>0</v>
      </c>
      <c r="QL111">
        <v>0</v>
      </c>
      <c r="QM111">
        <v>0</v>
      </c>
      <c r="QP111" t="s">
        <v>1134</v>
      </c>
      <c r="QQ111">
        <v>1</v>
      </c>
      <c r="QR111">
        <v>0</v>
      </c>
      <c r="QS111">
        <v>0</v>
      </c>
      <c r="QT111">
        <v>0</v>
      </c>
      <c r="TG111" t="s">
        <v>1125</v>
      </c>
      <c r="TH111">
        <v>0</v>
      </c>
      <c r="TI111">
        <v>0</v>
      </c>
      <c r="TJ111">
        <v>0</v>
      </c>
      <c r="TK111">
        <v>0</v>
      </c>
      <c r="TL111">
        <v>0</v>
      </c>
      <c r="TM111">
        <v>0</v>
      </c>
      <c r="TN111">
        <v>0</v>
      </c>
      <c r="TO111">
        <v>0</v>
      </c>
      <c r="TP111">
        <v>0</v>
      </c>
      <c r="TQ111">
        <v>0</v>
      </c>
      <c r="TR111">
        <v>0</v>
      </c>
      <c r="TS111">
        <v>0</v>
      </c>
      <c r="TT111">
        <v>0</v>
      </c>
      <c r="TU111">
        <v>0</v>
      </c>
      <c r="TV111">
        <v>0</v>
      </c>
      <c r="TW111">
        <v>0</v>
      </c>
      <c r="TX111">
        <v>0</v>
      </c>
      <c r="TY111">
        <v>0</v>
      </c>
      <c r="TZ111">
        <v>0</v>
      </c>
      <c r="UA111">
        <v>0</v>
      </c>
      <c r="UB111">
        <v>0</v>
      </c>
      <c r="UC111">
        <v>0</v>
      </c>
      <c r="UD111">
        <v>0</v>
      </c>
      <c r="UE111">
        <v>0</v>
      </c>
      <c r="UF111">
        <v>0</v>
      </c>
      <c r="UG111">
        <v>0</v>
      </c>
      <c r="UH111">
        <v>0</v>
      </c>
      <c r="UI111">
        <v>1</v>
      </c>
      <c r="UJ111">
        <v>1</v>
      </c>
      <c r="AMP111" t="s">
        <v>1147</v>
      </c>
      <c r="AMQ111">
        <v>1</v>
      </c>
      <c r="AMR111">
        <v>0</v>
      </c>
      <c r="AMS111">
        <v>0</v>
      </c>
      <c r="AMT111">
        <v>1</v>
      </c>
      <c r="AMU111">
        <v>0</v>
      </c>
      <c r="AMV111">
        <v>0</v>
      </c>
      <c r="AMX111" t="s">
        <v>1136</v>
      </c>
      <c r="AMY111" t="s">
        <v>1137</v>
      </c>
      <c r="ANJ111" t="s">
        <v>1138</v>
      </c>
      <c r="ANK111">
        <v>0</v>
      </c>
      <c r="ANL111">
        <v>0</v>
      </c>
      <c r="ANM111">
        <v>0</v>
      </c>
      <c r="ANN111">
        <v>0</v>
      </c>
      <c r="ANO111">
        <v>0</v>
      </c>
      <c r="ANP111">
        <v>0</v>
      </c>
      <c r="ANQ111">
        <v>0</v>
      </c>
      <c r="ANR111">
        <v>1</v>
      </c>
      <c r="ANS111">
        <v>0</v>
      </c>
      <c r="ANX111">
        <v>375515601</v>
      </c>
      <c r="ANY111" s="2">
        <v>44914.536643518513</v>
      </c>
      <c r="AOB111" t="s">
        <v>1140</v>
      </c>
      <c r="AOC111" t="s">
        <v>1141</v>
      </c>
    </row>
    <row r="112" spans="1:556 1030:1069" x14ac:dyDescent="0.35">
      <c r="A112">
        <v>111</v>
      </c>
      <c r="B112" t="s">
        <v>1498</v>
      </c>
      <c r="C112" s="2">
        <v>44914</v>
      </c>
      <c r="D112" t="s">
        <v>1328</v>
      </c>
      <c r="E112" s="2">
        <v>44914.460776979162</v>
      </c>
      <c r="F112" s="2">
        <v>44914.460776979162</v>
      </c>
      <c r="G112" s="2">
        <v>44914.465720138891</v>
      </c>
      <c r="H112" t="s">
        <v>1115</v>
      </c>
      <c r="K112" t="s">
        <v>1116</v>
      </c>
      <c r="L112" s="2">
        <v>44914</v>
      </c>
      <c r="M112" t="s">
        <v>1329</v>
      </c>
      <c r="N112" t="s">
        <v>1330</v>
      </c>
      <c r="O112" t="s">
        <v>1331</v>
      </c>
      <c r="P112" t="s">
        <v>1120</v>
      </c>
      <c r="S112" t="s">
        <v>1121</v>
      </c>
      <c r="T112" t="s">
        <v>1332</v>
      </c>
      <c r="V112" t="s">
        <v>1123</v>
      </c>
      <c r="X112" t="s">
        <v>1124</v>
      </c>
      <c r="AA112" t="s">
        <v>1125</v>
      </c>
      <c r="AB112">
        <v>0</v>
      </c>
      <c r="AC112">
        <v>0</v>
      </c>
      <c r="AD112">
        <v>0</v>
      </c>
      <c r="AE112">
        <v>1</v>
      </c>
      <c r="AF112">
        <v>1</v>
      </c>
      <c r="EF112" t="s">
        <v>1125</v>
      </c>
      <c r="EG112">
        <v>0</v>
      </c>
      <c r="EH112">
        <v>0</v>
      </c>
      <c r="EI112">
        <v>0</v>
      </c>
      <c r="EJ112">
        <v>0</v>
      </c>
      <c r="EK112">
        <v>1</v>
      </c>
      <c r="EL112">
        <v>1</v>
      </c>
      <c r="IP112" t="s">
        <v>1408</v>
      </c>
      <c r="IQ112">
        <v>0</v>
      </c>
      <c r="IR112">
        <v>0</v>
      </c>
      <c r="IS112">
        <v>0</v>
      </c>
      <c r="IT112">
        <v>1</v>
      </c>
      <c r="IU112">
        <v>1</v>
      </c>
      <c r="IV112">
        <v>0</v>
      </c>
      <c r="IW112">
        <v>0</v>
      </c>
      <c r="IX112">
        <v>0</v>
      </c>
      <c r="IY112">
        <v>0</v>
      </c>
      <c r="IZ112">
        <v>0</v>
      </c>
      <c r="JA112">
        <v>0</v>
      </c>
      <c r="JB112">
        <v>0</v>
      </c>
      <c r="JC112">
        <v>0</v>
      </c>
      <c r="JD112">
        <v>0</v>
      </c>
      <c r="JE112">
        <v>0</v>
      </c>
      <c r="JF112">
        <v>0</v>
      </c>
      <c r="JG112">
        <v>2</v>
      </c>
      <c r="JH112">
        <v>4</v>
      </c>
      <c r="KU112" t="s">
        <v>1127</v>
      </c>
      <c r="KV112">
        <v>6250</v>
      </c>
      <c r="KW112" t="s">
        <v>1128</v>
      </c>
      <c r="KZ112">
        <v>30</v>
      </c>
      <c r="LA112">
        <v>1</v>
      </c>
      <c r="LB112">
        <v>0</v>
      </c>
      <c r="LD112" t="s">
        <v>1127</v>
      </c>
      <c r="LE112">
        <v>5000</v>
      </c>
      <c r="LF112" t="s">
        <v>1128</v>
      </c>
      <c r="LI112">
        <v>30</v>
      </c>
      <c r="LJ112">
        <v>1</v>
      </c>
      <c r="LK112">
        <v>0</v>
      </c>
      <c r="PG112" t="s">
        <v>1137</v>
      </c>
      <c r="QP112" t="s">
        <v>1134</v>
      </c>
      <c r="QQ112">
        <v>1</v>
      </c>
      <c r="QR112">
        <v>0</v>
      </c>
      <c r="QS112">
        <v>0</v>
      </c>
      <c r="QT112">
        <v>0</v>
      </c>
      <c r="TG112" t="s">
        <v>1125</v>
      </c>
      <c r="TH112">
        <v>0</v>
      </c>
      <c r="TI112">
        <v>0</v>
      </c>
      <c r="TJ112">
        <v>0</v>
      </c>
      <c r="TK112">
        <v>0</v>
      </c>
      <c r="TL112">
        <v>0</v>
      </c>
      <c r="TM112">
        <v>0</v>
      </c>
      <c r="TN112">
        <v>0</v>
      </c>
      <c r="TO112">
        <v>0</v>
      </c>
      <c r="TP112">
        <v>0</v>
      </c>
      <c r="TQ112">
        <v>0</v>
      </c>
      <c r="TR112">
        <v>0</v>
      </c>
      <c r="TS112">
        <v>0</v>
      </c>
      <c r="TT112">
        <v>0</v>
      </c>
      <c r="TU112">
        <v>0</v>
      </c>
      <c r="TV112">
        <v>0</v>
      </c>
      <c r="TW112">
        <v>0</v>
      </c>
      <c r="TX112">
        <v>0</v>
      </c>
      <c r="TY112">
        <v>0</v>
      </c>
      <c r="TZ112">
        <v>0</v>
      </c>
      <c r="UA112">
        <v>0</v>
      </c>
      <c r="UB112">
        <v>0</v>
      </c>
      <c r="UC112">
        <v>0</v>
      </c>
      <c r="UD112">
        <v>0</v>
      </c>
      <c r="UE112">
        <v>0</v>
      </c>
      <c r="UF112">
        <v>0</v>
      </c>
      <c r="UG112">
        <v>0</v>
      </c>
      <c r="UH112">
        <v>0</v>
      </c>
      <c r="UI112">
        <v>1</v>
      </c>
      <c r="UJ112">
        <v>1</v>
      </c>
      <c r="AMP112" t="s">
        <v>1135</v>
      </c>
      <c r="AMQ112">
        <v>1</v>
      </c>
      <c r="AMR112">
        <v>0</v>
      </c>
      <c r="AMS112">
        <v>0</v>
      </c>
      <c r="AMT112">
        <v>0</v>
      </c>
      <c r="AMU112">
        <v>0</v>
      </c>
      <c r="AMV112">
        <v>0</v>
      </c>
      <c r="AMX112" t="s">
        <v>1181</v>
      </c>
      <c r="AMY112" t="s">
        <v>1137</v>
      </c>
      <c r="ANJ112" t="s">
        <v>1138</v>
      </c>
      <c r="ANK112">
        <v>0</v>
      </c>
      <c r="ANL112">
        <v>0</v>
      </c>
      <c r="ANM112">
        <v>0</v>
      </c>
      <c r="ANN112">
        <v>0</v>
      </c>
      <c r="ANO112">
        <v>0</v>
      </c>
      <c r="ANP112">
        <v>0</v>
      </c>
      <c r="ANQ112">
        <v>0</v>
      </c>
      <c r="ANR112">
        <v>1</v>
      </c>
      <c r="ANS112">
        <v>0</v>
      </c>
      <c r="ANX112">
        <v>375515618</v>
      </c>
      <c r="ANY112" s="2">
        <v>44914.536655092597</v>
      </c>
      <c r="AOB112" t="s">
        <v>1140</v>
      </c>
      <c r="AOC112" t="s">
        <v>1141</v>
      </c>
    </row>
    <row r="113" spans="1:942 1030:1069" x14ac:dyDescent="0.35">
      <c r="A113">
        <v>112</v>
      </c>
      <c r="B113" t="s">
        <v>1499</v>
      </c>
      <c r="C113" s="2">
        <v>44914</v>
      </c>
      <c r="D113" t="s">
        <v>1328</v>
      </c>
      <c r="E113" s="2">
        <v>44914.466728078703</v>
      </c>
      <c r="F113" s="2">
        <v>44914.466728078703</v>
      </c>
      <c r="G113" s="2">
        <v>44914.487905902773</v>
      </c>
      <c r="H113" t="s">
        <v>1115</v>
      </c>
      <c r="K113" t="s">
        <v>1116</v>
      </c>
      <c r="L113" s="2">
        <v>44914</v>
      </c>
      <c r="M113" t="s">
        <v>1329</v>
      </c>
      <c r="N113" t="s">
        <v>1330</v>
      </c>
      <c r="O113" t="s">
        <v>1331</v>
      </c>
      <c r="P113" t="s">
        <v>1120</v>
      </c>
      <c r="S113" t="s">
        <v>1121</v>
      </c>
      <c r="T113" t="s">
        <v>1332</v>
      </c>
      <c r="V113" t="s">
        <v>1123</v>
      </c>
      <c r="X113" t="s">
        <v>1124</v>
      </c>
      <c r="AA113" t="s">
        <v>1125</v>
      </c>
      <c r="AB113">
        <v>0</v>
      </c>
      <c r="AC113">
        <v>0</v>
      </c>
      <c r="AD113">
        <v>0</v>
      </c>
      <c r="AE113">
        <v>1</v>
      </c>
      <c r="AF113">
        <v>1</v>
      </c>
      <c r="EF113" t="s">
        <v>1125</v>
      </c>
      <c r="EG113">
        <v>0</v>
      </c>
      <c r="EH113">
        <v>0</v>
      </c>
      <c r="EI113">
        <v>0</v>
      </c>
      <c r="EJ113">
        <v>0</v>
      </c>
      <c r="EK113">
        <v>1</v>
      </c>
      <c r="EL113">
        <v>1</v>
      </c>
      <c r="IP113" t="s">
        <v>1297</v>
      </c>
      <c r="IQ113">
        <v>0</v>
      </c>
      <c r="IR113">
        <v>0</v>
      </c>
      <c r="IS113">
        <v>0</v>
      </c>
      <c r="IT113">
        <v>0</v>
      </c>
      <c r="IU113">
        <v>0</v>
      </c>
      <c r="IV113">
        <v>0</v>
      </c>
      <c r="IW113">
        <v>0</v>
      </c>
      <c r="IX113">
        <v>0</v>
      </c>
      <c r="IY113">
        <v>0</v>
      </c>
      <c r="IZ113">
        <v>0</v>
      </c>
      <c r="JA113">
        <v>0</v>
      </c>
      <c r="JB113">
        <v>0</v>
      </c>
      <c r="JC113">
        <v>0</v>
      </c>
      <c r="JD113">
        <v>0</v>
      </c>
      <c r="JE113">
        <v>1</v>
      </c>
      <c r="JF113">
        <v>0</v>
      </c>
      <c r="JG113">
        <v>1</v>
      </c>
      <c r="JH113">
        <v>3</v>
      </c>
      <c r="OX113" t="s">
        <v>1127</v>
      </c>
      <c r="OY113">
        <v>350</v>
      </c>
      <c r="OZ113" t="s">
        <v>1128</v>
      </c>
      <c r="PC113">
        <v>30</v>
      </c>
      <c r="PD113">
        <v>1</v>
      </c>
      <c r="PE113">
        <v>0</v>
      </c>
      <c r="PG113" t="s">
        <v>1137</v>
      </c>
      <c r="QP113" t="s">
        <v>1134</v>
      </c>
      <c r="QQ113">
        <v>1</v>
      </c>
      <c r="QR113">
        <v>0</v>
      </c>
      <c r="QS113">
        <v>0</v>
      </c>
      <c r="QT113">
        <v>0</v>
      </c>
      <c r="TG113" t="s">
        <v>1500</v>
      </c>
      <c r="TH113">
        <v>1</v>
      </c>
      <c r="TI113">
        <v>1</v>
      </c>
      <c r="TJ113">
        <v>1</v>
      </c>
      <c r="TK113">
        <v>1</v>
      </c>
      <c r="TL113">
        <v>1</v>
      </c>
      <c r="TM113">
        <v>0</v>
      </c>
      <c r="TN113">
        <v>0</v>
      </c>
      <c r="TO113">
        <v>0</v>
      </c>
      <c r="TP113">
        <v>0</v>
      </c>
      <c r="TQ113">
        <v>0</v>
      </c>
      <c r="TR113">
        <v>0</v>
      </c>
      <c r="TS113">
        <v>0</v>
      </c>
      <c r="TT113">
        <v>0</v>
      </c>
      <c r="TU113">
        <v>0</v>
      </c>
      <c r="TV113">
        <v>0</v>
      </c>
      <c r="TW113">
        <v>0</v>
      </c>
      <c r="TX113">
        <v>1</v>
      </c>
      <c r="TY113">
        <v>1</v>
      </c>
      <c r="TZ113">
        <v>1</v>
      </c>
      <c r="UA113">
        <v>1</v>
      </c>
      <c r="UB113">
        <v>0</v>
      </c>
      <c r="UC113">
        <v>0</v>
      </c>
      <c r="UD113">
        <v>0</v>
      </c>
      <c r="UE113">
        <v>0</v>
      </c>
      <c r="UF113">
        <v>0</v>
      </c>
      <c r="UG113">
        <v>0</v>
      </c>
      <c r="UH113">
        <v>0</v>
      </c>
      <c r="UI113">
        <v>0</v>
      </c>
      <c r="UJ113">
        <v>9</v>
      </c>
      <c r="UL113" t="s">
        <v>1127</v>
      </c>
      <c r="UM113" t="s">
        <v>1501</v>
      </c>
      <c r="UN113">
        <v>0</v>
      </c>
      <c r="UO113">
        <v>1</v>
      </c>
      <c r="UP113">
        <v>1</v>
      </c>
      <c r="UR113">
        <v>750</v>
      </c>
      <c r="US113">
        <v>5250</v>
      </c>
      <c r="UT113" t="s">
        <v>1128</v>
      </c>
      <c r="UW113">
        <v>30</v>
      </c>
      <c r="UX113">
        <v>1</v>
      </c>
      <c r="UY113">
        <v>0</v>
      </c>
      <c r="VA113" t="s">
        <v>1127</v>
      </c>
      <c r="VB113" t="s">
        <v>1501</v>
      </c>
      <c r="VC113">
        <v>0</v>
      </c>
      <c r="VD113">
        <v>1</v>
      </c>
      <c r="VE113">
        <v>1</v>
      </c>
      <c r="VG113">
        <v>600</v>
      </c>
      <c r="VH113">
        <v>4200</v>
      </c>
      <c r="VI113" t="s">
        <v>1128</v>
      </c>
      <c r="VL113">
        <v>30</v>
      </c>
      <c r="VM113">
        <v>1</v>
      </c>
      <c r="VN113">
        <v>0</v>
      </c>
      <c r="VP113" t="s">
        <v>1127</v>
      </c>
      <c r="VQ113" t="s">
        <v>1501</v>
      </c>
      <c r="VR113">
        <v>0</v>
      </c>
      <c r="VS113">
        <v>1</v>
      </c>
      <c r="VT113">
        <v>1</v>
      </c>
      <c r="VV113">
        <v>900</v>
      </c>
      <c r="VW113">
        <v>6300</v>
      </c>
      <c r="VX113" t="s">
        <v>1128</v>
      </c>
      <c r="WA113">
        <v>30</v>
      </c>
      <c r="WB113">
        <v>1</v>
      </c>
      <c r="WC113">
        <v>0</v>
      </c>
      <c r="WE113" t="s">
        <v>1127</v>
      </c>
      <c r="WF113" t="s">
        <v>1501</v>
      </c>
      <c r="WG113">
        <v>0</v>
      </c>
      <c r="WH113">
        <v>1</v>
      </c>
      <c r="WI113">
        <v>1</v>
      </c>
      <c r="WK113">
        <v>650</v>
      </c>
      <c r="WL113">
        <v>4550</v>
      </c>
      <c r="WM113" t="s">
        <v>1128</v>
      </c>
      <c r="WP113">
        <v>20</v>
      </c>
      <c r="WQ113">
        <v>1</v>
      </c>
      <c r="WR113">
        <v>0</v>
      </c>
      <c r="WT113" t="s">
        <v>1127</v>
      </c>
      <c r="WU113" t="s">
        <v>1502</v>
      </c>
      <c r="WV113">
        <v>0</v>
      </c>
      <c r="WW113">
        <v>1</v>
      </c>
      <c r="WX113">
        <v>1</v>
      </c>
      <c r="WZ113">
        <v>1350</v>
      </c>
      <c r="XA113">
        <v>3150</v>
      </c>
      <c r="XB113" t="s">
        <v>1128</v>
      </c>
      <c r="XE113">
        <v>25</v>
      </c>
      <c r="XF113">
        <v>1</v>
      </c>
      <c r="XG113">
        <v>0</v>
      </c>
      <c r="ACE113" t="s">
        <v>1127</v>
      </c>
      <c r="ACF113" t="s">
        <v>1501</v>
      </c>
      <c r="ACG113">
        <v>0</v>
      </c>
      <c r="ACH113">
        <v>1</v>
      </c>
      <c r="ACI113">
        <v>1</v>
      </c>
      <c r="ACK113">
        <v>500</v>
      </c>
      <c r="ACL113">
        <v>3500</v>
      </c>
      <c r="ACM113" t="s">
        <v>1128</v>
      </c>
      <c r="ACP113">
        <v>30</v>
      </c>
      <c r="ACQ113">
        <v>1</v>
      </c>
      <c r="ACR113">
        <v>0</v>
      </c>
      <c r="ACT113" t="s">
        <v>1127</v>
      </c>
      <c r="ACU113" t="s">
        <v>1501</v>
      </c>
      <c r="ACV113">
        <v>0</v>
      </c>
      <c r="ACW113">
        <v>1</v>
      </c>
      <c r="ACX113">
        <v>1</v>
      </c>
      <c r="ACZ113">
        <v>1500</v>
      </c>
      <c r="ADA113">
        <v>10500</v>
      </c>
      <c r="ADB113" t="s">
        <v>1128</v>
      </c>
      <c r="ADE113">
        <v>15</v>
      </c>
      <c r="ADF113">
        <v>1</v>
      </c>
      <c r="ADG113">
        <v>0</v>
      </c>
      <c r="ADI113" t="s">
        <v>1127</v>
      </c>
      <c r="ADJ113" t="s">
        <v>1501</v>
      </c>
      <c r="ADK113">
        <v>0</v>
      </c>
      <c r="ADL113">
        <v>1</v>
      </c>
      <c r="ADM113">
        <v>1</v>
      </c>
      <c r="ADO113">
        <v>1400</v>
      </c>
      <c r="ADP113">
        <v>9800</v>
      </c>
      <c r="ADQ113" t="s">
        <v>1128</v>
      </c>
      <c r="ADT113">
        <v>30</v>
      </c>
      <c r="ADU113">
        <v>1</v>
      </c>
      <c r="ADV113">
        <v>0</v>
      </c>
      <c r="AHG113" t="s">
        <v>1137</v>
      </c>
      <c r="AJB113" t="s">
        <v>1134</v>
      </c>
      <c r="AJC113">
        <v>1</v>
      </c>
      <c r="AJD113">
        <v>0</v>
      </c>
      <c r="AJE113">
        <v>0</v>
      </c>
      <c r="AJF113">
        <v>0</v>
      </c>
      <c r="AMP113" t="s">
        <v>1135</v>
      </c>
      <c r="AMQ113">
        <v>1</v>
      </c>
      <c r="AMR113">
        <v>0</v>
      </c>
      <c r="AMS113">
        <v>0</v>
      </c>
      <c r="AMT113">
        <v>0</v>
      </c>
      <c r="AMU113">
        <v>0</v>
      </c>
      <c r="AMV113">
        <v>0</v>
      </c>
      <c r="AMX113" t="s">
        <v>1181</v>
      </c>
      <c r="AMY113" t="s">
        <v>1137</v>
      </c>
      <c r="ANJ113" t="s">
        <v>1138</v>
      </c>
      <c r="ANK113">
        <v>0</v>
      </c>
      <c r="ANL113">
        <v>0</v>
      </c>
      <c r="ANM113">
        <v>0</v>
      </c>
      <c r="ANN113">
        <v>0</v>
      </c>
      <c r="ANO113">
        <v>0</v>
      </c>
      <c r="ANP113">
        <v>0</v>
      </c>
      <c r="ANQ113">
        <v>0</v>
      </c>
      <c r="ANR113">
        <v>1</v>
      </c>
      <c r="ANS113">
        <v>0</v>
      </c>
      <c r="ANX113">
        <v>375515664</v>
      </c>
      <c r="ANY113" s="2">
        <v>44914.536712962959</v>
      </c>
      <c r="AOB113" t="s">
        <v>1140</v>
      </c>
      <c r="AOC113" t="s">
        <v>1141</v>
      </c>
    </row>
    <row r="114" spans="1:942 1030:1069" x14ac:dyDescent="0.35">
      <c r="A114">
        <v>113</v>
      </c>
      <c r="B114" t="s">
        <v>1503</v>
      </c>
      <c r="C114" s="2">
        <v>44914</v>
      </c>
      <c r="D114" t="s">
        <v>1328</v>
      </c>
      <c r="E114" s="2">
        <v>44914.466152916662</v>
      </c>
      <c r="F114" s="2">
        <v>44914.466152916662</v>
      </c>
      <c r="G114" s="2">
        <v>44914.488217951388</v>
      </c>
      <c r="H114" t="s">
        <v>1115</v>
      </c>
      <c r="K114" t="s">
        <v>1116</v>
      </c>
      <c r="L114" s="2">
        <v>44914</v>
      </c>
      <c r="M114" t="s">
        <v>1329</v>
      </c>
      <c r="N114" t="s">
        <v>1330</v>
      </c>
      <c r="O114" t="s">
        <v>1331</v>
      </c>
      <c r="P114" t="s">
        <v>1120</v>
      </c>
      <c r="S114" t="s">
        <v>1121</v>
      </c>
      <c r="T114" t="s">
        <v>1332</v>
      </c>
      <c r="V114" t="s">
        <v>1123</v>
      </c>
      <c r="X114" t="s">
        <v>1124</v>
      </c>
      <c r="AA114" t="s">
        <v>1125</v>
      </c>
      <c r="AB114">
        <v>0</v>
      </c>
      <c r="AC114">
        <v>0</v>
      </c>
      <c r="AD114">
        <v>0</v>
      </c>
      <c r="AE114">
        <v>1</v>
      </c>
      <c r="AF114">
        <v>1</v>
      </c>
      <c r="EF114" t="s">
        <v>1125</v>
      </c>
      <c r="EG114">
        <v>0</v>
      </c>
      <c r="EH114">
        <v>0</v>
      </c>
      <c r="EI114">
        <v>0</v>
      </c>
      <c r="EJ114">
        <v>0</v>
      </c>
      <c r="EK114">
        <v>1</v>
      </c>
      <c r="EL114">
        <v>1</v>
      </c>
      <c r="IP114" t="s">
        <v>1297</v>
      </c>
      <c r="IQ114">
        <v>0</v>
      </c>
      <c r="IR114">
        <v>0</v>
      </c>
      <c r="IS114">
        <v>0</v>
      </c>
      <c r="IT114">
        <v>0</v>
      </c>
      <c r="IU114">
        <v>0</v>
      </c>
      <c r="IV114">
        <v>0</v>
      </c>
      <c r="IW114">
        <v>0</v>
      </c>
      <c r="IX114">
        <v>0</v>
      </c>
      <c r="IY114">
        <v>0</v>
      </c>
      <c r="IZ114">
        <v>0</v>
      </c>
      <c r="JA114">
        <v>0</v>
      </c>
      <c r="JB114">
        <v>0</v>
      </c>
      <c r="JC114">
        <v>0</v>
      </c>
      <c r="JD114">
        <v>0</v>
      </c>
      <c r="JE114">
        <v>1</v>
      </c>
      <c r="JF114">
        <v>0</v>
      </c>
      <c r="JG114">
        <v>1</v>
      </c>
      <c r="JH114">
        <v>3</v>
      </c>
      <c r="OX114" t="s">
        <v>1127</v>
      </c>
      <c r="OY114">
        <v>450</v>
      </c>
      <c r="OZ114" t="s">
        <v>1173</v>
      </c>
      <c r="PC114">
        <v>20</v>
      </c>
      <c r="PD114">
        <v>1</v>
      </c>
      <c r="PE114">
        <v>0</v>
      </c>
      <c r="PG114" t="s">
        <v>1137</v>
      </c>
      <c r="QP114" t="s">
        <v>1134</v>
      </c>
      <c r="QQ114">
        <v>1</v>
      </c>
      <c r="QR114">
        <v>0</v>
      </c>
      <c r="QS114">
        <v>0</v>
      </c>
      <c r="QT114">
        <v>0</v>
      </c>
      <c r="TG114" t="s">
        <v>1504</v>
      </c>
      <c r="TH114">
        <v>1</v>
      </c>
      <c r="TI114">
        <v>1</v>
      </c>
      <c r="TJ114">
        <v>1</v>
      </c>
      <c r="TK114">
        <v>1</v>
      </c>
      <c r="TL114">
        <v>1</v>
      </c>
      <c r="TM114">
        <v>0</v>
      </c>
      <c r="TN114">
        <v>0</v>
      </c>
      <c r="TO114">
        <v>0</v>
      </c>
      <c r="TP114">
        <v>0</v>
      </c>
      <c r="TQ114">
        <v>0</v>
      </c>
      <c r="TR114">
        <v>0</v>
      </c>
      <c r="TS114">
        <v>0</v>
      </c>
      <c r="TT114">
        <v>0</v>
      </c>
      <c r="TU114">
        <v>0</v>
      </c>
      <c r="TV114">
        <v>0</v>
      </c>
      <c r="TW114">
        <v>0</v>
      </c>
      <c r="TX114">
        <v>1</v>
      </c>
      <c r="TY114">
        <v>1</v>
      </c>
      <c r="TZ114">
        <v>1</v>
      </c>
      <c r="UA114">
        <v>1</v>
      </c>
      <c r="UB114">
        <v>0</v>
      </c>
      <c r="UC114">
        <v>0</v>
      </c>
      <c r="UD114">
        <v>0</v>
      </c>
      <c r="UE114">
        <v>0</v>
      </c>
      <c r="UF114">
        <v>0</v>
      </c>
      <c r="UG114">
        <v>0</v>
      </c>
      <c r="UH114">
        <v>0</v>
      </c>
      <c r="UI114">
        <v>0</v>
      </c>
      <c r="UJ114">
        <v>9</v>
      </c>
      <c r="UL114" t="s">
        <v>1127</v>
      </c>
      <c r="UM114" t="s">
        <v>1501</v>
      </c>
      <c r="UN114">
        <v>0</v>
      </c>
      <c r="UO114">
        <v>1</v>
      </c>
      <c r="UP114">
        <v>1</v>
      </c>
      <c r="UR114">
        <v>775</v>
      </c>
      <c r="US114">
        <v>5275</v>
      </c>
      <c r="UT114" t="s">
        <v>1173</v>
      </c>
      <c r="UW114">
        <v>30</v>
      </c>
      <c r="UX114">
        <v>2</v>
      </c>
      <c r="UY114">
        <v>0</v>
      </c>
      <c r="VA114" t="s">
        <v>1127</v>
      </c>
      <c r="VB114" t="s">
        <v>1501</v>
      </c>
      <c r="VC114">
        <v>0</v>
      </c>
      <c r="VD114">
        <v>1</v>
      </c>
      <c r="VE114">
        <v>1</v>
      </c>
      <c r="VG114">
        <v>600</v>
      </c>
      <c r="VH114">
        <v>4200</v>
      </c>
      <c r="VI114" t="s">
        <v>1173</v>
      </c>
      <c r="VL114">
        <v>45</v>
      </c>
      <c r="VM114">
        <v>2</v>
      </c>
      <c r="VN114">
        <v>0</v>
      </c>
      <c r="VP114" t="s">
        <v>1127</v>
      </c>
      <c r="VQ114" t="s">
        <v>1501</v>
      </c>
      <c r="VR114">
        <v>0</v>
      </c>
      <c r="VS114">
        <v>1</v>
      </c>
      <c r="VT114">
        <v>1</v>
      </c>
      <c r="VV114">
        <v>900</v>
      </c>
      <c r="VW114">
        <v>6300</v>
      </c>
      <c r="VX114" t="s">
        <v>1173</v>
      </c>
      <c r="WA114">
        <v>35</v>
      </c>
      <c r="WB114">
        <v>2</v>
      </c>
      <c r="WC114">
        <v>0</v>
      </c>
      <c r="WE114" t="s">
        <v>1127</v>
      </c>
      <c r="WF114" t="s">
        <v>1501</v>
      </c>
      <c r="WG114">
        <v>0</v>
      </c>
      <c r="WH114">
        <v>1</v>
      </c>
      <c r="WI114">
        <v>1</v>
      </c>
      <c r="WK114">
        <v>650</v>
      </c>
      <c r="WL114">
        <v>4550</v>
      </c>
      <c r="WM114" t="s">
        <v>1173</v>
      </c>
      <c r="WP114">
        <v>35</v>
      </c>
      <c r="WQ114">
        <v>2</v>
      </c>
      <c r="WR114">
        <v>0</v>
      </c>
      <c r="WT114" t="s">
        <v>1127</v>
      </c>
      <c r="WU114" t="s">
        <v>1501</v>
      </c>
      <c r="WV114">
        <v>0</v>
      </c>
      <c r="WW114">
        <v>1</v>
      </c>
      <c r="WX114">
        <v>1</v>
      </c>
      <c r="WZ114">
        <v>1350</v>
      </c>
      <c r="XA114">
        <v>3150</v>
      </c>
      <c r="XB114" t="s">
        <v>1173</v>
      </c>
      <c r="XE114">
        <v>35</v>
      </c>
      <c r="XF114">
        <v>2</v>
      </c>
      <c r="XG114">
        <v>0</v>
      </c>
      <c r="ACE114" t="s">
        <v>1127</v>
      </c>
      <c r="ACF114" t="s">
        <v>1501</v>
      </c>
      <c r="ACG114">
        <v>0</v>
      </c>
      <c r="ACH114">
        <v>1</v>
      </c>
      <c r="ACI114">
        <v>1</v>
      </c>
      <c r="ACK114">
        <v>500</v>
      </c>
      <c r="ACL114">
        <v>3500</v>
      </c>
      <c r="ACM114" t="s">
        <v>1274</v>
      </c>
      <c r="ACP114">
        <v>20</v>
      </c>
      <c r="ACQ114">
        <v>2</v>
      </c>
      <c r="ACR114">
        <v>0</v>
      </c>
      <c r="ACT114" t="s">
        <v>1127</v>
      </c>
      <c r="ACU114" t="s">
        <v>1501</v>
      </c>
      <c r="ACV114">
        <v>0</v>
      </c>
      <c r="ACW114">
        <v>1</v>
      </c>
      <c r="ACX114">
        <v>1</v>
      </c>
      <c r="ACZ114">
        <v>1500</v>
      </c>
      <c r="ADA114">
        <v>10500</v>
      </c>
      <c r="ADB114" t="s">
        <v>1274</v>
      </c>
      <c r="ADE114">
        <v>20</v>
      </c>
      <c r="ADF114">
        <v>2</v>
      </c>
      <c r="ADG114">
        <v>0</v>
      </c>
      <c r="ADI114" t="s">
        <v>1127</v>
      </c>
      <c r="ADJ114" t="s">
        <v>1501</v>
      </c>
      <c r="ADK114">
        <v>0</v>
      </c>
      <c r="ADL114">
        <v>1</v>
      </c>
      <c r="ADM114">
        <v>1</v>
      </c>
      <c r="ADO114">
        <v>1400</v>
      </c>
      <c r="ADP114">
        <v>9800</v>
      </c>
      <c r="ADQ114" t="s">
        <v>1274</v>
      </c>
      <c r="ADT114">
        <v>25</v>
      </c>
      <c r="ADU114">
        <v>2</v>
      </c>
      <c r="ADV114">
        <v>0</v>
      </c>
      <c r="AHG114" t="s">
        <v>1137</v>
      </c>
      <c r="AJB114" t="s">
        <v>1134</v>
      </c>
      <c r="AJC114">
        <v>1</v>
      </c>
      <c r="AJD114">
        <v>0</v>
      </c>
      <c r="AJE114">
        <v>0</v>
      </c>
      <c r="AJF114">
        <v>0</v>
      </c>
      <c r="AMP114" t="s">
        <v>1147</v>
      </c>
      <c r="AMQ114">
        <v>1</v>
      </c>
      <c r="AMR114">
        <v>0</v>
      </c>
      <c r="AMS114">
        <v>0</v>
      </c>
      <c r="AMT114">
        <v>1</v>
      </c>
      <c r="AMU114">
        <v>0</v>
      </c>
      <c r="AMV114">
        <v>0</v>
      </c>
      <c r="AMX114" t="s">
        <v>1136</v>
      </c>
      <c r="AMY114" t="s">
        <v>1137</v>
      </c>
      <c r="ANJ114" t="s">
        <v>1138</v>
      </c>
      <c r="ANK114">
        <v>0</v>
      </c>
      <c r="ANL114">
        <v>0</v>
      </c>
      <c r="ANM114">
        <v>0</v>
      </c>
      <c r="ANN114">
        <v>0</v>
      </c>
      <c r="ANO114">
        <v>0</v>
      </c>
      <c r="ANP114">
        <v>0</v>
      </c>
      <c r="ANQ114">
        <v>0</v>
      </c>
      <c r="ANR114">
        <v>1</v>
      </c>
      <c r="ANS114">
        <v>0</v>
      </c>
      <c r="ANX114">
        <v>375515711</v>
      </c>
      <c r="ANY114" s="2">
        <v>44914.536759259259</v>
      </c>
      <c r="AOB114" t="s">
        <v>1140</v>
      </c>
      <c r="AOC114" t="s">
        <v>1141</v>
      </c>
    </row>
    <row r="115" spans="1:942 1030:1069" x14ac:dyDescent="0.35">
      <c r="A115">
        <v>114</v>
      </c>
      <c r="B115" t="s">
        <v>1505</v>
      </c>
      <c r="C115" s="2">
        <v>44914</v>
      </c>
      <c r="D115" t="s">
        <v>1328</v>
      </c>
      <c r="E115" s="2">
        <v>44914.403141516203</v>
      </c>
      <c r="F115" s="2">
        <v>44914.403141516203</v>
      </c>
      <c r="G115" s="2">
        <v>44914.458558252307</v>
      </c>
      <c r="H115" t="s">
        <v>1115</v>
      </c>
      <c r="K115" t="s">
        <v>1116</v>
      </c>
      <c r="L115" s="2">
        <v>44914</v>
      </c>
      <c r="M115" t="s">
        <v>1329</v>
      </c>
      <c r="N115" t="s">
        <v>1330</v>
      </c>
      <c r="O115" t="s">
        <v>1331</v>
      </c>
      <c r="P115" t="s">
        <v>1120</v>
      </c>
      <c r="S115" t="s">
        <v>1121</v>
      </c>
      <c r="T115" t="s">
        <v>1332</v>
      </c>
      <c r="V115" t="s">
        <v>1123</v>
      </c>
      <c r="X115" t="s">
        <v>1124</v>
      </c>
      <c r="AA115" t="s">
        <v>1125</v>
      </c>
      <c r="AB115">
        <v>0</v>
      </c>
      <c r="AC115">
        <v>0</v>
      </c>
      <c r="AD115">
        <v>0</v>
      </c>
      <c r="AE115">
        <v>1</v>
      </c>
      <c r="AF115">
        <v>1</v>
      </c>
      <c r="EF115" t="s">
        <v>1125</v>
      </c>
      <c r="EG115">
        <v>0</v>
      </c>
      <c r="EH115">
        <v>0</v>
      </c>
      <c r="EI115">
        <v>0</v>
      </c>
      <c r="EJ115">
        <v>0</v>
      </c>
      <c r="EK115">
        <v>1</v>
      </c>
      <c r="EL115">
        <v>1</v>
      </c>
      <c r="IP115" t="s">
        <v>1506</v>
      </c>
      <c r="IQ115">
        <v>0</v>
      </c>
      <c r="IR115">
        <v>0</v>
      </c>
      <c r="IS115">
        <v>0</v>
      </c>
      <c r="IT115">
        <v>1</v>
      </c>
      <c r="IU115">
        <v>1</v>
      </c>
      <c r="IV115">
        <v>1</v>
      </c>
      <c r="IW115">
        <v>1</v>
      </c>
      <c r="IX115">
        <v>1</v>
      </c>
      <c r="IY115">
        <v>1</v>
      </c>
      <c r="IZ115">
        <v>0</v>
      </c>
      <c r="JA115">
        <v>0</v>
      </c>
      <c r="JB115">
        <v>0</v>
      </c>
      <c r="JC115">
        <v>0</v>
      </c>
      <c r="JD115">
        <v>0</v>
      </c>
      <c r="JE115">
        <v>0</v>
      </c>
      <c r="JF115">
        <v>0</v>
      </c>
      <c r="JG115">
        <v>6</v>
      </c>
      <c r="JH115">
        <v>8</v>
      </c>
      <c r="KU115" t="s">
        <v>1127</v>
      </c>
      <c r="KV115">
        <v>6000</v>
      </c>
      <c r="KW115" t="s">
        <v>1128</v>
      </c>
      <c r="KZ115">
        <v>90</v>
      </c>
      <c r="LA115">
        <v>3</v>
      </c>
      <c r="LB115">
        <v>0</v>
      </c>
      <c r="LD115" t="s">
        <v>1127</v>
      </c>
      <c r="LE115">
        <v>5250</v>
      </c>
      <c r="LF115" t="s">
        <v>1128</v>
      </c>
      <c r="LI115">
        <v>90</v>
      </c>
      <c r="LJ115">
        <v>3</v>
      </c>
      <c r="LK115">
        <v>0</v>
      </c>
      <c r="LM115" t="s">
        <v>1127</v>
      </c>
      <c r="LN115">
        <v>350</v>
      </c>
      <c r="LO115" t="s">
        <v>1128</v>
      </c>
      <c r="LR115">
        <v>90</v>
      </c>
      <c r="LS115">
        <v>3</v>
      </c>
      <c r="LT115">
        <v>0</v>
      </c>
      <c r="LV115" t="s">
        <v>1127</v>
      </c>
      <c r="LW115">
        <v>125</v>
      </c>
      <c r="LX115" t="s">
        <v>1131</v>
      </c>
      <c r="MA115">
        <v>90</v>
      </c>
      <c r="MB115">
        <v>3</v>
      </c>
      <c r="MC115">
        <v>0</v>
      </c>
      <c r="ME115" t="s">
        <v>1127</v>
      </c>
      <c r="MF115" t="s">
        <v>1394</v>
      </c>
      <c r="MG115">
        <v>1</v>
      </c>
      <c r="MH115">
        <v>1</v>
      </c>
      <c r="MI115">
        <v>1</v>
      </c>
      <c r="MJ115">
        <v>400</v>
      </c>
      <c r="MK115">
        <v>500</v>
      </c>
      <c r="ML115">
        <v>1000</v>
      </c>
      <c r="MM115" t="s">
        <v>1131</v>
      </c>
      <c r="MP115">
        <v>90</v>
      </c>
      <c r="MQ115">
        <v>3</v>
      </c>
      <c r="MR115">
        <v>0</v>
      </c>
      <c r="MT115" t="s">
        <v>1127</v>
      </c>
      <c r="MU115">
        <v>1750</v>
      </c>
      <c r="MV115" t="s">
        <v>1128</v>
      </c>
      <c r="MY115">
        <v>45</v>
      </c>
      <c r="MZ115">
        <v>2</v>
      </c>
      <c r="NA115">
        <v>0</v>
      </c>
      <c r="PG115" t="s">
        <v>1137</v>
      </c>
      <c r="QP115" t="s">
        <v>1134</v>
      </c>
      <c r="QQ115">
        <v>1</v>
      </c>
      <c r="QR115">
        <v>0</v>
      </c>
      <c r="QS115">
        <v>0</v>
      </c>
      <c r="QT115">
        <v>0</v>
      </c>
      <c r="TG115" t="s">
        <v>1125</v>
      </c>
      <c r="TH115">
        <v>0</v>
      </c>
      <c r="TI115">
        <v>0</v>
      </c>
      <c r="TJ115">
        <v>0</v>
      </c>
      <c r="TK115">
        <v>0</v>
      </c>
      <c r="TL115">
        <v>0</v>
      </c>
      <c r="TM115">
        <v>0</v>
      </c>
      <c r="TN115">
        <v>0</v>
      </c>
      <c r="TO115">
        <v>0</v>
      </c>
      <c r="TP115">
        <v>0</v>
      </c>
      <c r="TQ115">
        <v>0</v>
      </c>
      <c r="TR115">
        <v>0</v>
      </c>
      <c r="TS115">
        <v>0</v>
      </c>
      <c r="TT115">
        <v>0</v>
      </c>
      <c r="TU115">
        <v>0</v>
      </c>
      <c r="TV115">
        <v>0</v>
      </c>
      <c r="TW115">
        <v>0</v>
      </c>
      <c r="TX115">
        <v>0</v>
      </c>
      <c r="TY115">
        <v>0</v>
      </c>
      <c r="TZ115">
        <v>0</v>
      </c>
      <c r="UA115">
        <v>0</v>
      </c>
      <c r="UB115">
        <v>0</v>
      </c>
      <c r="UC115">
        <v>0</v>
      </c>
      <c r="UD115">
        <v>0</v>
      </c>
      <c r="UE115">
        <v>0</v>
      </c>
      <c r="UF115">
        <v>0</v>
      </c>
      <c r="UG115">
        <v>0</v>
      </c>
      <c r="UH115">
        <v>0</v>
      </c>
      <c r="UI115">
        <v>1</v>
      </c>
      <c r="UJ115">
        <v>1</v>
      </c>
      <c r="AMP115" t="s">
        <v>1135</v>
      </c>
      <c r="AMQ115">
        <v>1</v>
      </c>
      <c r="AMR115">
        <v>0</v>
      </c>
      <c r="AMS115">
        <v>0</v>
      </c>
      <c r="AMT115">
        <v>0</v>
      </c>
      <c r="AMU115">
        <v>0</v>
      </c>
      <c r="AMV115">
        <v>0</v>
      </c>
      <c r="AMX115" t="s">
        <v>1181</v>
      </c>
      <c r="AMY115" t="s">
        <v>1137</v>
      </c>
      <c r="ANJ115" t="s">
        <v>1138</v>
      </c>
      <c r="ANK115">
        <v>0</v>
      </c>
      <c r="ANL115">
        <v>0</v>
      </c>
      <c r="ANM115">
        <v>0</v>
      </c>
      <c r="ANN115">
        <v>0</v>
      </c>
      <c r="ANO115">
        <v>0</v>
      </c>
      <c r="ANP115">
        <v>0</v>
      </c>
      <c r="ANQ115">
        <v>0</v>
      </c>
      <c r="ANR115">
        <v>1</v>
      </c>
      <c r="ANS115">
        <v>0</v>
      </c>
      <c r="ANX115">
        <v>375515754</v>
      </c>
      <c r="ANY115" s="2">
        <v>44914.536793981482</v>
      </c>
      <c r="AOB115" t="s">
        <v>1140</v>
      </c>
      <c r="AOC115" t="s">
        <v>1141</v>
      </c>
    </row>
    <row r="116" spans="1:942 1030:1069" x14ac:dyDescent="0.35">
      <c r="A116">
        <v>115</v>
      </c>
      <c r="B116" t="s">
        <v>1507</v>
      </c>
      <c r="C116" s="2">
        <v>44914</v>
      </c>
      <c r="D116" t="s">
        <v>1328</v>
      </c>
      <c r="E116" s="2">
        <v>44914.491137187499</v>
      </c>
      <c r="F116" s="2">
        <v>44914.491137187499</v>
      </c>
      <c r="G116" s="2">
        <v>44914.49759569444</v>
      </c>
      <c r="H116" t="s">
        <v>1115</v>
      </c>
      <c r="K116" t="s">
        <v>1116</v>
      </c>
      <c r="L116" s="2">
        <v>44914</v>
      </c>
      <c r="M116" t="s">
        <v>1329</v>
      </c>
      <c r="N116" t="s">
        <v>1330</v>
      </c>
      <c r="O116" t="s">
        <v>1331</v>
      </c>
      <c r="P116" t="s">
        <v>1120</v>
      </c>
      <c r="S116" t="s">
        <v>1121</v>
      </c>
      <c r="T116" t="s">
        <v>1332</v>
      </c>
      <c r="V116" t="s">
        <v>1123</v>
      </c>
      <c r="X116" t="s">
        <v>1150</v>
      </c>
      <c r="AA116" t="s">
        <v>1125</v>
      </c>
      <c r="AB116">
        <v>0</v>
      </c>
      <c r="AC116">
        <v>0</v>
      </c>
      <c r="AD116">
        <v>0</v>
      </c>
      <c r="AE116">
        <v>1</v>
      </c>
      <c r="AF116">
        <v>1</v>
      </c>
      <c r="EF116" t="s">
        <v>1125</v>
      </c>
      <c r="EG116">
        <v>0</v>
      </c>
      <c r="EH116">
        <v>0</v>
      </c>
      <c r="EI116">
        <v>0</v>
      </c>
      <c r="EJ116">
        <v>0</v>
      </c>
      <c r="EK116">
        <v>1</v>
      </c>
      <c r="EL116">
        <v>1</v>
      </c>
      <c r="IP116" t="s">
        <v>1297</v>
      </c>
      <c r="IQ116">
        <v>0</v>
      </c>
      <c r="IR116">
        <v>0</v>
      </c>
      <c r="IS116">
        <v>0</v>
      </c>
      <c r="IT116">
        <v>0</v>
      </c>
      <c r="IU116">
        <v>0</v>
      </c>
      <c r="IV116">
        <v>0</v>
      </c>
      <c r="IW116">
        <v>0</v>
      </c>
      <c r="IX116">
        <v>0</v>
      </c>
      <c r="IY116">
        <v>0</v>
      </c>
      <c r="IZ116">
        <v>0</v>
      </c>
      <c r="JA116">
        <v>0</v>
      </c>
      <c r="JB116">
        <v>0</v>
      </c>
      <c r="JC116">
        <v>0</v>
      </c>
      <c r="JD116">
        <v>0</v>
      </c>
      <c r="JE116">
        <v>1</v>
      </c>
      <c r="JF116">
        <v>0</v>
      </c>
      <c r="JG116">
        <v>1</v>
      </c>
      <c r="JH116">
        <v>3</v>
      </c>
      <c r="OX116" t="s">
        <v>1127</v>
      </c>
      <c r="OY116">
        <v>350</v>
      </c>
      <c r="OZ116" t="s">
        <v>1173</v>
      </c>
      <c r="PC116">
        <v>20</v>
      </c>
      <c r="PD116">
        <v>1</v>
      </c>
      <c r="PE116">
        <v>0</v>
      </c>
      <c r="PG116" t="s">
        <v>1137</v>
      </c>
      <c r="QP116" t="s">
        <v>1134</v>
      </c>
      <c r="QQ116">
        <v>1</v>
      </c>
      <c r="QR116">
        <v>0</v>
      </c>
      <c r="QS116">
        <v>0</v>
      </c>
      <c r="QT116">
        <v>0</v>
      </c>
      <c r="TG116" t="s">
        <v>1508</v>
      </c>
      <c r="TH116">
        <v>1</v>
      </c>
      <c r="TI116">
        <v>1</v>
      </c>
      <c r="TJ116">
        <v>1</v>
      </c>
      <c r="TK116">
        <v>0</v>
      </c>
      <c r="TL116">
        <v>0</v>
      </c>
      <c r="TM116">
        <v>0</v>
      </c>
      <c r="TN116">
        <v>0</v>
      </c>
      <c r="TO116">
        <v>0</v>
      </c>
      <c r="TP116">
        <v>0</v>
      </c>
      <c r="TQ116">
        <v>0</v>
      </c>
      <c r="TR116">
        <v>0</v>
      </c>
      <c r="TS116">
        <v>0</v>
      </c>
      <c r="TT116">
        <v>0</v>
      </c>
      <c r="TU116">
        <v>0</v>
      </c>
      <c r="TV116">
        <v>0</v>
      </c>
      <c r="TW116">
        <v>0</v>
      </c>
      <c r="TX116">
        <v>0</v>
      </c>
      <c r="TY116">
        <v>0</v>
      </c>
      <c r="TZ116">
        <v>0</v>
      </c>
      <c r="UA116">
        <v>0</v>
      </c>
      <c r="UB116">
        <v>0</v>
      </c>
      <c r="UC116">
        <v>0</v>
      </c>
      <c r="UD116">
        <v>0</v>
      </c>
      <c r="UE116">
        <v>0</v>
      </c>
      <c r="UF116">
        <v>0</v>
      </c>
      <c r="UG116">
        <v>0</v>
      </c>
      <c r="UH116">
        <v>0</v>
      </c>
      <c r="UI116">
        <v>0</v>
      </c>
      <c r="UJ116">
        <v>3</v>
      </c>
      <c r="UL116" t="s">
        <v>1127</v>
      </c>
      <c r="UM116" t="s">
        <v>1501</v>
      </c>
      <c r="UN116">
        <v>0</v>
      </c>
      <c r="UO116">
        <v>1</v>
      </c>
      <c r="UP116">
        <v>1</v>
      </c>
      <c r="UR116">
        <v>750</v>
      </c>
      <c r="US116">
        <v>5250</v>
      </c>
      <c r="UT116" t="s">
        <v>1173</v>
      </c>
      <c r="UW116">
        <v>25</v>
      </c>
      <c r="UX116">
        <v>2</v>
      </c>
      <c r="UY116">
        <v>0</v>
      </c>
      <c r="VA116" t="s">
        <v>1127</v>
      </c>
      <c r="VB116" t="s">
        <v>1501</v>
      </c>
      <c r="VC116">
        <v>0</v>
      </c>
      <c r="VD116">
        <v>1</v>
      </c>
      <c r="VE116">
        <v>1</v>
      </c>
      <c r="VG116">
        <v>600</v>
      </c>
      <c r="VH116">
        <v>4200</v>
      </c>
      <c r="VI116" t="s">
        <v>1173</v>
      </c>
      <c r="VL116">
        <v>30</v>
      </c>
      <c r="VM116">
        <v>2</v>
      </c>
      <c r="VN116">
        <v>0</v>
      </c>
      <c r="VP116" t="s">
        <v>1127</v>
      </c>
      <c r="VQ116" t="s">
        <v>1501</v>
      </c>
      <c r="VR116">
        <v>0</v>
      </c>
      <c r="VS116">
        <v>1</v>
      </c>
      <c r="VT116">
        <v>1</v>
      </c>
      <c r="VV116">
        <v>900</v>
      </c>
      <c r="VW116">
        <v>6300</v>
      </c>
      <c r="VX116" t="s">
        <v>1173</v>
      </c>
      <c r="WA116">
        <v>30</v>
      </c>
      <c r="WB116">
        <v>2</v>
      </c>
      <c r="WC116">
        <v>0</v>
      </c>
      <c r="AHG116" t="s">
        <v>1137</v>
      </c>
      <c r="AJB116" t="s">
        <v>1134</v>
      </c>
      <c r="AJC116">
        <v>1</v>
      </c>
      <c r="AJD116">
        <v>0</v>
      </c>
      <c r="AJE116">
        <v>0</v>
      </c>
      <c r="AJF116">
        <v>0</v>
      </c>
      <c r="AMP116" t="s">
        <v>1509</v>
      </c>
      <c r="AMQ116">
        <v>1</v>
      </c>
      <c r="AMR116">
        <v>0</v>
      </c>
      <c r="AMS116">
        <v>1</v>
      </c>
      <c r="AMT116">
        <v>0</v>
      </c>
      <c r="AMU116">
        <v>0</v>
      </c>
      <c r="AMV116">
        <v>0</v>
      </c>
      <c r="AMX116" t="s">
        <v>1136</v>
      </c>
      <c r="AMY116" t="s">
        <v>1137</v>
      </c>
      <c r="ANJ116" t="s">
        <v>1138</v>
      </c>
      <c r="ANK116">
        <v>0</v>
      </c>
      <c r="ANL116">
        <v>0</v>
      </c>
      <c r="ANM116">
        <v>0</v>
      </c>
      <c r="ANN116">
        <v>0</v>
      </c>
      <c r="ANO116">
        <v>0</v>
      </c>
      <c r="ANP116">
        <v>0</v>
      </c>
      <c r="ANQ116">
        <v>0</v>
      </c>
      <c r="ANR116">
        <v>1</v>
      </c>
      <c r="ANS116">
        <v>0</v>
      </c>
      <c r="ANX116">
        <v>375515760</v>
      </c>
      <c r="ANY116" s="2">
        <v>44914.536793981482</v>
      </c>
      <c r="AOB116" t="s">
        <v>1140</v>
      </c>
      <c r="AOC116" t="s">
        <v>1141</v>
      </c>
    </row>
    <row r="117" spans="1:942 1030:1069" x14ac:dyDescent="0.35">
      <c r="A117">
        <v>116</v>
      </c>
      <c r="B117" t="s">
        <v>1510</v>
      </c>
      <c r="C117" s="2">
        <v>44914</v>
      </c>
      <c r="D117" t="s">
        <v>1328</v>
      </c>
      <c r="E117" s="2">
        <v>44914.488594490736</v>
      </c>
      <c r="F117" s="2">
        <v>44914.488594490736</v>
      </c>
      <c r="G117" s="2">
        <v>44914.497622152783</v>
      </c>
      <c r="H117" t="s">
        <v>1115</v>
      </c>
      <c r="K117" t="s">
        <v>1116</v>
      </c>
      <c r="L117" s="2">
        <v>44914</v>
      </c>
      <c r="M117" t="s">
        <v>1329</v>
      </c>
      <c r="N117" t="s">
        <v>1330</v>
      </c>
      <c r="O117" t="s">
        <v>1331</v>
      </c>
      <c r="P117" t="s">
        <v>1120</v>
      </c>
      <c r="S117" t="s">
        <v>1121</v>
      </c>
      <c r="T117" t="s">
        <v>1332</v>
      </c>
      <c r="V117" t="s">
        <v>1123</v>
      </c>
      <c r="X117" t="s">
        <v>1124</v>
      </c>
      <c r="AA117" t="s">
        <v>1125</v>
      </c>
      <c r="AB117">
        <v>0</v>
      </c>
      <c r="AC117">
        <v>0</v>
      </c>
      <c r="AD117">
        <v>0</v>
      </c>
      <c r="AE117">
        <v>1</v>
      </c>
      <c r="AF117">
        <v>1</v>
      </c>
      <c r="EF117" t="s">
        <v>1125</v>
      </c>
      <c r="EG117">
        <v>0</v>
      </c>
      <c r="EH117">
        <v>0</v>
      </c>
      <c r="EI117">
        <v>0</v>
      </c>
      <c r="EJ117">
        <v>0</v>
      </c>
      <c r="EK117">
        <v>1</v>
      </c>
      <c r="EL117">
        <v>1</v>
      </c>
      <c r="IP117" t="s">
        <v>1125</v>
      </c>
      <c r="IQ117">
        <v>0</v>
      </c>
      <c r="IR117">
        <v>0</v>
      </c>
      <c r="IS117">
        <v>0</v>
      </c>
      <c r="IT117">
        <v>0</v>
      </c>
      <c r="IU117">
        <v>0</v>
      </c>
      <c r="IV117">
        <v>0</v>
      </c>
      <c r="IW117">
        <v>0</v>
      </c>
      <c r="IX117">
        <v>0</v>
      </c>
      <c r="IY117">
        <v>0</v>
      </c>
      <c r="IZ117">
        <v>0</v>
      </c>
      <c r="JA117">
        <v>0</v>
      </c>
      <c r="JB117">
        <v>0</v>
      </c>
      <c r="JC117">
        <v>0</v>
      </c>
      <c r="JD117">
        <v>0</v>
      </c>
      <c r="JE117">
        <v>0</v>
      </c>
      <c r="JF117">
        <v>1</v>
      </c>
      <c r="JG117">
        <v>1</v>
      </c>
      <c r="JH117">
        <v>3</v>
      </c>
      <c r="TG117" t="s">
        <v>1511</v>
      </c>
      <c r="TH117">
        <v>0</v>
      </c>
      <c r="TI117">
        <v>0</v>
      </c>
      <c r="TJ117">
        <v>0</v>
      </c>
      <c r="TK117">
        <v>1</v>
      </c>
      <c r="TL117">
        <v>1</v>
      </c>
      <c r="TM117">
        <v>0</v>
      </c>
      <c r="TN117">
        <v>0</v>
      </c>
      <c r="TO117">
        <v>0</v>
      </c>
      <c r="TP117">
        <v>0</v>
      </c>
      <c r="TQ117">
        <v>0</v>
      </c>
      <c r="TR117">
        <v>0</v>
      </c>
      <c r="TS117">
        <v>0</v>
      </c>
      <c r="TT117">
        <v>0</v>
      </c>
      <c r="TU117">
        <v>0</v>
      </c>
      <c r="TV117">
        <v>0</v>
      </c>
      <c r="TW117">
        <v>0</v>
      </c>
      <c r="TX117">
        <v>0</v>
      </c>
      <c r="TY117">
        <v>0</v>
      </c>
      <c r="TZ117">
        <v>0</v>
      </c>
      <c r="UA117">
        <v>0</v>
      </c>
      <c r="UB117">
        <v>0</v>
      </c>
      <c r="UC117">
        <v>0</v>
      </c>
      <c r="UD117">
        <v>0</v>
      </c>
      <c r="UE117">
        <v>0</v>
      </c>
      <c r="UF117">
        <v>0</v>
      </c>
      <c r="UG117">
        <v>0</v>
      </c>
      <c r="UH117">
        <v>0</v>
      </c>
      <c r="UI117">
        <v>0</v>
      </c>
      <c r="UJ117">
        <v>2</v>
      </c>
      <c r="WE117" t="s">
        <v>1127</v>
      </c>
      <c r="WF117" t="s">
        <v>1501</v>
      </c>
      <c r="WG117">
        <v>0</v>
      </c>
      <c r="WH117">
        <v>1</v>
      </c>
      <c r="WI117">
        <v>1</v>
      </c>
      <c r="WK117">
        <v>650</v>
      </c>
      <c r="WL117">
        <v>4550</v>
      </c>
      <c r="WM117" t="s">
        <v>1128</v>
      </c>
      <c r="WP117">
        <v>25</v>
      </c>
      <c r="WQ117">
        <v>1</v>
      </c>
      <c r="WR117">
        <v>0</v>
      </c>
      <c r="WT117" t="s">
        <v>1127</v>
      </c>
      <c r="WU117" t="s">
        <v>1501</v>
      </c>
      <c r="WV117">
        <v>0</v>
      </c>
      <c r="WW117">
        <v>1</v>
      </c>
      <c r="WX117">
        <v>1</v>
      </c>
      <c r="WZ117">
        <v>1350</v>
      </c>
      <c r="XA117">
        <v>3150</v>
      </c>
      <c r="XB117" t="s">
        <v>1128</v>
      </c>
      <c r="XE117">
        <v>25</v>
      </c>
      <c r="XF117">
        <v>1</v>
      </c>
      <c r="XG117">
        <v>0</v>
      </c>
      <c r="AHG117" t="s">
        <v>1137</v>
      </c>
      <c r="AJB117" t="s">
        <v>1134</v>
      </c>
      <c r="AJC117">
        <v>1</v>
      </c>
      <c r="AJD117">
        <v>0</v>
      </c>
      <c r="AJE117">
        <v>0</v>
      </c>
      <c r="AJF117">
        <v>0</v>
      </c>
      <c r="AMP117" t="s">
        <v>1135</v>
      </c>
      <c r="AMQ117">
        <v>1</v>
      </c>
      <c r="AMR117">
        <v>0</v>
      </c>
      <c r="AMS117">
        <v>0</v>
      </c>
      <c r="AMT117">
        <v>0</v>
      </c>
      <c r="AMU117">
        <v>0</v>
      </c>
      <c r="AMV117">
        <v>0</v>
      </c>
      <c r="AMX117" t="s">
        <v>1181</v>
      </c>
      <c r="AMY117" t="s">
        <v>1137</v>
      </c>
      <c r="ANJ117" t="s">
        <v>1138</v>
      </c>
      <c r="ANK117">
        <v>0</v>
      </c>
      <c r="ANL117">
        <v>0</v>
      </c>
      <c r="ANM117">
        <v>0</v>
      </c>
      <c r="ANN117">
        <v>0</v>
      </c>
      <c r="ANO117">
        <v>0</v>
      </c>
      <c r="ANP117">
        <v>0</v>
      </c>
      <c r="ANQ117">
        <v>0</v>
      </c>
      <c r="ANR117">
        <v>1</v>
      </c>
      <c r="ANS117">
        <v>0</v>
      </c>
      <c r="ANX117">
        <v>375515774</v>
      </c>
      <c r="ANY117" s="2">
        <v>44914.536805555559</v>
      </c>
      <c r="AOB117" t="s">
        <v>1140</v>
      </c>
      <c r="AOC117" t="s">
        <v>1141</v>
      </c>
    </row>
    <row r="118" spans="1:942 1030:1069" x14ac:dyDescent="0.35">
      <c r="A118">
        <v>117</v>
      </c>
      <c r="B118" t="s">
        <v>1512</v>
      </c>
      <c r="C118" s="2">
        <v>44914</v>
      </c>
      <c r="D118" t="s">
        <v>1328</v>
      </c>
      <c r="E118" s="2">
        <v>44914.500385995372</v>
      </c>
      <c r="F118" s="2">
        <v>44914.500385995372</v>
      </c>
      <c r="G118" s="2">
        <v>44914.504086030087</v>
      </c>
      <c r="H118" t="s">
        <v>1115</v>
      </c>
      <c r="K118" t="s">
        <v>1116</v>
      </c>
      <c r="L118" s="2">
        <v>44914</v>
      </c>
      <c r="M118" t="s">
        <v>1329</v>
      </c>
      <c r="N118" t="s">
        <v>1330</v>
      </c>
      <c r="O118" t="s">
        <v>1331</v>
      </c>
      <c r="P118" t="s">
        <v>1120</v>
      </c>
      <c r="S118" t="s">
        <v>1121</v>
      </c>
      <c r="T118" t="s">
        <v>1332</v>
      </c>
      <c r="V118" t="s">
        <v>1123</v>
      </c>
      <c r="X118" t="s">
        <v>1124</v>
      </c>
      <c r="AA118" t="s">
        <v>1125</v>
      </c>
      <c r="AB118">
        <v>0</v>
      </c>
      <c r="AC118">
        <v>0</v>
      </c>
      <c r="AD118">
        <v>0</v>
      </c>
      <c r="AE118">
        <v>1</v>
      </c>
      <c r="AF118">
        <v>1</v>
      </c>
      <c r="EF118" t="s">
        <v>1125</v>
      </c>
      <c r="EG118">
        <v>0</v>
      </c>
      <c r="EH118">
        <v>0</v>
      </c>
      <c r="EI118">
        <v>0</v>
      </c>
      <c r="EJ118">
        <v>0</v>
      </c>
      <c r="EK118">
        <v>1</v>
      </c>
      <c r="EL118">
        <v>1</v>
      </c>
      <c r="IP118" t="s">
        <v>1125</v>
      </c>
      <c r="IQ118">
        <v>0</v>
      </c>
      <c r="IR118">
        <v>0</v>
      </c>
      <c r="IS118">
        <v>0</v>
      </c>
      <c r="IT118">
        <v>0</v>
      </c>
      <c r="IU118">
        <v>0</v>
      </c>
      <c r="IV118">
        <v>0</v>
      </c>
      <c r="IW118">
        <v>0</v>
      </c>
      <c r="IX118">
        <v>0</v>
      </c>
      <c r="IY118">
        <v>0</v>
      </c>
      <c r="IZ118">
        <v>0</v>
      </c>
      <c r="JA118">
        <v>0</v>
      </c>
      <c r="JB118">
        <v>0</v>
      </c>
      <c r="JC118">
        <v>0</v>
      </c>
      <c r="JD118">
        <v>0</v>
      </c>
      <c r="JE118">
        <v>0</v>
      </c>
      <c r="JF118">
        <v>1</v>
      </c>
      <c r="JG118">
        <v>1</v>
      </c>
      <c r="JH118">
        <v>3</v>
      </c>
      <c r="TG118" t="s">
        <v>1513</v>
      </c>
      <c r="TH118">
        <v>0</v>
      </c>
      <c r="TI118">
        <v>0</v>
      </c>
      <c r="TJ118">
        <v>0</v>
      </c>
      <c r="TK118">
        <v>0</v>
      </c>
      <c r="TL118">
        <v>0</v>
      </c>
      <c r="TM118">
        <v>0</v>
      </c>
      <c r="TN118">
        <v>0</v>
      </c>
      <c r="TO118">
        <v>0</v>
      </c>
      <c r="TP118">
        <v>0</v>
      </c>
      <c r="TQ118">
        <v>0</v>
      </c>
      <c r="TR118">
        <v>0</v>
      </c>
      <c r="TS118">
        <v>0</v>
      </c>
      <c r="TT118">
        <v>0</v>
      </c>
      <c r="TU118">
        <v>0</v>
      </c>
      <c r="TV118">
        <v>0</v>
      </c>
      <c r="TW118">
        <v>0</v>
      </c>
      <c r="TX118">
        <v>0</v>
      </c>
      <c r="TY118">
        <v>0</v>
      </c>
      <c r="TZ118">
        <v>0</v>
      </c>
      <c r="UA118">
        <v>0</v>
      </c>
      <c r="UB118">
        <v>0</v>
      </c>
      <c r="UC118">
        <v>0</v>
      </c>
      <c r="UD118">
        <v>0</v>
      </c>
      <c r="UE118">
        <v>0</v>
      </c>
      <c r="UF118">
        <v>1</v>
      </c>
      <c r="UG118">
        <v>0</v>
      </c>
      <c r="UH118">
        <v>0</v>
      </c>
      <c r="UI118">
        <v>0</v>
      </c>
      <c r="UJ118">
        <v>1</v>
      </c>
      <c r="AFV118" t="s">
        <v>1127</v>
      </c>
      <c r="AFW118" t="s">
        <v>1514</v>
      </c>
      <c r="AFX118">
        <v>0</v>
      </c>
      <c r="AFY118">
        <v>1</v>
      </c>
      <c r="AFZ118">
        <v>1</v>
      </c>
      <c r="AGB118">
        <v>2700</v>
      </c>
      <c r="AGC118">
        <v>100</v>
      </c>
      <c r="AGD118" t="s">
        <v>1274</v>
      </c>
      <c r="AGG118">
        <v>10</v>
      </c>
      <c r="AGH118">
        <v>1</v>
      </c>
      <c r="AGI118">
        <v>0</v>
      </c>
      <c r="AHG118" t="s">
        <v>1137</v>
      </c>
      <c r="AJB118" t="s">
        <v>1134</v>
      </c>
      <c r="AJC118">
        <v>1</v>
      </c>
      <c r="AJD118">
        <v>0</v>
      </c>
      <c r="AJE118">
        <v>0</v>
      </c>
      <c r="AJF118">
        <v>0</v>
      </c>
      <c r="AMP118" t="s">
        <v>1135</v>
      </c>
      <c r="AMQ118">
        <v>1</v>
      </c>
      <c r="AMR118">
        <v>0</v>
      </c>
      <c r="AMS118">
        <v>0</v>
      </c>
      <c r="AMT118">
        <v>0</v>
      </c>
      <c r="AMU118">
        <v>0</v>
      </c>
      <c r="AMV118">
        <v>0</v>
      </c>
      <c r="AMX118" t="s">
        <v>1136</v>
      </c>
      <c r="AMY118" t="s">
        <v>1137</v>
      </c>
      <c r="ANJ118" t="s">
        <v>1138</v>
      </c>
      <c r="ANK118">
        <v>0</v>
      </c>
      <c r="ANL118">
        <v>0</v>
      </c>
      <c r="ANM118">
        <v>0</v>
      </c>
      <c r="ANN118">
        <v>0</v>
      </c>
      <c r="ANO118">
        <v>0</v>
      </c>
      <c r="ANP118">
        <v>0</v>
      </c>
      <c r="ANQ118">
        <v>0</v>
      </c>
      <c r="ANR118">
        <v>1</v>
      </c>
      <c r="ANS118">
        <v>0</v>
      </c>
      <c r="ANX118">
        <v>375515799</v>
      </c>
      <c r="ANY118" s="2">
        <v>44914.536828703713</v>
      </c>
      <c r="AOB118" t="s">
        <v>1140</v>
      </c>
      <c r="AOC118" t="s">
        <v>1141</v>
      </c>
    </row>
    <row r="119" spans="1:942 1030:1069" x14ac:dyDescent="0.35">
      <c r="A119">
        <v>118</v>
      </c>
      <c r="B119" t="s">
        <v>1515</v>
      </c>
      <c r="C119" s="2">
        <v>44914</v>
      </c>
      <c r="D119" t="s">
        <v>1328</v>
      </c>
      <c r="E119" s="2">
        <v>44914.499015856483</v>
      </c>
      <c r="F119" s="2">
        <v>44914.499015856483</v>
      </c>
      <c r="G119" s="2">
        <v>44914.500909247683</v>
      </c>
      <c r="H119" t="s">
        <v>1115</v>
      </c>
      <c r="K119" t="s">
        <v>1116</v>
      </c>
      <c r="L119" s="2">
        <v>44914</v>
      </c>
      <c r="M119" t="s">
        <v>1329</v>
      </c>
      <c r="N119" t="s">
        <v>1330</v>
      </c>
      <c r="O119" t="s">
        <v>1331</v>
      </c>
      <c r="P119" t="s">
        <v>1120</v>
      </c>
      <c r="S119" t="s">
        <v>1121</v>
      </c>
      <c r="T119" t="s">
        <v>1332</v>
      </c>
      <c r="V119" t="s">
        <v>1123</v>
      </c>
      <c r="X119" t="s">
        <v>1124</v>
      </c>
      <c r="AA119" t="s">
        <v>1125</v>
      </c>
      <c r="AB119">
        <v>0</v>
      </c>
      <c r="AC119">
        <v>0</v>
      </c>
      <c r="AD119">
        <v>0</v>
      </c>
      <c r="AE119">
        <v>1</v>
      </c>
      <c r="AF119">
        <v>1</v>
      </c>
      <c r="EF119" t="s">
        <v>1125</v>
      </c>
      <c r="EG119">
        <v>0</v>
      </c>
      <c r="EH119">
        <v>0</v>
      </c>
      <c r="EI119">
        <v>0</v>
      </c>
      <c r="EJ119">
        <v>0</v>
      </c>
      <c r="EK119">
        <v>1</v>
      </c>
      <c r="EL119">
        <v>1</v>
      </c>
      <c r="IP119" t="s">
        <v>1125</v>
      </c>
      <c r="IQ119">
        <v>0</v>
      </c>
      <c r="IR119">
        <v>0</v>
      </c>
      <c r="IS119">
        <v>0</v>
      </c>
      <c r="IT119">
        <v>0</v>
      </c>
      <c r="IU119">
        <v>0</v>
      </c>
      <c r="IV119">
        <v>0</v>
      </c>
      <c r="IW119">
        <v>0</v>
      </c>
      <c r="IX119">
        <v>0</v>
      </c>
      <c r="IY119">
        <v>0</v>
      </c>
      <c r="IZ119">
        <v>0</v>
      </c>
      <c r="JA119">
        <v>0</v>
      </c>
      <c r="JB119">
        <v>0</v>
      </c>
      <c r="JC119">
        <v>0</v>
      </c>
      <c r="JD119">
        <v>0</v>
      </c>
      <c r="JE119">
        <v>0</v>
      </c>
      <c r="JF119">
        <v>1</v>
      </c>
      <c r="JG119">
        <v>1</v>
      </c>
      <c r="JH119">
        <v>3</v>
      </c>
      <c r="TG119" t="s">
        <v>1513</v>
      </c>
      <c r="TH119">
        <v>0</v>
      </c>
      <c r="TI119">
        <v>0</v>
      </c>
      <c r="TJ119">
        <v>0</v>
      </c>
      <c r="TK119">
        <v>0</v>
      </c>
      <c r="TL119">
        <v>0</v>
      </c>
      <c r="TM119">
        <v>0</v>
      </c>
      <c r="TN119">
        <v>0</v>
      </c>
      <c r="TO119">
        <v>0</v>
      </c>
      <c r="TP119">
        <v>0</v>
      </c>
      <c r="TQ119">
        <v>0</v>
      </c>
      <c r="TR119">
        <v>0</v>
      </c>
      <c r="TS119">
        <v>0</v>
      </c>
      <c r="TT119">
        <v>0</v>
      </c>
      <c r="TU119">
        <v>0</v>
      </c>
      <c r="TV119">
        <v>0</v>
      </c>
      <c r="TW119">
        <v>0</v>
      </c>
      <c r="TX119">
        <v>0</v>
      </c>
      <c r="TY119">
        <v>0</v>
      </c>
      <c r="TZ119">
        <v>0</v>
      </c>
      <c r="UA119">
        <v>0</v>
      </c>
      <c r="UB119">
        <v>0</v>
      </c>
      <c r="UC119">
        <v>0</v>
      </c>
      <c r="UD119">
        <v>0</v>
      </c>
      <c r="UE119">
        <v>0</v>
      </c>
      <c r="UF119">
        <v>1</v>
      </c>
      <c r="UG119">
        <v>0</v>
      </c>
      <c r="UH119">
        <v>0</v>
      </c>
      <c r="UI119">
        <v>0</v>
      </c>
      <c r="UJ119">
        <v>1</v>
      </c>
      <c r="AFV119" t="s">
        <v>1127</v>
      </c>
      <c r="AFW119" t="s">
        <v>1516</v>
      </c>
      <c r="AFX119">
        <v>1</v>
      </c>
      <c r="AFY119">
        <v>0</v>
      </c>
      <c r="AFZ119">
        <v>1</v>
      </c>
      <c r="AGA119">
        <v>2700</v>
      </c>
      <c r="AGC119">
        <v>100</v>
      </c>
      <c r="AGD119" t="s">
        <v>1128</v>
      </c>
      <c r="AGG119">
        <v>7</v>
      </c>
      <c r="AGH119">
        <v>1</v>
      </c>
      <c r="AGI119">
        <v>0</v>
      </c>
      <c r="AHG119" t="s">
        <v>1137</v>
      </c>
      <c r="AJB119" t="s">
        <v>1134</v>
      </c>
      <c r="AJC119">
        <v>1</v>
      </c>
      <c r="AJD119">
        <v>0</v>
      </c>
      <c r="AJE119">
        <v>0</v>
      </c>
      <c r="AJF119">
        <v>0</v>
      </c>
      <c r="AMP119" t="s">
        <v>1135</v>
      </c>
      <c r="AMQ119">
        <v>1</v>
      </c>
      <c r="AMR119">
        <v>0</v>
      </c>
      <c r="AMS119">
        <v>0</v>
      </c>
      <c r="AMT119">
        <v>0</v>
      </c>
      <c r="AMU119">
        <v>0</v>
      </c>
      <c r="AMV119">
        <v>0</v>
      </c>
      <c r="AMX119" t="s">
        <v>1181</v>
      </c>
      <c r="AMY119" t="s">
        <v>1137</v>
      </c>
      <c r="ANJ119" t="s">
        <v>1138</v>
      </c>
      <c r="ANK119">
        <v>0</v>
      </c>
      <c r="ANL119">
        <v>0</v>
      </c>
      <c r="ANM119">
        <v>0</v>
      </c>
      <c r="ANN119">
        <v>0</v>
      </c>
      <c r="ANO119">
        <v>0</v>
      </c>
      <c r="ANP119">
        <v>0</v>
      </c>
      <c r="ANQ119">
        <v>0</v>
      </c>
      <c r="ANR119">
        <v>1</v>
      </c>
      <c r="ANS119">
        <v>0</v>
      </c>
      <c r="ANX119">
        <v>375515813</v>
      </c>
      <c r="ANY119" s="2">
        <v>44914.536840277782</v>
      </c>
      <c r="AOB119" t="s">
        <v>1140</v>
      </c>
      <c r="AOC119" t="s">
        <v>1141</v>
      </c>
    </row>
    <row r="120" spans="1:942 1030:1069" x14ac:dyDescent="0.35">
      <c r="A120">
        <v>119</v>
      </c>
      <c r="B120" t="s">
        <v>1517</v>
      </c>
      <c r="C120" s="2">
        <v>44914</v>
      </c>
      <c r="D120" t="s">
        <v>1328</v>
      </c>
      <c r="E120" s="2">
        <v>44914.505065740741</v>
      </c>
      <c r="F120" s="2">
        <v>44914.505065740741</v>
      </c>
      <c r="G120" s="2">
        <v>44914.51036990741</v>
      </c>
      <c r="H120" t="s">
        <v>1115</v>
      </c>
      <c r="K120" t="s">
        <v>1116</v>
      </c>
      <c r="L120" s="2">
        <v>44914</v>
      </c>
      <c r="M120" t="s">
        <v>1329</v>
      </c>
      <c r="N120" t="s">
        <v>1330</v>
      </c>
      <c r="O120" t="s">
        <v>1331</v>
      </c>
      <c r="P120" t="s">
        <v>1120</v>
      </c>
      <c r="S120" t="s">
        <v>1121</v>
      </c>
      <c r="T120" t="s">
        <v>1332</v>
      </c>
      <c r="V120" t="s">
        <v>1123</v>
      </c>
      <c r="X120" t="s">
        <v>1124</v>
      </c>
      <c r="AA120" t="s">
        <v>1125</v>
      </c>
      <c r="AB120">
        <v>0</v>
      </c>
      <c r="AC120">
        <v>0</v>
      </c>
      <c r="AD120">
        <v>0</v>
      </c>
      <c r="AE120">
        <v>1</v>
      </c>
      <c r="AF120">
        <v>1</v>
      </c>
      <c r="EF120" t="s">
        <v>1125</v>
      </c>
      <c r="EG120">
        <v>0</v>
      </c>
      <c r="EH120">
        <v>0</v>
      </c>
      <c r="EI120">
        <v>0</v>
      </c>
      <c r="EJ120">
        <v>0</v>
      </c>
      <c r="EK120">
        <v>1</v>
      </c>
      <c r="EL120">
        <v>1</v>
      </c>
      <c r="IP120" t="s">
        <v>1125</v>
      </c>
      <c r="IQ120">
        <v>0</v>
      </c>
      <c r="IR120">
        <v>0</v>
      </c>
      <c r="IS120">
        <v>0</v>
      </c>
      <c r="IT120">
        <v>0</v>
      </c>
      <c r="IU120">
        <v>0</v>
      </c>
      <c r="IV120">
        <v>0</v>
      </c>
      <c r="IW120">
        <v>0</v>
      </c>
      <c r="IX120">
        <v>0</v>
      </c>
      <c r="IY120">
        <v>0</v>
      </c>
      <c r="IZ120">
        <v>0</v>
      </c>
      <c r="JA120">
        <v>0</v>
      </c>
      <c r="JB120">
        <v>0</v>
      </c>
      <c r="JC120">
        <v>0</v>
      </c>
      <c r="JD120">
        <v>0</v>
      </c>
      <c r="JE120">
        <v>0</v>
      </c>
      <c r="JF120">
        <v>1</v>
      </c>
      <c r="JG120">
        <v>1</v>
      </c>
      <c r="JH120">
        <v>3</v>
      </c>
      <c r="TG120" t="s">
        <v>1518</v>
      </c>
      <c r="TH120">
        <v>0</v>
      </c>
      <c r="TI120">
        <v>0</v>
      </c>
      <c r="TJ120">
        <v>0</v>
      </c>
      <c r="TK120">
        <v>0</v>
      </c>
      <c r="TL120">
        <v>0</v>
      </c>
      <c r="TM120">
        <v>0</v>
      </c>
      <c r="TN120">
        <v>0</v>
      </c>
      <c r="TO120">
        <v>0</v>
      </c>
      <c r="TP120">
        <v>0</v>
      </c>
      <c r="TQ120">
        <v>0</v>
      </c>
      <c r="TR120">
        <v>0</v>
      </c>
      <c r="TS120">
        <v>0</v>
      </c>
      <c r="TT120">
        <v>0</v>
      </c>
      <c r="TU120">
        <v>0</v>
      </c>
      <c r="TV120">
        <v>0</v>
      </c>
      <c r="TW120">
        <v>0</v>
      </c>
      <c r="TX120">
        <v>0</v>
      </c>
      <c r="TY120">
        <v>0</v>
      </c>
      <c r="TZ120">
        <v>0</v>
      </c>
      <c r="UA120">
        <v>0</v>
      </c>
      <c r="UB120">
        <v>1</v>
      </c>
      <c r="UC120">
        <v>1</v>
      </c>
      <c r="UD120">
        <v>1</v>
      </c>
      <c r="UE120">
        <v>0</v>
      </c>
      <c r="UF120">
        <v>0</v>
      </c>
      <c r="UG120">
        <v>0</v>
      </c>
      <c r="UH120">
        <v>0</v>
      </c>
      <c r="UI120">
        <v>0</v>
      </c>
      <c r="UJ120">
        <v>3</v>
      </c>
      <c r="ADX120" t="s">
        <v>1127</v>
      </c>
      <c r="ADY120" t="s">
        <v>1519</v>
      </c>
      <c r="ADZ120">
        <v>0</v>
      </c>
      <c r="AEA120">
        <v>0</v>
      </c>
      <c r="AEB120">
        <v>1</v>
      </c>
      <c r="AEE120">
        <v>200</v>
      </c>
      <c r="AEF120" t="s">
        <v>1274</v>
      </c>
      <c r="AEI120">
        <v>7</v>
      </c>
      <c r="AEJ120">
        <v>1</v>
      </c>
      <c r="AEK120">
        <v>0</v>
      </c>
      <c r="AEM120" t="s">
        <v>1127</v>
      </c>
      <c r="AEN120" t="s">
        <v>1519</v>
      </c>
      <c r="AEO120">
        <v>0</v>
      </c>
      <c r="AEP120">
        <v>1</v>
      </c>
      <c r="AER120">
        <v>275</v>
      </c>
      <c r="AES120" t="s">
        <v>1274</v>
      </c>
      <c r="AEV120">
        <v>3</v>
      </c>
      <c r="AEW120">
        <v>1</v>
      </c>
      <c r="AEX120">
        <v>0</v>
      </c>
      <c r="AEZ120" t="s">
        <v>1127</v>
      </c>
      <c r="AFA120" t="s">
        <v>1519</v>
      </c>
      <c r="AFB120">
        <v>0</v>
      </c>
      <c r="AFC120">
        <v>1</v>
      </c>
      <c r="AFE120">
        <v>250</v>
      </c>
      <c r="AFF120" t="s">
        <v>1274</v>
      </c>
      <c r="AFI120">
        <v>4</v>
      </c>
      <c r="AFJ120">
        <v>1</v>
      </c>
      <c r="AFK120">
        <v>0</v>
      </c>
      <c r="AHG120" t="s">
        <v>1123</v>
      </c>
      <c r="AHI120" t="s">
        <v>1518</v>
      </c>
      <c r="AHJ120">
        <v>0</v>
      </c>
      <c r="AHK120">
        <v>0</v>
      </c>
      <c r="AHL120">
        <v>0</v>
      </c>
      <c r="AHM120">
        <v>0</v>
      </c>
      <c r="AHN120">
        <v>0</v>
      </c>
      <c r="AHO120">
        <v>0</v>
      </c>
      <c r="AHP120">
        <v>0</v>
      </c>
      <c r="AHQ120">
        <v>0</v>
      </c>
      <c r="AHR120">
        <v>0</v>
      </c>
      <c r="AHS120">
        <v>0</v>
      </c>
      <c r="AHT120">
        <v>0</v>
      </c>
      <c r="AHU120">
        <v>0</v>
      </c>
      <c r="AHV120">
        <v>0</v>
      </c>
      <c r="AHW120">
        <v>0</v>
      </c>
      <c r="AHX120">
        <v>0</v>
      </c>
      <c r="AHY120">
        <v>0</v>
      </c>
      <c r="AHZ120">
        <v>0</v>
      </c>
      <c r="AIA120">
        <v>0</v>
      </c>
      <c r="AIB120">
        <v>0</v>
      </c>
      <c r="AIC120">
        <v>0</v>
      </c>
      <c r="AID120">
        <v>1</v>
      </c>
      <c r="AIE120">
        <v>1</v>
      </c>
      <c r="AIF120">
        <v>1</v>
      </c>
      <c r="AIG120">
        <v>0</v>
      </c>
      <c r="AIH120">
        <v>0</v>
      </c>
      <c r="AII120">
        <v>0</v>
      </c>
      <c r="AIJ120">
        <v>0</v>
      </c>
      <c r="AIK120">
        <v>0</v>
      </c>
      <c r="AIM120" t="s">
        <v>1348</v>
      </c>
      <c r="AIN120">
        <v>0</v>
      </c>
      <c r="AIO120">
        <v>0</v>
      </c>
      <c r="AIP120">
        <v>1</v>
      </c>
      <c r="AIQ120">
        <v>0</v>
      </c>
      <c r="AIR120">
        <v>0</v>
      </c>
      <c r="AIS120">
        <v>0</v>
      </c>
      <c r="AIT120">
        <v>0</v>
      </c>
      <c r="AIU120">
        <v>0</v>
      </c>
      <c r="AIV120">
        <v>0</v>
      </c>
      <c r="AIW120">
        <v>0</v>
      </c>
      <c r="AIX120">
        <v>0</v>
      </c>
      <c r="AIY120">
        <v>0</v>
      </c>
      <c r="AJB120" t="s">
        <v>1134</v>
      </c>
      <c r="AJC120">
        <v>1</v>
      </c>
      <c r="AJD120">
        <v>0</v>
      </c>
      <c r="AJE120">
        <v>0</v>
      </c>
      <c r="AJF120">
        <v>0</v>
      </c>
      <c r="AMP120" t="s">
        <v>1135</v>
      </c>
      <c r="AMQ120">
        <v>1</v>
      </c>
      <c r="AMR120">
        <v>0</v>
      </c>
      <c r="AMS120">
        <v>0</v>
      </c>
      <c r="AMT120">
        <v>0</v>
      </c>
      <c r="AMU120">
        <v>0</v>
      </c>
      <c r="AMV120">
        <v>0</v>
      </c>
      <c r="AMX120" t="s">
        <v>1181</v>
      </c>
      <c r="AMY120" t="s">
        <v>1137</v>
      </c>
      <c r="ANJ120" t="s">
        <v>1138</v>
      </c>
      <c r="ANK120">
        <v>0</v>
      </c>
      <c r="ANL120">
        <v>0</v>
      </c>
      <c r="ANM120">
        <v>0</v>
      </c>
      <c r="ANN120">
        <v>0</v>
      </c>
      <c r="ANO120">
        <v>0</v>
      </c>
      <c r="ANP120">
        <v>0</v>
      </c>
      <c r="ANQ120">
        <v>0</v>
      </c>
      <c r="ANR120">
        <v>1</v>
      </c>
      <c r="ANS120">
        <v>0</v>
      </c>
      <c r="ANX120">
        <v>375515836</v>
      </c>
      <c r="ANY120" s="2">
        <v>44914.536863425921</v>
      </c>
      <c r="AOB120" t="s">
        <v>1140</v>
      </c>
      <c r="AOC120" t="s">
        <v>1141</v>
      </c>
    </row>
    <row r="121" spans="1:942 1030:1069" x14ac:dyDescent="0.35">
      <c r="A121">
        <v>120</v>
      </c>
      <c r="B121" t="s">
        <v>1520</v>
      </c>
      <c r="C121" s="2">
        <v>44914</v>
      </c>
      <c r="D121" t="s">
        <v>1328</v>
      </c>
      <c r="E121" s="2">
        <v>44914.502271481477</v>
      </c>
      <c r="F121" s="2">
        <v>44914.502271481477</v>
      </c>
      <c r="G121" s="2">
        <v>44914.504742245372</v>
      </c>
      <c r="H121" t="s">
        <v>1115</v>
      </c>
      <c r="K121" t="s">
        <v>1116</v>
      </c>
      <c r="L121" s="2">
        <v>44914</v>
      </c>
      <c r="M121" t="s">
        <v>1329</v>
      </c>
      <c r="N121" t="s">
        <v>1330</v>
      </c>
      <c r="O121" t="s">
        <v>1331</v>
      </c>
      <c r="P121" t="s">
        <v>1120</v>
      </c>
      <c r="S121" t="s">
        <v>1121</v>
      </c>
      <c r="T121" t="s">
        <v>1332</v>
      </c>
      <c r="V121" t="s">
        <v>1123</v>
      </c>
      <c r="X121" t="s">
        <v>1124</v>
      </c>
      <c r="AA121" t="s">
        <v>1125</v>
      </c>
      <c r="AB121">
        <v>0</v>
      </c>
      <c r="AC121">
        <v>0</v>
      </c>
      <c r="AD121">
        <v>0</v>
      </c>
      <c r="AE121">
        <v>1</v>
      </c>
      <c r="AF121">
        <v>1</v>
      </c>
      <c r="EF121" t="s">
        <v>1125</v>
      </c>
      <c r="EG121">
        <v>0</v>
      </c>
      <c r="EH121">
        <v>0</v>
      </c>
      <c r="EI121">
        <v>0</v>
      </c>
      <c r="EJ121">
        <v>0</v>
      </c>
      <c r="EK121">
        <v>1</v>
      </c>
      <c r="EL121">
        <v>1</v>
      </c>
      <c r="IP121" t="s">
        <v>1125</v>
      </c>
      <c r="IQ121">
        <v>0</v>
      </c>
      <c r="IR121">
        <v>0</v>
      </c>
      <c r="IS121">
        <v>0</v>
      </c>
      <c r="IT121">
        <v>0</v>
      </c>
      <c r="IU121">
        <v>0</v>
      </c>
      <c r="IV121">
        <v>0</v>
      </c>
      <c r="IW121">
        <v>0</v>
      </c>
      <c r="IX121">
        <v>0</v>
      </c>
      <c r="IY121">
        <v>0</v>
      </c>
      <c r="IZ121">
        <v>0</v>
      </c>
      <c r="JA121">
        <v>0</v>
      </c>
      <c r="JB121">
        <v>0</v>
      </c>
      <c r="JC121">
        <v>0</v>
      </c>
      <c r="JD121">
        <v>0</v>
      </c>
      <c r="JE121">
        <v>0</v>
      </c>
      <c r="JF121">
        <v>1</v>
      </c>
      <c r="JG121">
        <v>1</v>
      </c>
      <c r="JH121">
        <v>3</v>
      </c>
      <c r="TG121" t="s">
        <v>1513</v>
      </c>
      <c r="TH121">
        <v>0</v>
      </c>
      <c r="TI121">
        <v>0</v>
      </c>
      <c r="TJ121">
        <v>0</v>
      </c>
      <c r="TK121">
        <v>0</v>
      </c>
      <c r="TL121">
        <v>0</v>
      </c>
      <c r="TM121">
        <v>0</v>
      </c>
      <c r="TN121">
        <v>0</v>
      </c>
      <c r="TO121">
        <v>0</v>
      </c>
      <c r="TP121">
        <v>0</v>
      </c>
      <c r="TQ121">
        <v>0</v>
      </c>
      <c r="TR121">
        <v>0</v>
      </c>
      <c r="TS121">
        <v>0</v>
      </c>
      <c r="TT121">
        <v>0</v>
      </c>
      <c r="TU121">
        <v>0</v>
      </c>
      <c r="TV121">
        <v>0</v>
      </c>
      <c r="TW121">
        <v>0</v>
      </c>
      <c r="TX121">
        <v>0</v>
      </c>
      <c r="TY121">
        <v>0</v>
      </c>
      <c r="TZ121">
        <v>0</v>
      </c>
      <c r="UA121">
        <v>0</v>
      </c>
      <c r="UB121">
        <v>0</v>
      </c>
      <c r="UC121">
        <v>0</v>
      </c>
      <c r="UD121">
        <v>0</v>
      </c>
      <c r="UE121">
        <v>0</v>
      </c>
      <c r="UF121">
        <v>1</v>
      </c>
      <c r="UG121">
        <v>0</v>
      </c>
      <c r="UH121">
        <v>0</v>
      </c>
      <c r="UI121">
        <v>0</v>
      </c>
      <c r="UJ121">
        <v>1</v>
      </c>
      <c r="AFV121" t="s">
        <v>1127</v>
      </c>
      <c r="AFW121" t="s">
        <v>1516</v>
      </c>
      <c r="AFX121">
        <v>1</v>
      </c>
      <c r="AFY121">
        <v>0</v>
      </c>
      <c r="AFZ121">
        <v>1</v>
      </c>
      <c r="AGA121">
        <v>2700</v>
      </c>
      <c r="AGC121">
        <v>100</v>
      </c>
      <c r="AGD121" t="s">
        <v>1128</v>
      </c>
      <c r="AGG121">
        <v>6</v>
      </c>
      <c r="AGH121">
        <v>1</v>
      </c>
      <c r="AGI121">
        <v>0</v>
      </c>
      <c r="AHG121" t="s">
        <v>1137</v>
      </c>
      <c r="AJB121" t="s">
        <v>1134</v>
      </c>
      <c r="AJC121">
        <v>1</v>
      </c>
      <c r="AJD121">
        <v>0</v>
      </c>
      <c r="AJE121">
        <v>0</v>
      </c>
      <c r="AJF121">
        <v>0</v>
      </c>
      <c r="AMP121" t="s">
        <v>1135</v>
      </c>
      <c r="AMQ121">
        <v>1</v>
      </c>
      <c r="AMR121">
        <v>0</v>
      </c>
      <c r="AMS121">
        <v>0</v>
      </c>
      <c r="AMT121">
        <v>0</v>
      </c>
      <c r="AMU121">
        <v>0</v>
      </c>
      <c r="AMV121">
        <v>0</v>
      </c>
      <c r="AMX121" t="s">
        <v>1181</v>
      </c>
      <c r="AMY121" t="s">
        <v>1137</v>
      </c>
      <c r="ANJ121" t="s">
        <v>1138</v>
      </c>
      <c r="ANK121">
        <v>0</v>
      </c>
      <c r="ANL121">
        <v>0</v>
      </c>
      <c r="ANM121">
        <v>0</v>
      </c>
      <c r="ANN121">
        <v>0</v>
      </c>
      <c r="ANO121">
        <v>0</v>
      </c>
      <c r="ANP121">
        <v>0</v>
      </c>
      <c r="ANQ121">
        <v>0</v>
      </c>
      <c r="ANR121">
        <v>1</v>
      </c>
      <c r="ANS121">
        <v>0</v>
      </c>
      <c r="ANX121">
        <v>375515858</v>
      </c>
      <c r="ANY121" s="2">
        <v>44914.536886574067</v>
      </c>
      <c r="AOB121" t="s">
        <v>1140</v>
      </c>
      <c r="AOC121" t="s">
        <v>1141</v>
      </c>
    </row>
    <row r="122" spans="1:942 1030:1069" x14ac:dyDescent="0.35">
      <c r="A122">
        <v>121</v>
      </c>
      <c r="B122" t="s">
        <v>1521</v>
      </c>
      <c r="C122" s="2">
        <v>44914</v>
      </c>
      <c r="D122" t="s">
        <v>1328</v>
      </c>
      <c r="E122" s="2">
        <v>44914.46166961806</v>
      </c>
      <c r="F122" s="2">
        <v>44914.46166961806</v>
      </c>
      <c r="G122" s="2">
        <v>44914.465612106484</v>
      </c>
      <c r="H122" t="s">
        <v>1115</v>
      </c>
      <c r="K122" t="s">
        <v>1116</v>
      </c>
      <c r="L122" s="2">
        <v>44914</v>
      </c>
      <c r="M122" t="s">
        <v>1329</v>
      </c>
      <c r="N122" t="s">
        <v>1330</v>
      </c>
      <c r="O122" t="s">
        <v>1331</v>
      </c>
      <c r="P122" t="s">
        <v>1120</v>
      </c>
      <c r="S122" t="s">
        <v>1121</v>
      </c>
      <c r="T122" t="s">
        <v>1332</v>
      </c>
      <c r="V122" t="s">
        <v>1123</v>
      </c>
      <c r="X122" t="s">
        <v>1124</v>
      </c>
      <c r="AA122" t="s">
        <v>1125</v>
      </c>
      <c r="AB122">
        <v>0</v>
      </c>
      <c r="AC122">
        <v>0</v>
      </c>
      <c r="AD122">
        <v>0</v>
      </c>
      <c r="AE122">
        <v>1</v>
      </c>
      <c r="AF122">
        <v>1</v>
      </c>
      <c r="EF122" t="s">
        <v>1125</v>
      </c>
      <c r="EG122">
        <v>0</v>
      </c>
      <c r="EH122">
        <v>0</v>
      </c>
      <c r="EI122">
        <v>0</v>
      </c>
      <c r="EJ122">
        <v>0</v>
      </c>
      <c r="EK122">
        <v>1</v>
      </c>
      <c r="EL122">
        <v>1</v>
      </c>
      <c r="IP122" t="s">
        <v>1522</v>
      </c>
      <c r="IQ122">
        <v>0</v>
      </c>
      <c r="IR122">
        <v>0</v>
      </c>
      <c r="IS122">
        <v>0</v>
      </c>
      <c r="IT122">
        <v>0</v>
      </c>
      <c r="IU122">
        <v>0</v>
      </c>
      <c r="IV122">
        <v>0</v>
      </c>
      <c r="IW122">
        <v>1</v>
      </c>
      <c r="IX122">
        <v>0</v>
      </c>
      <c r="IY122">
        <v>1</v>
      </c>
      <c r="IZ122">
        <v>0</v>
      </c>
      <c r="JA122">
        <v>0</v>
      </c>
      <c r="JB122">
        <v>0</v>
      </c>
      <c r="JC122">
        <v>0</v>
      </c>
      <c r="JD122">
        <v>0</v>
      </c>
      <c r="JE122">
        <v>0</v>
      </c>
      <c r="JF122">
        <v>0</v>
      </c>
      <c r="JG122">
        <v>2</v>
      </c>
      <c r="JH122">
        <v>4</v>
      </c>
      <c r="LV122" t="s">
        <v>1127</v>
      </c>
      <c r="LW122">
        <v>150</v>
      </c>
      <c r="LX122" t="s">
        <v>1128</v>
      </c>
      <c r="MA122">
        <v>40</v>
      </c>
      <c r="MB122">
        <v>3</v>
      </c>
      <c r="MC122">
        <v>0</v>
      </c>
      <c r="MT122" t="s">
        <v>1127</v>
      </c>
      <c r="MU122">
        <v>1750</v>
      </c>
      <c r="MV122" t="s">
        <v>1128</v>
      </c>
      <c r="MY122">
        <v>40</v>
      </c>
      <c r="MZ122">
        <v>3</v>
      </c>
      <c r="NA122">
        <v>0</v>
      </c>
      <c r="PG122" t="s">
        <v>1137</v>
      </c>
      <c r="QP122" t="s">
        <v>1134</v>
      </c>
      <c r="QQ122">
        <v>1</v>
      </c>
      <c r="QR122">
        <v>0</v>
      </c>
      <c r="QS122">
        <v>0</v>
      </c>
      <c r="QT122">
        <v>0</v>
      </c>
      <c r="TG122" t="s">
        <v>1125</v>
      </c>
      <c r="TH122">
        <v>0</v>
      </c>
      <c r="TI122">
        <v>0</v>
      </c>
      <c r="TJ122">
        <v>0</v>
      </c>
      <c r="TK122">
        <v>0</v>
      </c>
      <c r="TL122">
        <v>0</v>
      </c>
      <c r="TM122">
        <v>0</v>
      </c>
      <c r="TN122">
        <v>0</v>
      </c>
      <c r="TO122">
        <v>0</v>
      </c>
      <c r="TP122">
        <v>0</v>
      </c>
      <c r="TQ122">
        <v>0</v>
      </c>
      <c r="TR122">
        <v>0</v>
      </c>
      <c r="TS122">
        <v>0</v>
      </c>
      <c r="TT122">
        <v>0</v>
      </c>
      <c r="TU122">
        <v>0</v>
      </c>
      <c r="TV122">
        <v>0</v>
      </c>
      <c r="TW122">
        <v>0</v>
      </c>
      <c r="TX122">
        <v>0</v>
      </c>
      <c r="TY122">
        <v>0</v>
      </c>
      <c r="TZ122">
        <v>0</v>
      </c>
      <c r="UA122">
        <v>0</v>
      </c>
      <c r="UB122">
        <v>0</v>
      </c>
      <c r="UC122">
        <v>0</v>
      </c>
      <c r="UD122">
        <v>0</v>
      </c>
      <c r="UE122">
        <v>0</v>
      </c>
      <c r="UF122">
        <v>0</v>
      </c>
      <c r="UG122">
        <v>0</v>
      </c>
      <c r="UH122">
        <v>0</v>
      </c>
      <c r="UI122">
        <v>1</v>
      </c>
      <c r="UJ122">
        <v>1</v>
      </c>
      <c r="AMP122" t="s">
        <v>1147</v>
      </c>
      <c r="AMQ122">
        <v>1</v>
      </c>
      <c r="AMR122">
        <v>0</v>
      </c>
      <c r="AMS122">
        <v>0</v>
      </c>
      <c r="AMT122">
        <v>1</v>
      </c>
      <c r="AMU122">
        <v>0</v>
      </c>
      <c r="AMV122">
        <v>0</v>
      </c>
      <c r="AMX122" t="s">
        <v>1181</v>
      </c>
      <c r="AMY122" t="s">
        <v>1137</v>
      </c>
      <c r="ANJ122" t="s">
        <v>1138</v>
      </c>
      <c r="ANK122">
        <v>0</v>
      </c>
      <c r="ANL122">
        <v>0</v>
      </c>
      <c r="ANM122">
        <v>0</v>
      </c>
      <c r="ANN122">
        <v>0</v>
      </c>
      <c r="ANO122">
        <v>0</v>
      </c>
      <c r="ANP122">
        <v>0</v>
      </c>
      <c r="ANQ122">
        <v>0</v>
      </c>
      <c r="ANR122">
        <v>1</v>
      </c>
      <c r="ANS122">
        <v>0</v>
      </c>
      <c r="ANX122">
        <v>375515864</v>
      </c>
      <c r="ANY122" s="2">
        <v>44914.536898148137</v>
      </c>
      <c r="AOB122" t="s">
        <v>1140</v>
      </c>
      <c r="AOC122" t="s">
        <v>1141</v>
      </c>
    </row>
    <row r="123" spans="1:942 1030:1069" x14ac:dyDescent="0.35">
      <c r="A123">
        <v>122</v>
      </c>
      <c r="B123" t="s">
        <v>1523</v>
      </c>
      <c r="C123" s="2">
        <v>44914</v>
      </c>
      <c r="D123" t="s">
        <v>1328</v>
      </c>
      <c r="E123" s="2">
        <v>44914.505183217603</v>
      </c>
      <c r="F123" s="2">
        <v>44914.505183217603</v>
      </c>
      <c r="G123" s="2">
        <v>44914.509415289351</v>
      </c>
      <c r="H123" t="s">
        <v>1115</v>
      </c>
      <c r="K123" t="s">
        <v>1116</v>
      </c>
      <c r="L123" s="2">
        <v>44914</v>
      </c>
      <c r="M123" t="s">
        <v>1329</v>
      </c>
      <c r="N123" t="s">
        <v>1330</v>
      </c>
      <c r="O123" t="s">
        <v>1331</v>
      </c>
      <c r="P123" t="s">
        <v>1120</v>
      </c>
      <c r="S123" t="s">
        <v>1121</v>
      </c>
      <c r="T123" t="s">
        <v>1332</v>
      </c>
      <c r="V123" t="s">
        <v>1123</v>
      </c>
      <c r="X123" t="s">
        <v>1124</v>
      </c>
      <c r="AA123" t="s">
        <v>1125</v>
      </c>
      <c r="AB123">
        <v>0</v>
      </c>
      <c r="AC123">
        <v>0</v>
      </c>
      <c r="AD123">
        <v>0</v>
      </c>
      <c r="AE123">
        <v>1</v>
      </c>
      <c r="AF123">
        <v>1</v>
      </c>
      <c r="EF123" t="s">
        <v>1125</v>
      </c>
      <c r="EG123">
        <v>0</v>
      </c>
      <c r="EH123">
        <v>0</v>
      </c>
      <c r="EI123">
        <v>0</v>
      </c>
      <c r="EJ123">
        <v>0</v>
      </c>
      <c r="EK123">
        <v>1</v>
      </c>
      <c r="EL123">
        <v>1</v>
      </c>
      <c r="IP123" t="s">
        <v>1125</v>
      </c>
      <c r="IQ123">
        <v>0</v>
      </c>
      <c r="IR123">
        <v>0</v>
      </c>
      <c r="IS123">
        <v>0</v>
      </c>
      <c r="IT123">
        <v>0</v>
      </c>
      <c r="IU123">
        <v>0</v>
      </c>
      <c r="IV123">
        <v>0</v>
      </c>
      <c r="IW123">
        <v>0</v>
      </c>
      <c r="IX123">
        <v>0</v>
      </c>
      <c r="IY123">
        <v>0</v>
      </c>
      <c r="IZ123">
        <v>0</v>
      </c>
      <c r="JA123">
        <v>0</v>
      </c>
      <c r="JB123">
        <v>0</v>
      </c>
      <c r="JC123">
        <v>0</v>
      </c>
      <c r="JD123">
        <v>0</v>
      </c>
      <c r="JE123">
        <v>0</v>
      </c>
      <c r="JF123">
        <v>1</v>
      </c>
      <c r="JG123">
        <v>1</v>
      </c>
      <c r="JH123">
        <v>3</v>
      </c>
      <c r="TG123" t="s">
        <v>1518</v>
      </c>
      <c r="TH123">
        <v>0</v>
      </c>
      <c r="TI123">
        <v>0</v>
      </c>
      <c r="TJ123">
        <v>0</v>
      </c>
      <c r="TK123">
        <v>0</v>
      </c>
      <c r="TL123">
        <v>0</v>
      </c>
      <c r="TM123">
        <v>0</v>
      </c>
      <c r="TN123">
        <v>0</v>
      </c>
      <c r="TO123">
        <v>0</v>
      </c>
      <c r="TP123">
        <v>0</v>
      </c>
      <c r="TQ123">
        <v>0</v>
      </c>
      <c r="TR123">
        <v>0</v>
      </c>
      <c r="TS123">
        <v>0</v>
      </c>
      <c r="TT123">
        <v>0</v>
      </c>
      <c r="TU123">
        <v>0</v>
      </c>
      <c r="TV123">
        <v>0</v>
      </c>
      <c r="TW123">
        <v>0</v>
      </c>
      <c r="TX123">
        <v>0</v>
      </c>
      <c r="TY123">
        <v>0</v>
      </c>
      <c r="TZ123">
        <v>0</v>
      </c>
      <c r="UA123">
        <v>0</v>
      </c>
      <c r="UB123">
        <v>1</v>
      </c>
      <c r="UC123">
        <v>1</v>
      </c>
      <c r="UD123">
        <v>1</v>
      </c>
      <c r="UE123">
        <v>0</v>
      </c>
      <c r="UF123">
        <v>0</v>
      </c>
      <c r="UG123">
        <v>0</v>
      </c>
      <c r="UH123">
        <v>0</v>
      </c>
      <c r="UI123">
        <v>0</v>
      </c>
      <c r="UJ123">
        <v>3</v>
      </c>
      <c r="ADX123" t="s">
        <v>1127</v>
      </c>
      <c r="ADY123" t="s">
        <v>1519</v>
      </c>
      <c r="ADZ123">
        <v>0</v>
      </c>
      <c r="AEA123">
        <v>0</v>
      </c>
      <c r="AEB123">
        <v>1</v>
      </c>
      <c r="AEE123">
        <v>200</v>
      </c>
      <c r="AEF123" t="s">
        <v>1128</v>
      </c>
      <c r="AEI123">
        <v>7</v>
      </c>
      <c r="AEJ123">
        <v>1</v>
      </c>
      <c r="AEK123">
        <v>0</v>
      </c>
      <c r="AEM123" t="s">
        <v>1127</v>
      </c>
      <c r="AEN123" t="s">
        <v>1519</v>
      </c>
      <c r="AEO123">
        <v>0</v>
      </c>
      <c r="AEP123">
        <v>1</v>
      </c>
      <c r="AER123">
        <v>250</v>
      </c>
      <c r="AES123" t="s">
        <v>1128</v>
      </c>
      <c r="AEV123">
        <v>5</v>
      </c>
      <c r="AEW123">
        <v>1</v>
      </c>
      <c r="AEX123">
        <v>0</v>
      </c>
      <c r="AEZ123" t="s">
        <v>1127</v>
      </c>
      <c r="AFA123" t="s">
        <v>1519</v>
      </c>
      <c r="AFB123">
        <v>0</v>
      </c>
      <c r="AFC123">
        <v>1</v>
      </c>
      <c r="AFE123">
        <v>200</v>
      </c>
      <c r="AFF123" t="s">
        <v>1128</v>
      </c>
      <c r="AFI123">
        <v>7</v>
      </c>
      <c r="AFJ123">
        <v>1</v>
      </c>
      <c r="AFK123">
        <v>0</v>
      </c>
      <c r="AHG123" t="s">
        <v>1123</v>
      </c>
      <c r="AHI123" t="s">
        <v>1518</v>
      </c>
      <c r="AHJ123">
        <v>0</v>
      </c>
      <c r="AHK123">
        <v>0</v>
      </c>
      <c r="AHL123">
        <v>0</v>
      </c>
      <c r="AHM123">
        <v>0</v>
      </c>
      <c r="AHN123">
        <v>0</v>
      </c>
      <c r="AHO123">
        <v>0</v>
      </c>
      <c r="AHP123">
        <v>0</v>
      </c>
      <c r="AHQ123">
        <v>0</v>
      </c>
      <c r="AHR123">
        <v>0</v>
      </c>
      <c r="AHS123">
        <v>0</v>
      </c>
      <c r="AHT123">
        <v>0</v>
      </c>
      <c r="AHU123">
        <v>0</v>
      </c>
      <c r="AHV123">
        <v>0</v>
      </c>
      <c r="AHW123">
        <v>0</v>
      </c>
      <c r="AHX123">
        <v>0</v>
      </c>
      <c r="AHY123">
        <v>0</v>
      </c>
      <c r="AHZ123">
        <v>0</v>
      </c>
      <c r="AIA123">
        <v>0</v>
      </c>
      <c r="AIB123">
        <v>0</v>
      </c>
      <c r="AIC123">
        <v>0</v>
      </c>
      <c r="AID123">
        <v>1</v>
      </c>
      <c r="AIE123">
        <v>1</v>
      </c>
      <c r="AIF123">
        <v>1</v>
      </c>
      <c r="AIG123">
        <v>0</v>
      </c>
      <c r="AIH123">
        <v>0</v>
      </c>
      <c r="AII123">
        <v>0</v>
      </c>
      <c r="AIJ123">
        <v>0</v>
      </c>
      <c r="AIK123">
        <v>0</v>
      </c>
      <c r="AIM123" t="s">
        <v>1348</v>
      </c>
      <c r="AIN123">
        <v>0</v>
      </c>
      <c r="AIO123">
        <v>0</v>
      </c>
      <c r="AIP123">
        <v>1</v>
      </c>
      <c r="AIQ123">
        <v>0</v>
      </c>
      <c r="AIR123">
        <v>0</v>
      </c>
      <c r="AIS123">
        <v>0</v>
      </c>
      <c r="AIT123">
        <v>0</v>
      </c>
      <c r="AIU123">
        <v>0</v>
      </c>
      <c r="AIV123">
        <v>0</v>
      </c>
      <c r="AIW123">
        <v>0</v>
      </c>
      <c r="AIX123">
        <v>0</v>
      </c>
      <c r="AIY123">
        <v>0</v>
      </c>
      <c r="AJB123" t="s">
        <v>1134</v>
      </c>
      <c r="AJC123">
        <v>1</v>
      </c>
      <c r="AJD123">
        <v>0</v>
      </c>
      <c r="AJE123">
        <v>0</v>
      </c>
      <c r="AJF123">
        <v>0</v>
      </c>
      <c r="AMP123" t="s">
        <v>1135</v>
      </c>
      <c r="AMQ123">
        <v>1</v>
      </c>
      <c r="AMR123">
        <v>0</v>
      </c>
      <c r="AMS123">
        <v>0</v>
      </c>
      <c r="AMT123">
        <v>0</v>
      </c>
      <c r="AMU123">
        <v>0</v>
      </c>
      <c r="AMV123">
        <v>0</v>
      </c>
      <c r="AMX123" t="s">
        <v>1181</v>
      </c>
      <c r="AMY123" t="s">
        <v>1137</v>
      </c>
      <c r="ANJ123" t="s">
        <v>1138</v>
      </c>
      <c r="ANK123">
        <v>0</v>
      </c>
      <c r="ANL123">
        <v>0</v>
      </c>
      <c r="ANM123">
        <v>0</v>
      </c>
      <c r="ANN123">
        <v>0</v>
      </c>
      <c r="ANO123">
        <v>0</v>
      </c>
      <c r="ANP123">
        <v>0</v>
      </c>
      <c r="ANQ123">
        <v>0</v>
      </c>
      <c r="ANR123">
        <v>1</v>
      </c>
      <c r="ANS123">
        <v>0</v>
      </c>
      <c r="ANX123">
        <v>375515899</v>
      </c>
      <c r="ANY123" s="2">
        <v>44914.536921296298</v>
      </c>
      <c r="AOB123" t="s">
        <v>1140</v>
      </c>
      <c r="AOC123" t="s">
        <v>1141</v>
      </c>
    </row>
    <row r="124" spans="1:942 1030:1069" x14ac:dyDescent="0.35">
      <c r="A124">
        <v>123</v>
      </c>
      <c r="B124" t="s">
        <v>1524</v>
      </c>
      <c r="C124" s="2">
        <v>44914</v>
      </c>
      <c r="D124" t="s">
        <v>1328</v>
      </c>
      <c r="E124" s="2">
        <v>44914.513637094897</v>
      </c>
      <c r="F124" s="2">
        <v>44914.513637094897</v>
      </c>
      <c r="G124" s="2">
        <v>44914.518825868057</v>
      </c>
      <c r="H124" t="s">
        <v>1115</v>
      </c>
      <c r="K124" t="s">
        <v>1116</v>
      </c>
      <c r="L124" s="2">
        <v>44914</v>
      </c>
      <c r="M124" t="s">
        <v>1329</v>
      </c>
      <c r="N124" t="s">
        <v>1330</v>
      </c>
      <c r="O124" t="s">
        <v>1331</v>
      </c>
      <c r="P124" t="s">
        <v>1120</v>
      </c>
      <c r="S124" t="s">
        <v>1121</v>
      </c>
      <c r="T124" t="s">
        <v>1332</v>
      </c>
      <c r="V124" t="s">
        <v>1123</v>
      </c>
      <c r="X124" t="s">
        <v>1124</v>
      </c>
      <c r="AA124" t="s">
        <v>1125</v>
      </c>
      <c r="AB124">
        <v>0</v>
      </c>
      <c r="AC124">
        <v>0</v>
      </c>
      <c r="AD124">
        <v>0</v>
      </c>
      <c r="AE124">
        <v>1</v>
      </c>
      <c r="AF124">
        <v>1</v>
      </c>
      <c r="EF124" t="s">
        <v>1125</v>
      </c>
      <c r="EG124">
        <v>0</v>
      </c>
      <c r="EH124">
        <v>0</v>
      </c>
      <c r="EI124">
        <v>0</v>
      </c>
      <c r="EJ124">
        <v>0</v>
      </c>
      <c r="EK124">
        <v>1</v>
      </c>
      <c r="EL124">
        <v>1</v>
      </c>
      <c r="IP124" t="s">
        <v>1125</v>
      </c>
      <c r="IQ124">
        <v>0</v>
      </c>
      <c r="IR124">
        <v>0</v>
      </c>
      <c r="IS124">
        <v>0</v>
      </c>
      <c r="IT124">
        <v>0</v>
      </c>
      <c r="IU124">
        <v>0</v>
      </c>
      <c r="IV124">
        <v>0</v>
      </c>
      <c r="IW124">
        <v>0</v>
      </c>
      <c r="IX124">
        <v>0</v>
      </c>
      <c r="IY124">
        <v>0</v>
      </c>
      <c r="IZ124">
        <v>0</v>
      </c>
      <c r="JA124">
        <v>0</v>
      </c>
      <c r="JB124">
        <v>0</v>
      </c>
      <c r="JC124">
        <v>0</v>
      </c>
      <c r="JD124">
        <v>0</v>
      </c>
      <c r="JE124">
        <v>0</v>
      </c>
      <c r="JF124">
        <v>1</v>
      </c>
      <c r="JG124">
        <v>1</v>
      </c>
      <c r="JH124">
        <v>3</v>
      </c>
      <c r="TG124" t="s">
        <v>1525</v>
      </c>
      <c r="TH124">
        <v>0</v>
      </c>
      <c r="TI124">
        <v>0</v>
      </c>
      <c r="TJ124">
        <v>0</v>
      </c>
      <c r="TK124">
        <v>0</v>
      </c>
      <c r="TL124">
        <v>0</v>
      </c>
      <c r="TM124">
        <v>0</v>
      </c>
      <c r="TN124">
        <v>0</v>
      </c>
      <c r="TO124">
        <v>1</v>
      </c>
      <c r="TP124">
        <v>1</v>
      </c>
      <c r="TQ124">
        <v>1</v>
      </c>
      <c r="TR124">
        <v>0</v>
      </c>
      <c r="TS124">
        <v>0</v>
      </c>
      <c r="TT124">
        <v>0</v>
      </c>
      <c r="TU124">
        <v>0</v>
      </c>
      <c r="TV124">
        <v>0</v>
      </c>
      <c r="TW124">
        <v>0</v>
      </c>
      <c r="TX124">
        <v>0</v>
      </c>
      <c r="TY124">
        <v>0</v>
      </c>
      <c r="TZ124">
        <v>0</v>
      </c>
      <c r="UA124">
        <v>0</v>
      </c>
      <c r="UB124">
        <v>0</v>
      </c>
      <c r="UC124">
        <v>0</v>
      </c>
      <c r="UD124">
        <v>0</v>
      </c>
      <c r="UE124">
        <v>0</v>
      </c>
      <c r="UF124">
        <v>0</v>
      </c>
      <c r="UG124">
        <v>0</v>
      </c>
      <c r="UH124">
        <v>0</v>
      </c>
      <c r="UI124">
        <v>0</v>
      </c>
      <c r="UJ124">
        <v>3</v>
      </c>
      <c r="YM124" t="s">
        <v>1127</v>
      </c>
      <c r="YN124">
        <v>600</v>
      </c>
      <c r="YO124" t="s">
        <v>1173</v>
      </c>
      <c r="YR124">
        <v>10</v>
      </c>
      <c r="YS124">
        <v>1</v>
      </c>
      <c r="YT124">
        <v>0</v>
      </c>
      <c r="YV124" t="s">
        <v>1127</v>
      </c>
      <c r="YW124">
        <v>750</v>
      </c>
      <c r="YX124" t="s">
        <v>1173</v>
      </c>
      <c r="ZA124">
        <v>10</v>
      </c>
      <c r="ZB124">
        <v>1</v>
      </c>
      <c r="ZC124">
        <v>0</v>
      </c>
      <c r="ZE124" t="s">
        <v>1127</v>
      </c>
      <c r="ZF124">
        <v>350</v>
      </c>
      <c r="ZG124" t="s">
        <v>1274</v>
      </c>
      <c r="ZJ124">
        <v>10</v>
      </c>
      <c r="ZK124">
        <v>1</v>
      </c>
      <c r="ZL124">
        <v>0</v>
      </c>
      <c r="AHG124" t="s">
        <v>1123</v>
      </c>
      <c r="AHI124" t="s">
        <v>1525</v>
      </c>
      <c r="AHJ124">
        <v>0</v>
      </c>
      <c r="AHK124">
        <v>0</v>
      </c>
      <c r="AHL124">
        <v>0</v>
      </c>
      <c r="AHM124">
        <v>0</v>
      </c>
      <c r="AHN124">
        <v>0</v>
      </c>
      <c r="AHO124">
        <v>0</v>
      </c>
      <c r="AHP124">
        <v>0</v>
      </c>
      <c r="AHQ124">
        <v>1</v>
      </c>
      <c r="AHR124">
        <v>1</v>
      </c>
      <c r="AHS124">
        <v>1</v>
      </c>
      <c r="AHT124">
        <v>0</v>
      </c>
      <c r="AHU124">
        <v>0</v>
      </c>
      <c r="AHV124">
        <v>0</v>
      </c>
      <c r="AHW124">
        <v>0</v>
      </c>
      <c r="AHX124">
        <v>0</v>
      </c>
      <c r="AHY124">
        <v>0</v>
      </c>
      <c r="AHZ124">
        <v>0</v>
      </c>
      <c r="AIA124">
        <v>0</v>
      </c>
      <c r="AIB124">
        <v>0</v>
      </c>
      <c r="AIC124">
        <v>0</v>
      </c>
      <c r="AID124">
        <v>0</v>
      </c>
      <c r="AIE124">
        <v>0</v>
      </c>
      <c r="AIF124">
        <v>0</v>
      </c>
      <c r="AIG124">
        <v>0</v>
      </c>
      <c r="AIH124">
        <v>0</v>
      </c>
      <c r="AII124">
        <v>0</v>
      </c>
      <c r="AIJ124">
        <v>0</v>
      </c>
      <c r="AIK124">
        <v>0</v>
      </c>
      <c r="AIM124" t="s">
        <v>1526</v>
      </c>
      <c r="AIN124">
        <v>0</v>
      </c>
      <c r="AIO124">
        <v>1</v>
      </c>
      <c r="AIP124">
        <v>1</v>
      </c>
      <c r="AIQ124">
        <v>0</v>
      </c>
      <c r="AIR124">
        <v>0</v>
      </c>
      <c r="AIS124">
        <v>1</v>
      </c>
      <c r="AIT124">
        <v>0</v>
      </c>
      <c r="AIU124">
        <v>0</v>
      </c>
      <c r="AIV124">
        <v>0</v>
      </c>
      <c r="AIW124">
        <v>0</v>
      </c>
      <c r="AIX124">
        <v>0</v>
      </c>
      <c r="AIY124">
        <v>0</v>
      </c>
      <c r="AJB124" t="s">
        <v>1134</v>
      </c>
      <c r="AJC124">
        <v>1</v>
      </c>
      <c r="AJD124">
        <v>0</v>
      </c>
      <c r="AJE124">
        <v>0</v>
      </c>
      <c r="AJF124">
        <v>0</v>
      </c>
      <c r="AMP124" t="s">
        <v>1135</v>
      </c>
      <c r="AMQ124">
        <v>1</v>
      </c>
      <c r="AMR124">
        <v>0</v>
      </c>
      <c r="AMS124">
        <v>0</v>
      </c>
      <c r="AMT124">
        <v>0</v>
      </c>
      <c r="AMU124">
        <v>0</v>
      </c>
      <c r="AMV124">
        <v>0</v>
      </c>
      <c r="AMX124" t="s">
        <v>1136</v>
      </c>
      <c r="AMY124" t="s">
        <v>1137</v>
      </c>
      <c r="ANJ124" t="s">
        <v>1138</v>
      </c>
      <c r="ANK124">
        <v>0</v>
      </c>
      <c r="ANL124">
        <v>0</v>
      </c>
      <c r="ANM124">
        <v>0</v>
      </c>
      <c r="ANN124">
        <v>0</v>
      </c>
      <c r="ANO124">
        <v>0</v>
      </c>
      <c r="ANP124">
        <v>0</v>
      </c>
      <c r="ANQ124">
        <v>0</v>
      </c>
      <c r="ANR124">
        <v>1</v>
      </c>
      <c r="ANS124">
        <v>0</v>
      </c>
      <c r="ANX124">
        <v>375515901</v>
      </c>
      <c r="ANY124" s="2">
        <v>44914.536921296298</v>
      </c>
      <c r="AOB124" t="s">
        <v>1140</v>
      </c>
      <c r="AOC124" t="s">
        <v>1141</v>
      </c>
    </row>
    <row r="125" spans="1:942 1030:1069" x14ac:dyDescent="0.35">
      <c r="A125">
        <v>124</v>
      </c>
      <c r="B125" t="s">
        <v>1527</v>
      </c>
      <c r="C125" s="2">
        <v>44914</v>
      </c>
      <c r="D125" t="s">
        <v>1328</v>
      </c>
      <c r="E125" s="2">
        <v>44914.519008541669</v>
      </c>
      <c r="F125" s="2">
        <v>44914.519008541669</v>
      </c>
      <c r="G125" s="2">
        <v>44914.52164846065</v>
      </c>
      <c r="H125" t="s">
        <v>1115</v>
      </c>
      <c r="K125" t="s">
        <v>1116</v>
      </c>
      <c r="L125" s="2">
        <v>44914</v>
      </c>
      <c r="M125" t="s">
        <v>1329</v>
      </c>
      <c r="N125" t="s">
        <v>1330</v>
      </c>
      <c r="O125" t="s">
        <v>1331</v>
      </c>
      <c r="P125" t="s">
        <v>1120</v>
      </c>
      <c r="S125" t="s">
        <v>1121</v>
      </c>
      <c r="T125" t="s">
        <v>1332</v>
      </c>
      <c r="V125" t="s">
        <v>1123</v>
      </c>
      <c r="X125" t="s">
        <v>1124</v>
      </c>
      <c r="AA125" t="s">
        <v>1125</v>
      </c>
      <c r="AB125">
        <v>0</v>
      </c>
      <c r="AC125">
        <v>0</v>
      </c>
      <c r="AD125">
        <v>0</v>
      </c>
      <c r="AE125">
        <v>1</v>
      </c>
      <c r="AF125">
        <v>1</v>
      </c>
      <c r="EF125" t="s">
        <v>1125</v>
      </c>
      <c r="EG125">
        <v>0</v>
      </c>
      <c r="EH125">
        <v>0</v>
      </c>
      <c r="EI125">
        <v>0</v>
      </c>
      <c r="EJ125">
        <v>0</v>
      </c>
      <c r="EK125">
        <v>1</v>
      </c>
      <c r="EL125">
        <v>1</v>
      </c>
      <c r="IP125" t="s">
        <v>1125</v>
      </c>
      <c r="IQ125">
        <v>0</v>
      </c>
      <c r="IR125">
        <v>0</v>
      </c>
      <c r="IS125">
        <v>0</v>
      </c>
      <c r="IT125">
        <v>0</v>
      </c>
      <c r="IU125">
        <v>0</v>
      </c>
      <c r="IV125">
        <v>0</v>
      </c>
      <c r="IW125">
        <v>0</v>
      </c>
      <c r="IX125">
        <v>0</v>
      </c>
      <c r="IY125">
        <v>0</v>
      </c>
      <c r="IZ125">
        <v>0</v>
      </c>
      <c r="JA125">
        <v>0</v>
      </c>
      <c r="JB125">
        <v>0</v>
      </c>
      <c r="JC125">
        <v>0</v>
      </c>
      <c r="JD125">
        <v>0</v>
      </c>
      <c r="JE125">
        <v>0</v>
      </c>
      <c r="JF125">
        <v>1</v>
      </c>
      <c r="JG125">
        <v>1</v>
      </c>
      <c r="JH125">
        <v>3</v>
      </c>
      <c r="TG125" t="s">
        <v>1528</v>
      </c>
      <c r="TH125">
        <v>0</v>
      </c>
      <c r="TI125">
        <v>0</v>
      </c>
      <c r="TJ125">
        <v>0</v>
      </c>
      <c r="TK125">
        <v>0</v>
      </c>
      <c r="TL125">
        <v>0</v>
      </c>
      <c r="TM125">
        <v>0</v>
      </c>
      <c r="TN125">
        <v>0</v>
      </c>
      <c r="TO125">
        <v>1</v>
      </c>
      <c r="TP125">
        <v>0</v>
      </c>
      <c r="TQ125">
        <v>0</v>
      </c>
      <c r="TR125">
        <v>0</v>
      </c>
      <c r="TS125">
        <v>0</v>
      </c>
      <c r="TT125">
        <v>0</v>
      </c>
      <c r="TU125">
        <v>0</v>
      </c>
      <c r="TV125">
        <v>0</v>
      </c>
      <c r="TW125">
        <v>0</v>
      </c>
      <c r="TX125">
        <v>0</v>
      </c>
      <c r="TY125">
        <v>0</v>
      </c>
      <c r="TZ125">
        <v>0</v>
      </c>
      <c r="UA125">
        <v>0</v>
      </c>
      <c r="UB125">
        <v>0</v>
      </c>
      <c r="UC125">
        <v>0</v>
      </c>
      <c r="UD125">
        <v>0</v>
      </c>
      <c r="UE125">
        <v>0</v>
      </c>
      <c r="UF125">
        <v>0</v>
      </c>
      <c r="UG125">
        <v>0</v>
      </c>
      <c r="UH125">
        <v>0</v>
      </c>
      <c r="UI125">
        <v>0</v>
      </c>
      <c r="UJ125">
        <v>1</v>
      </c>
      <c r="YM125" t="s">
        <v>1127</v>
      </c>
      <c r="YN125">
        <v>500</v>
      </c>
      <c r="YO125" t="s">
        <v>1173</v>
      </c>
      <c r="YR125">
        <v>10</v>
      </c>
      <c r="YS125">
        <v>1</v>
      </c>
      <c r="YT125">
        <v>0</v>
      </c>
      <c r="AHG125" t="s">
        <v>1123</v>
      </c>
      <c r="AHI125" t="s">
        <v>1528</v>
      </c>
      <c r="AHJ125">
        <v>0</v>
      </c>
      <c r="AHK125">
        <v>0</v>
      </c>
      <c r="AHL125">
        <v>0</v>
      </c>
      <c r="AHM125">
        <v>0</v>
      </c>
      <c r="AHN125">
        <v>0</v>
      </c>
      <c r="AHO125">
        <v>0</v>
      </c>
      <c r="AHP125">
        <v>0</v>
      </c>
      <c r="AHQ125">
        <v>1</v>
      </c>
      <c r="AHR125">
        <v>0</v>
      </c>
      <c r="AHS125">
        <v>0</v>
      </c>
      <c r="AHT125">
        <v>0</v>
      </c>
      <c r="AHU125">
        <v>0</v>
      </c>
      <c r="AHV125">
        <v>0</v>
      </c>
      <c r="AHW125">
        <v>0</v>
      </c>
      <c r="AHX125">
        <v>0</v>
      </c>
      <c r="AHY125">
        <v>0</v>
      </c>
      <c r="AHZ125">
        <v>0</v>
      </c>
      <c r="AIA125">
        <v>0</v>
      </c>
      <c r="AIB125">
        <v>0</v>
      </c>
      <c r="AIC125">
        <v>0</v>
      </c>
      <c r="AID125">
        <v>0</v>
      </c>
      <c r="AIE125">
        <v>0</v>
      </c>
      <c r="AIF125">
        <v>0</v>
      </c>
      <c r="AIG125">
        <v>0</v>
      </c>
      <c r="AIH125">
        <v>0</v>
      </c>
      <c r="AII125">
        <v>0</v>
      </c>
      <c r="AIJ125">
        <v>0</v>
      </c>
      <c r="AIK125">
        <v>0</v>
      </c>
      <c r="AIM125" t="s">
        <v>1348</v>
      </c>
      <c r="AIN125">
        <v>0</v>
      </c>
      <c r="AIO125">
        <v>0</v>
      </c>
      <c r="AIP125">
        <v>1</v>
      </c>
      <c r="AIQ125">
        <v>0</v>
      </c>
      <c r="AIR125">
        <v>0</v>
      </c>
      <c r="AIS125">
        <v>0</v>
      </c>
      <c r="AIT125">
        <v>0</v>
      </c>
      <c r="AIU125">
        <v>0</v>
      </c>
      <c r="AIV125">
        <v>0</v>
      </c>
      <c r="AIW125">
        <v>0</v>
      </c>
      <c r="AIX125">
        <v>0</v>
      </c>
      <c r="AIY125">
        <v>0</v>
      </c>
      <c r="AJB125" t="s">
        <v>1134</v>
      </c>
      <c r="AJC125">
        <v>1</v>
      </c>
      <c r="AJD125">
        <v>0</v>
      </c>
      <c r="AJE125">
        <v>0</v>
      </c>
      <c r="AJF125">
        <v>0</v>
      </c>
      <c r="AMP125" t="s">
        <v>1135</v>
      </c>
      <c r="AMQ125">
        <v>1</v>
      </c>
      <c r="AMR125">
        <v>0</v>
      </c>
      <c r="AMS125">
        <v>0</v>
      </c>
      <c r="AMT125">
        <v>0</v>
      </c>
      <c r="AMU125">
        <v>0</v>
      </c>
      <c r="AMV125">
        <v>0</v>
      </c>
      <c r="AMX125" t="s">
        <v>1136</v>
      </c>
      <c r="AMY125" t="s">
        <v>1137</v>
      </c>
      <c r="ANJ125" t="s">
        <v>1138</v>
      </c>
      <c r="ANK125">
        <v>0</v>
      </c>
      <c r="ANL125">
        <v>0</v>
      </c>
      <c r="ANM125">
        <v>0</v>
      </c>
      <c r="ANN125">
        <v>0</v>
      </c>
      <c r="ANO125">
        <v>0</v>
      </c>
      <c r="ANP125">
        <v>0</v>
      </c>
      <c r="ANQ125">
        <v>0</v>
      </c>
      <c r="ANR125">
        <v>1</v>
      </c>
      <c r="ANS125">
        <v>0</v>
      </c>
      <c r="ANX125">
        <v>375515946</v>
      </c>
      <c r="ANY125" s="2">
        <v>44914.536956018521</v>
      </c>
      <c r="AOB125" t="s">
        <v>1140</v>
      </c>
      <c r="AOC125" t="s">
        <v>1141</v>
      </c>
    </row>
    <row r="126" spans="1:942 1030:1069" x14ac:dyDescent="0.35">
      <c r="A126">
        <v>125</v>
      </c>
      <c r="B126" t="s">
        <v>1529</v>
      </c>
      <c r="C126" s="2">
        <v>44914</v>
      </c>
      <c r="D126" t="s">
        <v>1328</v>
      </c>
      <c r="E126" s="2">
        <v>44914.510394641198</v>
      </c>
      <c r="F126" s="2">
        <v>44914.510394641198</v>
      </c>
      <c r="G126" s="2">
        <v>44914.513051122689</v>
      </c>
      <c r="H126" t="s">
        <v>1115</v>
      </c>
      <c r="K126" t="s">
        <v>1116</v>
      </c>
      <c r="L126" s="2">
        <v>44914</v>
      </c>
      <c r="M126" t="s">
        <v>1329</v>
      </c>
      <c r="N126" t="s">
        <v>1330</v>
      </c>
      <c r="O126" t="s">
        <v>1331</v>
      </c>
      <c r="P126" t="s">
        <v>1120</v>
      </c>
      <c r="S126" t="s">
        <v>1121</v>
      </c>
      <c r="T126" t="s">
        <v>1332</v>
      </c>
      <c r="V126" t="s">
        <v>1123</v>
      </c>
      <c r="X126" t="s">
        <v>1124</v>
      </c>
      <c r="AA126" t="s">
        <v>1125</v>
      </c>
      <c r="AB126">
        <v>0</v>
      </c>
      <c r="AC126">
        <v>0</v>
      </c>
      <c r="AD126">
        <v>0</v>
      </c>
      <c r="AE126">
        <v>1</v>
      </c>
      <c r="AF126">
        <v>1</v>
      </c>
      <c r="EF126" t="s">
        <v>1125</v>
      </c>
      <c r="EG126">
        <v>0</v>
      </c>
      <c r="EH126">
        <v>0</v>
      </c>
      <c r="EI126">
        <v>0</v>
      </c>
      <c r="EJ126">
        <v>0</v>
      </c>
      <c r="EK126">
        <v>1</v>
      </c>
      <c r="EL126">
        <v>1</v>
      </c>
      <c r="IP126" t="s">
        <v>1125</v>
      </c>
      <c r="IQ126">
        <v>0</v>
      </c>
      <c r="IR126">
        <v>0</v>
      </c>
      <c r="IS126">
        <v>0</v>
      </c>
      <c r="IT126">
        <v>0</v>
      </c>
      <c r="IU126">
        <v>0</v>
      </c>
      <c r="IV126">
        <v>0</v>
      </c>
      <c r="IW126">
        <v>0</v>
      </c>
      <c r="IX126">
        <v>0</v>
      </c>
      <c r="IY126">
        <v>0</v>
      </c>
      <c r="IZ126">
        <v>0</v>
      </c>
      <c r="JA126">
        <v>0</v>
      </c>
      <c r="JB126">
        <v>0</v>
      </c>
      <c r="JC126">
        <v>0</v>
      </c>
      <c r="JD126">
        <v>0</v>
      </c>
      <c r="JE126">
        <v>0</v>
      </c>
      <c r="JF126">
        <v>1</v>
      </c>
      <c r="JG126">
        <v>1</v>
      </c>
      <c r="JH126">
        <v>3</v>
      </c>
      <c r="TG126" t="s">
        <v>1530</v>
      </c>
      <c r="TH126">
        <v>0</v>
      </c>
      <c r="TI126">
        <v>0</v>
      </c>
      <c r="TJ126">
        <v>0</v>
      </c>
      <c r="TK126">
        <v>0</v>
      </c>
      <c r="TL126">
        <v>0</v>
      </c>
      <c r="TM126">
        <v>0</v>
      </c>
      <c r="TN126">
        <v>0</v>
      </c>
      <c r="TO126">
        <v>0</v>
      </c>
      <c r="TP126">
        <v>0</v>
      </c>
      <c r="TQ126">
        <v>0</v>
      </c>
      <c r="TR126">
        <v>0</v>
      </c>
      <c r="TS126">
        <v>0</v>
      </c>
      <c r="TT126">
        <v>0</v>
      </c>
      <c r="TU126">
        <v>0</v>
      </c>
      <c r="TV126">
        <v>0</v>
      </c>
      <c r="TW126">
        <v>0</v>
      </c>
      <c r="TX126">
        <v>0</v>
      </c>
      <c r="TY126">
        <v>0</v>
      </c>
      <c r="TZ126">
        <v>0</v>
      </c>
      <c r="UA126">
        <v>0</v>
      </c>
      <c r="UB126">
        <v>1</v>
      </c>
      <c r="UC126">
        <v>0</v>
      </c>
      <c r="UD126">
        <v>0</v>
      </c>
      <c r="UE126">
        <v>0</v>
      </c>
      <c r="UF126">
        <v>0</v>
      </c>
      <c r="UG126">
        <v>0</v>
      </c>
      <c r="UH126">
        <v>0</v>
      </c>
      <c r="UI126">
        <v>0</v>
      </c>
      <c r="UJ126">
        <v>1</v>
      </c>
      <c r="ADX126" t="s">
        <v>1127</v>
      </c>
      <c r="ADY126" t="s">
        <v>1519</v>
      </c>
      <c r="ADZ126">
        <v>0</v>
      </c>
      <c r="AEA126">
        <v>0</v>
      </c>
      <c r="AEB126">
        <v>1</v>
      </c>
      <c r="AEE126">
        <v>200</v>
      </c>
      <c r="AEF126" t="s">
        <v>1128</v>
      </c>
      <c r="AEI126">
        <v>15</v>
      </c>
      <c r="AEJ126">
        <v>1</v>
      </c>
      <c r="AEK126">
        <v>0</v>
      </c>
      <c r="AHG126" t="s">
        <v>1123</v>
      </c>
      <c r="AHI126" t="s">
        <v>1530</v>
      </c>
      <c r="AHJ126">
        <v>0</v>
      </c>
      <c r="AHK126">
        <v>0</v>
      </c>
      <c r="AHL126">
        <v>0</v>
      </c>
      <c r="AHM126">
        <v>0</v>
      </c>
      <c r="AHN126">
        <v>0</v>
      </c>
      <c r="AHO126">
        <v>0</v>
      </c>
      <c r="AHP126">
        <v>0</v>
      </c>
      <c r="AHQ126">
        <v>0</v>
      </c>
      <c r="AHR126">
        <v>0</v>
      </c>
      <c r="AHS126">
        <v>0</v>
      </c>
      <c r="AHT126">
        <v>0</v>
      </c>
      <c r="AHU126">
        <v>0</v>
      </c>
      <c r="AHV126">
        <v>0</v>
      </c>
      <c r="AHW126">
        <v>0</v>
      </c>
      <c r="AHX126">
        <v>0</v>
      </c>
      <c r="AHY126">
        <v>0</v>
      </c>
      <c r="AHZ126">
        <v>0</v>
      </c>
      <c r="AIA126">
        <v>0</v>
      </c>
      <c r="AIB126">
        <v>0</v>
      </c>
      <c r="AIC126">
        <v>0</v>
      </c>
      <c r="AID126">
        <v>1</v>
      </c>
      <c r="AIE126">
        <v>0</v>
      </c>
      <c r="AIF126">
        <v>0</v>
      </c>
      <c r="AIG126">
        <v>0</v>
      </c>
      <c r="AIH126">
        <v>0</v>
      </c>
      <c r="AII126">
        <v>0</v>
      </c>
      <c r="AIJ126">
        <v>0</v>
      </c>
      <c r="AIK126">
        <v>0</v>
      </c>
      <c r="AIM126" t="s">
        <v>1348</v>
      </c>
      <c r="AIN126">
        <v>0</v>
      </c>
      <c r="AIO126">
        <v>0</v>
      </c>
      <c r="AIP126">
        <v>1</v>
      </c>
      <c r="AIQ126">
        <v>0</v>
      </c>
      <c r="AIR126">
        <v>0</v>
      </c>
      <c r="AIS126">
        <v>0</v>
      </c>
      <c r="AIT126">
        <v>0</v>
      </c>
      <c r="AIU126">
        <v>0</v>
      </c>
      <c r="AIV126">
        <v>0</v>
      </c>
      <c r="AIW126">
        <v>0</v>
      </c>
      <c r="AIX126">
        <v>0</v>
      </c>
      <c r="AIY126">
        <v>0</v>
      </c>
      <c r="AJB126" t="s">
        <v>1134</v>
      </c>
      <c r="AJC126">
        <v>1</v>
      </c>
      <c r="AJD126">
        <v>0</v>
      </c>
      <c r="AJE126">
        <v>0</v>
      </c>
      <c r="AJF126">
        <v>0</v>
      </c>
      <c r="AMP126" t="s">
        <v>1135</v>
      </c>
      <c r="AMQ126">
        <v>1</v>
      </c>
      <c r="AMR126">
        <v>0</v>
      </c>
      <c r="AMS126">
        <v>0</v>
      </c>
      <c r="AMT126">
        <v>0</v>
      </c>
      <c r="AMU126">
        <v>0</v>
      </c>
      <c r="AMV126">
        <v>0</v>
      </c>
      <c r="AMX126" t="s">
        <v>1181</v>
      </c>
      <c r="AMY126" t="s">
        <v>1137</v>
      </c>
      <c r="ANJ126" t="s">
        <v>1138</v>
      </c>
      <c r="ANK126">
        <v>0</v>
      </c>
      <c r="ANL126">
        <v>0</v>
      </c>
      <c r="ANM126">
        <v>0</v>
      </c>
      <c r="ANN126">
        <v>0</v>
      </c>
      <c r="ANO126">
        <v>0</v>
      </c>
      <c r="ANP126">
        <v>0</v>
      </c>
      <c r="ANQ126">
        <v>0</v>
      </c>
      <c r="ANR126">
        <v>1</v>
      </c>
      <c r="ANS126">
        <v>0</v>
      </c>
      <c r="ANX126">
        <v>375515950</v>
      </c>
      <c r="ANY126" s="2">
        <v>44914.53696759259</v>
      </c>
      <c r="AOB126" t="s">
        <v>1140</v>
      </c>
      <c r="AOC126" t="s">
        <v>1141</v>
      </c>
    </row>
    <row r="127" spans="1:942 1030:1069" x14ac:dyDescent="0.35">
      <c r="A127">
        <v>126</v>
      </c>
      <c r="B127" t="s">
        <v>1531</v>
      </c>
      <c r="C127" s="2">
        <v>44914</v>
      </c>
      <c r="D127" t="s">
        <v>1328</v>
      </c>
      <c r="E127" s="2">
        <v>44914.46617615741</v>
      </c>
      <c r="F127" s="2">
        <v>44914.46617615741</v>
      </c>
      <c r="G127" s="2">
        <v>44914.487845289354</v>
      </c>
      <c r="H127" t="s">
        <v>1115</v>
      </c>
      <c r="K127" t="s">
        <v>1116</v>
      </c>
      <c r="L127" s="2">
        <v>44914</v>
      </c>
      <c r="M127" t="s">
        <v>1329</v>
      </c>
      <c r="N127" t="s">
        <v>1330</v>
      </c>
      <c r="O127" t="s">
        <v>1331</v>
      </c>
      <c r="P127" t="s">
        <v>1120</v>
      </c>
      <c r="S127" t="s">
        <v>1121</v>
      </c>
      <c r="T127" t="s">
        <v>1332</v>
      </c>
      <c r="V127" t="s">
        <v>1123</v>
      </c>
      <c r="X127" t="s">
        <v>1150</v>
      </c>
      <c r="AA127" t="s">
        <v>1125</v>
      </c>
      <c r="AB127">
        <v>0</v>
      </c>
      <c r="AC127">
        <v>0</v>
      </c>
      <c r="AD127">
        <v>0</v>
      </c>
      <c r="AE127">
        <v>1</v>
      </c>
      <c r="AF127">
        <v>1</v>
      </c>
      <c r="EF127" t="s">
        <v>1125</v>
      </c>
      <c r="EG127">
        <v>0</v>
      </c>
      <c r="EH127">
        <v>0</v>
      </c>
      <c r="EI127">
        <v>0</v>
      </c>
      <c r="EJ127">
        <v>0</v>
      </c>
      <c r="EK127">
        <v>1</v>
      </c>
      <c r="EL127">
        <v>1</v>
      </c>
      <c r="IP127" t="s">
        <v>1297</v>
      </c>
      <c r="IQ127">
        <v>0</v>
      </c>
      <c r="IR127">
        <v>0</v>
      </c>
      <c r="IS127">
        <v>0</v>
      </c>
      <c r="IT127">
        <v>0</v>
      </c>
      <c r="IU127">
        <v>0</v>
      </c>
      <c r="IV127">
        <v>0</v>
      </c>
      <c r="IW127">
        <v>0</v>
      </c>
      <c r="IX127">
        <v>0</v>
      </c>
      <c r="IY127">
        <v>0</v>
      </c>
      <c r="IZ127">
        <v>0</v>
      </c>
      <c r="JA127">
        <v>0</v>
      </c>
      <c r="JB127">
        <v>0</v>
      </c>
      <c r="JC127">
        <v>0</v>
      </c>
      <c r="JD127">
        <v>0</v>
      </c>
      <c r="JE127">
        <v>1</v>
      </c>
      <c r="JF127">
        <v>0</v>
      </c>
      <c r="JG127">
        <v>1</v>
      </c>
      <c r="JH127">
        <v>3</v>
      </c>
      <c r="OX127" t="s">
        <v>1127</v>
      </c>
      <c r="OY127">
        <v>300</v>
      </c>
      <c r="OZ127" t="s">
        <v>1131</v>
      </c>
      <c r="PC127">
        <v>50</v>
      </c>
      <c r="PD127">
        <v>2</v>
      </c>
      <c r="PE127">
        <v>0</v>
      </c>
      <c r="PG127" t="s">
        <v>1137</v>
      </c>
      <c r="QP127" t="s">
        <v>1134</v>
      </c>
      <c r="QQ127">
        <v>1</v>
      </c>
      <c r="QR127">
        <v>0</v>
      </c>
      <c r="QS127">
        <v>0</v>
      </c>
      <c r="QT127">
        <v>0</v>
      </c>
      <c r="TG127" t="s">
        <v>1532</v>
      </c>
      <c r="TH127">
        <v>1</v>
      </c>
      <c r="TI127">
        <v>1</v>
      </c>
      <c r="TJ127">
        <v>1</v>
      </c>
      <c r="TK127">
        <v>1</v>
      </c>
      <c r="TL127">
        <v>1</v>
      </c>
      <c r="TM127">
        <v>0</v>
      </c>
      <c r="TN127">
        <v>0</v>
      </c>
      <c r="TO127">
        <v>0</v>
      </c>
      <c r="TP127">
        <v>0</v>
      </c>
      <c r="TQ127">
        <v>0</v>
      </c>
      <c r="TR127">
        <v>0</v>
      </c>
      <c r="TS127">
        <v>0</v>
      </c>
      <c r="TT127">
        <v>0</v>
      </c>
      <c r="TU127">
        <v>0</v>
      </c>
      <c r="TV127">
        <v>0</v>
      </c>
      <c r="TW127">
        <v>0</v>
      </c>
      <c r="TX127">
        <v>1</v>
      </c>
      <c r="TY127">
        <v>1</v>
      </c>
      <c r="TZ127">
        <v>1</v>
      </c>
      <c r="UA127">
        <v>1</v>
      </c>
      <c r="UB127">
        <v>0</v>
      </c>
      <c r="UC127">
        <v>0</v>
      </c>
      <c r="UD127">
        <v>0</v>
      </c>
      <c r="UE127">
        <v>0</v>
      </c>
      <c r="UF127">
        <v>0</v>
      </c>
      <c r="UG127">
        <v>0</v>
      </c>
      <c r="UH127">
        <v>0</v>
      </c>
      <c r="UI127">
        <v>0</v>
      </c>
      <c r="UJ127">
        <v>9</v>
      </c>
      <c r="UL127" t="s">
        <v>1127</v>
      </c>
      <c r="UM127" t="s">
        <v>1501</v>
      </c>
      <c r="UN127">
        <v>0</v>
      </c>
      <c r="UO127">
        <v>1</v>
      </c>
      <c r="UP127">
        <v>1</v>
      </c>
      <c r="UR127">
        <v>750</v>
      </c>
      <c r="US127">
        <v>5250</v>
      </c>
      <c r="UT127" t="s">
        <v>1128</v>
      </c>
      <c r="UW127">
        <v>30</v>
      </c>
      <c r="UX127">
        <v>3</v>
      </c>
      <c r="UY127">
        <v>0</v>
      </c>
      <c r="VA127" t="s">
        <v>1127</v>
      </c>
      <c r="VB127" t="s">
        <v>1501</v>
      </c>
      <c r="VC127">
        <v>0</v>
      </c>
      <c r="VD127">
        <v>1</v>
      </c>
      <c r="VE127">
        <v>1</v>
      </c>
      <c r="VG127">
        <v>600</v>
      </c>
      <c r="VH127">
        <v>4200</v>
      </c>
      <c r="VI127" t="s">
        <v>1128</v>
      </c>
      <c r="VL127">
        <v>15</v>
      </c>
      <c r="VM127">
        <v>2</v>
      </c>
      <c r="VN127">
        <v>0</v>
      </c>
      <c r="VP127" t="s">
        <v>1127</v>
      </c>
      <c r="VQ127" t="s">
        <v>1501</v>
      </c>
      <c r="VR127">
        <v>0</v>
      </c>
      <c r="VS127">
        <v>1</v>
      </c>
      <c r="VT127">
        <v>1</v>
      </c>
      <c r="VV127">
        <v>900</v>
      </c>
      <c r="VW127">
        <v>6300</v>
      </c>
      <c r="VX127" t="s">
        <v>1128</v>
      </c>
      <c r="WA127">
        <v>15</v>
      </c>
      <c r="WB127">
        <v>3</v>
      </c>
      <c r="WC127">
        <v>0</v>
      </c>
      <c r="WE127" t="s">
        <v>1127</v>
      </c>
      <c r="WF127" t="s">
        <v>1501</v>
      </c>
      <c r="WG127">
        <v>0</v>
      </c>
      <c r="WH127">
        <v>1</v>
      </c>
      <c r="WI127">
        <v>1</v>
      </c>
      <c r="WK127">
        <v>650</v>
      </c>
      <c r="WL127">
        <v>4550</v>
      </c>
      <c r="WM127" t="s">
        <v>1128</v>
      </c>
      <c r="WP127">
        <v>15</v>
      </c>
      <c r="WQ127">
        <v>3</v>
      </c>
      <c r="WR127">
        <v>0</v>
      </c>
      <c r="WT127" t="s">
        <v>1127</v>
      </c>
      <c r="WU127" t="s">
        <v>1501</v>
      </c>
      <c r="WV127">
        <v>0</v>
      </c>
      <c r="WW127">
        <v>1</v>
      </c>
      <c r="WX127">
        <v>1</v>
      </c>
      <c r="WZ127">
        <v>1350</v>
      </c>
      <c r="XA127">
        <v>3150</v>
      </c>
      <c r="XB127" t="s">
        <v>1128</v>
      </c>
      <c r="XE127">
        <v>20</v>
      </c>
      <c r="XF127">
        <v>2</v>
      </c>
      <c r="XG127">
        <v>0</v>
      </c>
      <c r="ACE127" t="s">
        <v>1127</v>
      </c>
      <c r="ACF127" t="s">
        <v>1501</v>
      </c>
      <c r="ACG127">
        <v>0</v>
      </c>
      <c r="ACH127">
        <v>1</v>
      </c>
      <c r="ACI127">
        <v>1</v>
      </c>
      <c r="ACK127">
        <v>500</v>
      </c>
      <c r="ACL127">
        <v>3500</v>
      </c>
      <c r="ACM127" t="s">
        <v>1128</v>
      </c>
      <c r="ACP127">
        <v>30</v>
      </c>
      <c r="ACQ127">
        <v>2</v>
      </c>
      <c r="ACR127">
        <v>0</v>
      </c>
      <c r="ACT127" t="s">
        <v>1127</v>
      </c>
      <c r="ACU127" t="s">
        <v>1501</v>
      </c>
      <c r="ACV127">
        <v>0</v>
      </c>
      <c r="ACW127">
        <v>1</v>
      </c>
      <c r="ACX127">
        <v>1</v>
      </c>
      <c r="ACZ127">
        <v>1500</v>
      </c>
      <c r="ADA127">
        <v>10500</v>
      </c>
      <c r="ADB127" t="s">
        <v>1128</v>
      </c>
      <c r="ADE127">
        <v>20</v>
      </c>
      <c r="ADF127">
        <v>3</v>
      </c>
      <c r="ADG127">
        <v>0</v>
      </c>
      <c r="ADI127" t="s">
        <v>1127</v>
      </c>
      <c r="ADJ127" t="s">
        <v>1501</v>
      </c>
      <c r="ADK127">
        <v>0</v>
      </c>
      <c r="ADL127">
        <v>1</v>
      </c>
      <c r="ADM127">
        <v>1</v>
      </c>
      <c r="ADO127">
        <v>1400</v>
      </c>
      <c r="ADP127">
        <v>9800</v>
      </c>
      <c r="ADQ127" t="s">
        <v>1128</v>
      </c>
      <c r="ADT127">
        <v>20</v>
      </c>
      <c r="ADU127">
        <v>3</v>
      </c>
      <c r="ADV127">
        <v>0</v>
      </c>
      <c r="AHG127" t="s">
        <v>1137</v>
      </c>
      <c r="AJB127" t="s">
        <v>1134</v>
      </c>
      <c r="AJC127">
        <v>1</v>
      </c>
      <c r="AJD127">
        <v>0</v>
      </c>
      <c r="AJE127">
        <v>0</v>
      </c>
      <c r="AJF127">
        <v>0</v>
      </c>
      <c r="AMP127" t="s">
        <v>1135</v>
      </c>
      <c r="AMQ127">
        <v>1</v>
      </c>
      <c r="AMR127">
        <v>0</v>
      </c>
      <c r="AMS127">
        <v>0</v>
      </c>
      <c r="AMT127">
        <v>0</v>
      </c>
      <c r="AMU127">
        <v>0</v>
      </c>
      <c r="AMV127">
        <v>0</v>
      </c>
      <c r="AMX127" t="s">
        <v>1181</v>
      </c>
      <c r="AMY127" t="s">
        <v>1137</v>
      </c>
      <c r="ANJ127" t="s">
        <v>1138</v>
      </c>
      <c r="ANK127">
        <v>0</v>
      </c>
      <c r="ANL127">
        <v>0</v>
      </c>
      <c r="ANM127">
        <v>0</v>
      </c>
      <c r="ANN127">
        <v>0</v>
      </c>
      <c r="ANO127">
        <v>0</v>
      </c>
      <c r="ANP127">
        <v>0</v>
      </c>
      <c r="ANQ127">
        <v>0</v>
      </c>
      <c r="ANR127">
        <v>1</v>
      </c>
      <c r="ANS127">
        <v>0</v>
      </c>
      <c r="ANX127">
        <v>375515974</v>
      </c>
      <c r="ANY127" s="2">
        <v>44914.536990740737</v>
      </c>
      <c r="AOB127" t="s">
        <v>1140</v>
      </c>
      <c r="AOC127" t="s">
        <v>1141</v>
      </c>
    </row>
    <row r="128" spans="1:942 1030:1069" x14ac:dyDescent="0.35">
      <c r="A128">
        <v>127</v>
      </c>
      <c r="B128" t="s">
        <v>1533</v>
      </c>
      <c r="C128" s="2">
        <v>44914</v>
      </c>
      <c r="D128" t="s">
        <v>1328</v>
      </c>
      <c r="E128" s="2">
        <v>44914.513556585647</v>
      </c>
      <c r="F128" s="2">
        <v>44914.513556585647</v>
      </c>
      <c r="G128" s="2">
        <v>44914.517345787041</v>
      </c>
      <c r="H128" t="s">
        <v>1115</v>
      </c>
      <c r="K128" t="s">
        <v>1116</v>
      </c>
      <c r="L128" s="2">
        <v>44914</v>
      </c>
      <c r="M128" t="s">
        <v>1329</v>
      </c>
      <c r="N128" t="s">
        <v>1330</v>
      </c>
      <c r="O128" t="s">
        <v>1331</v>
      </c>
      <c r="P128" t="s">
        <v>1120</v>
      </c>
      <c r="S128" t="s">
        <v>1121</v>
      </c>
      <c r="T128" t="s">
        <v>1332</v>
      </c>
      <c r="V128" t="s">
        <v>1123</v>
      </c>
      <c r="X128" t="s">
        <v>1124</v>
      </c>
      <c r="AA128" t="s">
        <v>1125</v>
      </c>
      <c r="AB128">
        <v>0</v>
      </c>
      <c r="AC128">
        <v>0</v>
      </c>
      <c r="AD128">
        <v>0</v>
      </c>
      <c r="AE128">
        <v>1</v>
      </c>
      <c r="AF128">
        <v>1</v>
      </c>
      <c r="EF128" t="s">
        <v>1125</v>
      </c>
      <c r="EG128">
        <v>0</v>
      </c>
      <c r="EH128">
        <v>0</v>
      </c>
      <c r="EI128">
        <v>0</v>
      </c>
      <c r="EJ128">
        <v>0</v>
      </c>
      <c r="EK128">
        <v>1</v>
      </c>
      <c r="EL128">
        <v>1</v>
      </c>
      <c r="IP128" t="s">
        <v>1125</v>
      </c>
      <c r="IQ128">
        <v>0</v>
      </c>
      <c r="IR128">
        <v>0</v>
      </c>
      <c r="IS128">
        <v>0</v>
      </c>
      <c r="IT128">
        <v>0</v>
      </c>
      <c r="IU128">
        <v>0</v>
      </c>
      <c r="IV128">
        <v>0</v>
      </c>
      <c r="IW128">
        <v>0</v>
      </c>
      <c r="IX128">
        <v>0</v>
      </c>
      <c r="IY128">
        <v>0</v>
      </c>
      <c r="IZ128">
        <v>0</v>
      </c>
      <c r="JA128">
        <v>0</v>
      </c>
      <c r="JB128">
        <v>0</v>
      </c>
      <c r="JC128">
        <v>0</v>
      </c>
      <c r="JD128">
        <v>0</v>
      </c>
      <c r="JE128">
        <v>0</v>
      </c>
      <c r="JF128">
        <v>1</v>
      </c>
      <c r="JG128">
        <v>1</v>
      </c>
      <c r="JH128">
        <v>3</v>
      </c>
      <c r="TG128" t="s">
        <v>1534</v>
      </c>
      <c r="TH128">
        <v>0</v>
      </c>
      <c r="TI128">
        <v>0</v>
      </c>
      <c r="TJ128">
        <v>0</v>
      </c>
      <c r="TK128">
        <v>0</v>
      </c>
      <c r="TL128">
        <v>0</v>
      </c>
      <c r="TM128">
        <v>0</v>
      </c>
      <c r="TN128">
        <v>0</v>
      </c>
      <c r="TO128">
        <v>1</v>
      </c>
      <c r="TP128">
        <v>1</v>
      </c>
      <c r="TQ128">
        <v>1</v>
      </c>
      <c r="TR128">
        <v>0</v>
      </c>
      <c r="TS128">
        <v>0</v>
      </c>
      <c r="TT128">
        <v>0</v>
      </c>
      <c r="TU128">
        <v>0</v>
      </c>
      <c r="TV128">
        <v>0</v>
      </c>
      <c r="TW128">
        <v>0</v>
      </c>
      <c r="TX128">
        <v>0</v>
      </c>
      <c r="TY128">
        <v>0</v>
      </c>
      <c r="TZ128">
        <v>0</v>
      </c>
      <c r="UA128">
        <v>0</v>
      </c>
      <c r="UB128">
        <v>0</v>
      </c>
      <c r="UC128">
        <v>0</v>
      </c>
      <c r="UD128">
        <v>0</v>
      </c>
      <c r="UE128">
        <v>0</v>
      </c>
      <c r="UF128">
        <v>0</v>
      </c>
      <c r="UG128">
        <v>0</v>
      </c>
      <c r="UH128">
        <v>0</v>
      </c>
      <c r="UI128">
        <v>0</v>
      </c>
      <c r="UJ128">
        <v>3</v>
      </c>
      <c r="YM128" t="s">
        <v>1127</v>
      </c>
      <c r="YN128">
        <v>500</v>
      </c>
      <c r="YO128" t="s">
        <v>1128</v>
      </c>
      <c r="YR128">
        <v>30</v>
      </c>
      <c r="YS128">
        <v>1</v>
      </c>
      <c r="YT128">
        <v>0</v>
      </c>
      <c r="YV128" t="s">
        <v>1127</v>
      </c>
      <c r="YW128">
        <v>750</v>
      </c>
      <c r="YX128" t="s">
        <v>1128</v>
      </c>
      <c r="ZA128">
        <v>30</v>
      </c>
      <c r="ZB128">
        <v>1</v>
      </c>
      <c r="ZC128">
        <v>0</v>
      </c>
      <c r="ZE128" t="s">
        <v>1127</v>
      </c>
      <c r="ZF128">
        <v>300</v>
      </c>
      <c r="ZG128" t="s">
        <v>1128</v>
      </c>
      <c r="ZJ128">
        <v>30</v>
      </c>
      <c r="ZK128">
        <v>1</v>
      </c>
      <c r="ZL128">
        <v>0</v>
      </c>
      <c r="AHG128" t="s">
        <v>1123</v>
      </c>
      <c r="AHI128" t="s">
        <v>1528</v>
      </c>
      <c r="AHJ128">
        <v>0</v>
      </c>
      <c r="AHK128">
        <v>0</v>
      </c>
      <c r="AHL128">
        <v>0</v>
      </c>
      <c r="AHM128">
        <v>0</v>
      </c>
      <c r="AHN128">
        <v>0</v>
      </c>
      <c r="AHO128">
        <v>0</v>
      </c>
      <c r="AHP128">
        <v>0</v>
      </c>
      <c r="AHQ128">
        <v>1</v>
      </c>
      <c r="AHR128">
        <v>0</v>
      </c>
      <c r="AHS128">
        <v>0</v>
      </c>
      <c r="AHT128">
        <v>0</v>
      </c>
      <c r="AHU128">
        <v>0</v>
      </c>
      <c r="AHV128">
        <v>0</v>
      </c>
      <c r="AHW128">
        <v>0</v>
      </c>
      <c r="AHX128">
        <v>0</v>
      </c>
      <c r="AHY128">
        <v>0</v>
      </c>
      <c r="AHZ128">
        <v>0</v>
      </c>
      <c r="AIA128">
        <v>0</v>
      </c>
      <c r="AIB128">
        <v>0</v>
      </c>
      <c r="AIC128">
        <v>0</v>
      </c>
      <c r="AID128">
        <v>0</v>
      </c>
      <c r="AIE128">
        <v>0</v>
      </c>
      <c r="AIF128">
        <v>0</v>
      </c>
      <c r="AIG128">
        <v>0</v>
      </c>
      <c r="AIH128">
        <v>0</v>
      </c>
      <c r="AII128">
        <v>0</v>
      </c>
      <c r="AIJ128">
        <v>0</v>
      </c>
      <c r="AIK128">
        <v>0</v>
      </c>
      <c r="AIM128" t="s">
        <v>1348</v>
      </c>
      <c r="AIN128">
        <v>0</v>
      </c>
      <c r="AIO128">
        <v>0</v>
      </c>
      <c r="AIP128">
        <v>1</v>
      </c>
      <c r="AIQ128">
        <v>0</v>
      </c>
      <c r="AIR128">
        <v>0</v>
      </c>
      <c r="AIS128">
        <v>0</v>
      </c>
      <c r="AIT128">
        <v>0</v>
      </c>
      <c r="AIU128">
        <v>0</v>
      </c>
      <c r="AIV128">
        <v>0</v>
      </c>
      <c r="AIW128">
        <v>0</v>
      </c>
      <c r="AIX128">
        <v>0</v>
      </c>
      <c r="AIY128">
        <v>0</v>
      </c>
      <c r="AJB128" t="s">
        <v>1134</v>
      </c>
      <c r="AJC128">
        <v>1</v>
      </c>
      <c r="AJD128">
        <v>0</v>
      </c>
      <c r="AJE128">
        <v>0</v>
      </c>
      <c r="AJF128">
        <v>0</v>
      </c>
      <c r="AMP128" t="s">
        <v>1135</v>
      </c>
      <c r="AMQ128">
        <v>1</v>
      </c>
      <c r="AMR128">
        <v>0</v>
      </c>
      <c r="AMS128">
        <v>0</v>
      </c>
      <c r="AMT128">
        <v>0</v>
      </c>
      <c r="AMU128">
        <v>0</v>
      </c>
      <c r="AMV128">
        <v>0</v>
      </c>
      <c r="AMX128" t="s">
        <v>1181</v>
      </c>
      <c r="AMY128" t="s">
        <v>1137</v>
      </c>
      <c r="ANJ128" t="s">
        <v>1138</v>
      </c>
      <c r="ANK128">
        <v>0</v>
      </c>
      <c r="ANL128">
        <v>0</v>
      </c>
      <c r="ANM128">
        <v>0</v>
      </c>
      <c r="ANN128">
        <v>0</v>
      </c>
      <c r="ANO128">
        <v>0</v>
      </c>
      <c r="ANP128">
        <v>0</v>
      </c>
      <c r="ANQ128">
        <v>0</v>
      </c>
      <c r="ANR128">
        <v>1</v>
      </c>
      <c r="ANS128">
        <v>0</v>
      </c>
      <c r="ANX128">
        <v>375516000</v>
      </c>
      <c r="ANY128" s="2">
        <v>44914.53701388889</v>
      </c>
      <c r="AOB128" t="s">
        <v>1140</v>
      </c>
      <c r="AOC128" t="s">
        <v>1141</v>
      </c>
    </row>
    <row r="129" spans="1:942 1030:1069" x14ac:dyDescent="0.35">
      <c r="A129">
        <v>128</v>
      </c>
      <c r="B129" t="s">
        <v>1535</v>
      </c>
      <c r="C129" s="2">
        <v>44914</v>
      </c>
      <c r="D129" t="s">
        <v>1328</v>
      </c>
      <c r="E129" s="2">
        <v>44914.491264212957</v>
      </c>
      <c r="F129" s="2">
        <v>44914.491264212957</v>
      </c>
      <c r="G129" s="2">
        <v>44914.501011539352</v>
      </c>
      <c r="H129" t="s">
        <v>1115</v>
      </c>
      <c r="K129" t="s">
        <v>1116</v>
      </c>
      <c r="L129" s="2">
        <v>44914</v>
      </c>
      <c r="M129" t="s">
        <v>1329</v>
      </c>
      <c r="N129" t="s">
        <v>1330</v>
      </c>
      <c r="O129" t="s">
        <v>1331</v>
      </c>
      <c r="P129" t="s">
        <v>1120</v>
      </c>
      <c r="S129" t="s">
        <v>1121</v>
      </c>
      <c r="T129" t="s">
        <v>1332</v>
      </c>
      <c r="V129" t="s">
        <v>1123</v>
      </c>
      <c r="X129" t="s">
        <v>1124</v>
      </c>
      <c r="AA129" t="s">
        <v>1125</v>
      </c>
      <c r="AB129">
        <v>0</v>
      </c>
      <c r="AC129">
        <v>0</v>
      </c>
      <c r="AD129">
        <v>0</v>
      </c>
      <c r="AE129">
        <v>1</v>
      </c>
      <c r="AF129">
        <v>1</v>
      </c>
      <c r="EF129" t="s">
        <v>1125</v>
      </c>
      <c r="EG129">
        <v>0</v>
      </c>
      <c r="EH129">
        <v>0</v>
      </c>
      <c r="EI129">
        <v>0</v>
      </c>
      <c r="EJ129">
        <v>0</v>
      </c>
      <c r="EK129">
        <v>1</v>
      </c>
      <c r="EL129">
        <v>1</v>
      </c>
      <c r="IP129" t="s">
        <v>1125</v>
      </c>
      <c r="IQ129">
        <v>0</v>
      </c>
      <c r="IR129">
        <v>0</v>
      </c>
      <c r="IS129">
        <v>0</v>
      </c>
      <c r="IT129">
        <v>0</v>
      </c>
      <c r="IU129">
        <v>0</v>
      </c>
      <c r="IV129">
        <v>0</v>
      </c>
      <c r="IW129">
        <v>0</v>
      </c>
      <c r="IX129">
        <v>0</v>
      </c>
      <c r="IY129">
        <v>0</v>
      </c>
      <c r="IZ129">
        <v>0</v>
      </c>
      <c r="JA129">
        <v>0</v>
      </c>
      <c r="JB129">
        <v>0</v>
      </c>
      <c r="JC129">
        <v>0</v>
      </c>
      <c r="JD129">
        <v>0</v>
      </c>
      <c r="JE129">
        <v>0</v>
      </c>
      <c r="JF129">
        <v>1</v>
      </c>
      <c r="JG129">
        <v>1</v>
      </c>
      <c r="JH129">
        <v>3</v>
      </c>
      <c r="TG129" t="s">
        <v>1536</v>
      </c>
      <c r="TH129">
        <v>0</v>
      </c>
      <c r="TI129">
        <v>0</v>
      </c>
      <c r="TJ129">
        <v>0</v>
      </c>
      <c r="TK129">
        <v>0</v>
      </c>
      <c r="TL129">
        <v>0</v>
      </c>
      <c r="TM129">
        <v>0</v>
      </c>
      <c r="TN129">
        <v>0</v>
      </c>
      <c r="TO129">
        <v>0</v>
      </c>
      <c r="TP129">
        <v>0</v>
      </c>
      <c r="TQ129">
        <v>0</v>
      </c>
      <c r="TR129">
        <v>0</v>
      </c>
      <c r="TS129">
        <v>0</v>
      </c>
      <c r="TT129">
        <v>0</v>
      </c>
      <c r="TU129">
        <v>0</v>
      </c>
      <c r="TV129">
        <v>0</v>
      </c>
      <c r="TW129">
        <v>0</v>
      </c>
      <c r="TX129">
        <v>0</v>
      </c>
      <c r="TY129">
        <v>1</v>
      </c>
      <c r="TZ129">
        <v>1</v>
      </c>
      <c r="UA129">
        <v>1</v>
      </c>
      <c r="UB129">
        <v>0</v>
      </c>
      <c r="UC129">
        <v>0</v>
      </c>
      <c r="UD129">
        <v>0</v>
      </c>
      <c r="UE129">
        <v>0</v>
      </c>
      <c r="UF129">
        <v>0</v>
      </c>
      <c r="UG129">
        <v>0</v>
      </c>
      <c r="UH129">
        <v>0</v>
      </c>
      <c r="UI129">
        <v>0</v>
      </c>
      <c r="UJ129">
        <v>3</v>
      </c>
      <c r="ACE129" t="s">
        <v>1127</v>
      </c>
      <c r="ACF129" t="s">
        <v>1501</v>
      </c>
      <c r="ACG129">
        <v>0</v>
      </c>
      <c r="ACH129">
        <v>1</v>
      </c>
      <c r="ACI129">
        <v>1</v>
      </c>
      <c r="ACK129">
        <v>500</v>
      </c>
      <c r="ACL129">
        <v>3500</v>
      </c>
      <c r="ACM129" t="s">
        <v>1131</v>
      </c>
      <c r="ACP129">
        <v>30</v>
      </c>
      <c r="ACQ129">
        <v>3</v>
      </c>
      <c r="ACR129">
        <v>0</v>
      </c>
      <c r="ACT129" t="s">
        <v>1127</v>
      </c>
      <c r="ACU129" t="s">
        <v>1501</v>
      </c>
      <c r="ACV129">
        <v>0</v>
      </c>
      <c r="ACW129">
        <v>1</v>
      </c>
      <c r="ACX129">
        <v>1</v>
      </c>
      <c r="ACZ129">
        <v>1500</v>
      </c>
      <c r="ADA129">
        <v>10500</v>
      </c>
      <c r="ADB129" t="s">
        <v>1131</v>
      </c>
      <c r="ADE129">
        <v>30</v>
      </c>
      <c r="ADF129">
        <v>3</v>
      </c>
      <c r="ADG129">
        <v>0</v>
      </c>
      <c r="ADI129" t="s">
        <v>1127</v>
      </c>
      <c r="ADJ129" t="s">
        <v>1501</v>
      </c>
      <c r="ADK129">
        <v>0</v>
      </c>
      <c r="ADL129">
        <v>1</v>
      </c>
      <c r="ADM129">
        <v>1</v>
      </c>
      <c r="ADO129">
        <v>1400</v>
      </c>
      <c r="ADP129">
        <v>9800</v>
      </c>
      <c r="ADQ129" t="s">
        <v>1131</v>
      </c>
      <c r="ADT129">
        <v>30</v>
      </c>
      <c r="ADU129">
        <v>3</v>
      </c>
      <c r="ADV129">
        <v>0</v>
      </c>
      <c r="AHG129" t="s">
        <v>1137</v>
      </c>
      <c r="AJB129" t="s">
        <v>1134</v>
      </c>
      <c r="AJC129">
        <v>1</v>
      </c>
      <c r="AJD129">
        <v>0</v>
      </c>
      <c r="AJE129">
        <v>0</v>
      </c>
      <c r="AJF129">
        <v>0</v>
      </c>
      <c r="AMP129" t="s">
        <v>1135</v>
      </c>
      <c r="AMQ129">
        <v>1</v>
      </c>
      <c r="AMR129">
        <v>0</v>
      </c>
      <c r="AMS129">
        <v>0</v>
      </c>
      <c r="AMT129">
        <v>0</v>
      </c>
      <c r="AMU129">
        <v>0</v>
      </c>
      <c r="AMV129">
        <v>0</v>
      </c>
      <c r="AMX129" t="s">
        <v>1181</v>
      </c>
      <c r="AMY129" t="s">
        <v>1137</v>
      </c>
      <c r="ANJ129" t="s">
        <v>1138</v>
      </c>
      <c r="ANK129">
        <v>0</v>
      </c>
      <c r="ANL129">
        <v>0</v>
      </c>
      <c r="ANM129">
        <v>0</v>
      </c>
      <c r="ANN129">
        <v>0</v>
      </c>
      <c r="ANO129">
        <v>0</v>
      </c>
      <c r="ANP129">
        <v>0</v>
      </c>
      <c r="ANQ129">
        <v>0</v>
      </c>
      <c r="ANR129">
        <v>1</v>
      </c>
      <c r="ANS129">
        <v>0</v>
      </c>
      <c r="ANX129">
        <v>375516003</v>
      </c>
      <c r="ANY129" s="2">
        <v>44914.537025462967</v>
      </c>
      <c r="AOB129" t="s">
        <v>1140</v>
      </c>
      <c r="AOC129" t="s">
        <v>1141</v>
      </c>
    </row>
    <row r="130" spans="1:942 1030:1069" x14ac:dyDescent="0.35">
      <c r="A130">
        <v>129</v>
      </c>
      <c r="B130" t="s">
        <v>1537</v>
      </c>
      <c r="C130" s="2">
        <v>44914</v>
      </c>
      <c r="D130" t="s">
        <v>1328</v>
      </c>
      <c r="E130" s="2">
        <v>44914.518530289351</v>
      </c>
      <c r="F130" s="2">
        <v>44914.518530289351</v>
      </c>
      <c r="G130" s="2">
        <v>44914.521839444453</v>
      </c>
      <c r="H130" t="s">
        <v>1115</v>
      </c>
      <c r="K130" t="s">
        <v>1116</v>
      </c>
      <c r="L130" s="2">
        <v>44914</v>
      </c>
      <c r="M130" t="s">
        <v>1329</v>
      </c>
      <c r="N130" t="s">
        <v>1330</v>
      </c>
      <c r="O130" t="s">
        <v>1331</v>
      </c>
      <c r="P130" t="s">
        <v>1120</v>
      </c>
      <c r="S130" t="s">
        <v>1121</v>
      </c>
      <c r="T130" t="s">
        <v>1332</v>
      </c>
      <c r="V130" t="s">
        <v>1123</v>
      </c>
      <c r="X130" t="s">
        <v>1124</v>
      </c>
      <c r="AA130" t="s">
        <v>1125</v>
      </c>
      <c r="AB130">
        <v>0</v>
      </c>
      <c r="AC130">
        <v>0</v>
      </c>
      <c r="AD130">
        <v>0</v>
      </c>
      <c r="AE130">
        <v>1</v>
      </c>
      <c r="AF130">
        <v>1</v>
      </c>
      <c r="EF130" t="s">
        <v>1125</v>
      </c>
      <c r="EG130">
        <v>0</v>
      </c>
      <c r="EH130">
        <v>0</v>
      </c>
      <c r="EI130">
        <v>0</v>
      </c>
      <c r="EJ130">
        <v>0</v>
      </c>
      <c r="EK130">
        <v>1</v>
      </c>
      <c r="EL130">
        <v>1</v>
      </c>
      <c r="IP130" t="s">
        <v>1125</v>
      </c>
      <c r="IQ130">
        <v>0</v>
      </c>
      <c r="IR130">
        <v>0</v>
      </c>
      <c r="IS130">
        <v>0</v>
      </c>
      <c r="IT130">
        <v>0</v>
      </c>
      <c r="IU130">
        <v>0</v>
      </c>
      <c r="IV130">
        <v>0</v>
      </c>
      <c r="IW130">
        <v>0</v>
      </c>
      <c r="IX130">
        <v>0</v>
      </c>
      <c r="IY130">
        <v>0</v>
      </c>
      <c r="IZ130">
        <v>0</v>
      </c>
      <c r="JA130">
        <v>0</v>
      </c>
      <c r="JB130">
        <v>0</v>
      </c>
      <c r="JC130">
        <v>0</v>
      </c>
      <c r="JD130">
        <v>0</v>
      </c>
      <c r="JE130">
        <v>0</v>
      </c>
      <c r="JF130">
        <v>1</v>
      </c>
      <c r="JG130">
        <v>1</v>
      </c>
      <c r="JH130">
        <v>3</v>
      </c>
      <c r="TG130" t="s">
        <v>1538</v>
      </c>
      <c r="TH130">
        <v>0</v>
      </c>
      <c r="TI130">
        <v>0</v>
      </c>
      <c r="TJ130">
        <v>0</v>
      </c>
      <c r="TK130">
        <v>0</v>
      </c>
      <c r="TL130">
        <v>0</v>
      </c>
      <c r="TM130">
        <v>0</v>
      </c>
      <c r="TN130">
        <v>0</v>
      </c>
      <c r="TO130">
        <v>0</v>
      </c>
      <c r="TP130">
        <v>1</v>
      </c>
      <c r="TQ130">
        <v>0</v>
      </c>
      <c r="TR130">
        <v>0</v>
      </c>
      <c r="TS130">
        <v>0</v>
      </c>
      <c r="TT130">
        <v>0</v>
      </c>
      <c r="TU130">
        <v>0</v>
      </c>
      <c r="TV130">
        <v>0</v>
      </c>
      <c r="TW130">
        <v>0</v>
      </c>
      <c r="TX130">
        <v>0</v>
      </c>
      <c r="TY130">
        <v>0</v>
      </c>
      <c r="TZ130">
        <v>0</v>
      </c>
      <c r="UA130">
        <v>0</v>
      </c>
      <c r="UB130">
        <v>0</v>
      </c>
      <c r="UC130">
        <v>0</v>
      </c>
      <c r="UD130">
        <v>0</v>
      </c>
      <c r="UE130">
        <v>0</v>
      </c>
      <c r="UF130">
        <v>0</v>
      </c>
      <c r="UG130">
        <v>0</v>
      </c>
      <c r="UH130">
        <v>0</v>
      </c>
      <c r="UI130">
        <v>0</v>
      </c>
      <c r="UJ130">
        <v>1</v>
      </c>
      <c r="YV130" t="s">
        <v>1127</v>
      </c>
      <c r="YW130">
        <v>750</v>
      </c>
      <c r="YX130" t="s">
        <v>1128</v>
      </c>
      <c r="ZA130">
        <v>30</v>
      </c>
      <c r="ZB130">
        <v>1</v>
      </c>
      <c r="ZC130">
        <v>0</v>
      </c>
      <c r="AHG130" t="s">
        <v>1123</v>
      </c>
      <c r="AHI130" t="s">
        <v>1538</v>
      </c>
      <c r="AHJ130">
        <v>0</v>
      </c>
      <c r="AHK130">
        <v>0</v>
      </c>
      <c r="AHL130">
        <v>0</v>
      </c>
      <c r="AHM130">
        <v>0</v>
      </c>
      <c r="AHN130">
        <v>0</v>
      </c>
      <c r="AHO130">
        <v>0</v>
      </c>
      <c r="AHP130">
        <v>0</v>
      </c>
      <c r="AHQ130">
        <v>0</v>
      </c>
      <c r="AHR130">
        <v>1</v>
      </c>
      <c r="AHS130">
        <v>0</v>
      </c>
      <c r="AHT130">
        <v>0</v>
      </c>
      <c r="AHU130">
        <v>0</v>
      </c>
      <c r="AHV130">
        <v>0</v>
      </c>
      <c r="AHW130">
        <v>0</v>
      </c>
      <c r="AHX130">
        <v>0</v>
      </c>
      <c r="AHY130">
        <v>0</v>
      </c>
      <c r="AHZ130">
        <v>0</v>
      </c>
      <c r="AIA130">
        <v>0</v>
      </c>
      <c r="AIB130">
        <v>0</v>
      </c>
      <c r="AIC130">
        <v>0</v>
      </c>
      <c r="AID130">
        <v>0</v>
      </c>
      <c r="AIE130">
        <v>0</v>
      </c>
      <c r="AIF130">
        <v>0</v>
      </c>
      <c r="AIG130">
        <v>0</v>
      </c>
      <c r="AIH130">
        <v>0</v>
      </c>
      <c r="AII130">
        <v>0</v>
      </c>
      <c r="AIJ130">
        <v>0</v>
      </c>
      <c r="AIK130">
        <v>0</v>
      </c>
      <c r="AIM130" t="s">
        <v>1348</v>
      </c>
      <c r="AIN130">
        <v>0</v>
      </c>
      <c r="AIO130">
        <v>0</v>
      </c>
      <c r="AIP130">
        <v>1</v>
      </c>
      <c r="AIQ130">
        <v>0</v>
      </c>
      <c r="AIR130">
        <v>0</v>
      </c>
      <c r="AIS130">
        <v>0</v>
      </c>
      <c r="AIT130">
        <v>0</v>
      </c>
      <c r="AIU130">
        <v>0</v>
      </c>
      <c r="AIV130">
        <v>0</v>
      </c>
      <c r="AIW130">
        <v>0</v>
      </c>
      <c r="AIX130">
        <v>0</v>
      </c>
      <c r="AIY130">
        <v>0</v>
      </c>
      <c r="AJB130" t="s">
        <v>1134</v>
      </c>
      <c r="AJC130">
        <v>1</v>
      </c>
      <c r="AJD130">
        <v>0</v>
      </c>
      <c r="AJE130">
        <v>0</v>
      </c>
      <c r="AJF130">
        <v>0</v>
      </c>
      <c r="AMP130" t="s">
        <v>1135</v>
      </c>
      <c r="AMQ130">
        <v>1</v>
      </c>
      <c r="AMR130">
        <v>0</v>
      </c>
      <c r="AMS130">
        <v>0</v>
      </c>
      <c r="AMT130">
        <v>0</v>
      </c>
      <c r="AMU130">
        <v>0</v>
      </c>
      <c r="AMV130">
        <v>0</v>
      </c>
      <c r="AMX130" t="s">
        <v>1181</v>
      </c>
      <c r="AMY130" t="s">
        <v>1137</v>
      </c>
      <c r="ANJ130" t="s">
        <v>1138</v>
      </c>
      <c r="ANK130">
        <v>0</v>
      </c>
      <c r="ANL130">
        <v>0</v>
      </c>
      <c r="ANM130">
        <v>0</v>
      </c>
      <c r="ANN130">
        <v>0</v>
      </c>
      <c r="ANO130">
        <v>0</v>
      </c>
      <c r="ANP130">
        <v>0</v>
      </c>
      <c r="ANQ130">
        <v>0</v>
      </c>
      <c r="ANR130">
        <v>1</v>
      </c>
      <c r="ANS130">
        <v>0</v>
      </c>
      <c r="ANX130">
        <v>375516021</v>
      </c>
      <c r="ANY130" s="2">
        <v>44914.53706018519</v>
      </c>
      <c r="AOB130" t="s">
        <v>1140</v>
      </c>
      <c r="AOC130" t="s">
        <v>1141</v>
      </c>
    </row>
    <row r="131" spans="1:942 1030:1069" x14ac:dyDescent="0.35">
      <c r="A131">
        <v>130</v>
      </c>
      <c r="B131" t="s">
        <v>1539</v>
      </c>
      <c r="C131" s="2">
        <v>44914</v>
      </c>
      <c r="D131" t="s">
        <v>1328</v>
      </c>
      <c r="E131" s="2">
        <v>44914.502110729169</v>
      </c>
      <c r="F131" s="2">
        <v>44914.502110729169</v>
      </c>
      <c r="G131" s="2">
        <v>44914.504544062504</v>
      </c>
      <c r="H131" t="s">
        <v>1115</v>
      </c>
      <c r="K131" t="s">
        <v>1116</v>
      </c>
      <c r="L131" s="2">
        <v>44914</v>
      </c>
      <c r="M131" t="s">
        <v>1329</v>
      </c>
      <c r="N131" t="s">
        <v>1330</v>
      </c>
      <c r="O131" t="s">
        <v>1331</v>
      </c>
      <c r="P131" t="s">
        <v>1120</v>
      </c>
      <c r="S131" t="s">
        <v>1121</v>
      </c>
      <c r="T131" t="s">
        <v>1332</v>
      </c>
      <c r="V131" t="s">
        <v>1123</v>
      </c>
      <c r="X131" t="s">
        <v>1150</v>
      </c>
      <c r="AA131" t="s">
        <v>1125</v>
      </c>
      <c r="AB131">
        <v>0</v>
      </c>
      <c r="AC131">
        <v>0</v>
      </c>
      <c r="AD131">
        <v>0</v>
      </c>
      <c r="AE131">
        <v>1</v>
      </c>
      <c r="AF131">
        <v>1</v>
      </c>
      <c r="EF131" t="s">
        <v>1125</v>
      </c>
      <c r="EG131">
        <v>0</v>
      </c>
      <c r="EH131">
        <v>0</v>
      </c>
      <c r="EI131">
        <v>0</v>
      </c>
      <c r="EJ131">
        <v>0</v>
      </c>
      <c r="EK131">
        <v>1</v>
      </c>
      <c r="EL131">
        <v>1</v>
      </c>
      <c r="IP131" t="s">
        <v>1125</v>
      </c>
      <c r="IQ131">
        <v>0</v>
      </c>
      <c r="IR131">
        <v>0</v>
      </c>
      <c r="IS131">
        <v>0</v>
      </c>
      <c r="IT131">
        <v>0</v>
      </c>
      <c r="IU131">
        <v>0</v>
      </c>
      <c r="IV131">
        <v>0</v>
      </c>
      <c r="IW131">
        <v>0</v>
      </c>
      <c r="IX131">
        <v>0</v>
      </c>
      <c r="IY131">
        <v>0</v>
      </c>
      <c r="IZ131">
        <v>0</v>
      </c>
      <c r="JA131">
        <v>0</v>
      </c>
      <c r="JB131">
        <v>0</v>
      </c>
      <c r="JC131">
        <v>0</v>
      </c>
      <c r="JD131">
        <v>0</v>
      </c>
      <c r="JE131">
        <v>0</v>
      </c>
      <c r="JF131">
        <v>1</v>
      </c>
      <c r="JG131">
        <v>1</v>
      </c>
      <c r="JH131">
        <v>3</v>
      </c>
      <c r="TG131" t="s">
        <v>1513</v>
      </c>
      <c r="TH131">
        <v>0</v>
      </c>
      <c r="TI131">
        <v>0</v>
      </c>
      <c r="TJ131">
        <v>0</v>
      </c>
      <c r="TK131">
        <v>0</v>
      </c>
      <c r="TL131">
        <v>0</v>
      </c>
      <c r="TM131">
        <v>0</v>
      </c>
      <c r="TN131">
        <v>0</v>
      </c>
      <c r="TO131">
        <v>0</v>
      </c>
      <c r="TP131">
        <v>0</v>
      </c>
      <c r="TQ131">
        <v>0</v>
      </c>
      <c r="TR131">
        <v>0</v>
      </c>
      <c r="TS131">
        <v>0</v>
      </c>
      <c r="TT131">
        <v>0</v>
      </c>
      <c r="TU131">
        <v>0</v>
      </c>
      <c r="TV131">
        <v>0</v>
      </c>
      <c r="TW131">
        <v>0</v>
      </c>
      <c r="TX131">
        <v>0</v>
      </c>
      <c r="TY131">
        <v>0</v>
      </c>
      <c r="TZ131">
        <v>0</v>
      </c>
      <c r="UA131">
        <v>0</v>
      </c>
      <c r="UB131">
        <v>0</v>
      </c>
      <c r="UC131">
        <v>0</v>
      </c>
      <c r="UD131">
        <v>0</v>
      </c>
      <c r="UE131">
        <v>0</v>
      </c>
      <c r="UF131">
        <v>1</v>
      </c>
      <c r="UG131">
        <v>0</v>
      </c>
      <c r="UH131">
        <v>0</v>
      </c>
      <c r="UI131">
        <v>0</v>
      </c>
      <c r="UJ131">
        <v>1</v>
      </c>
      <c r="AFV131" t="s">
        <v>1127</v>
      </c>
      <c r="AFW131" t="s">
        <v>1516</v>
      </c>
      <c r="AFX131">
        <v>1</v>
      </c>
      <c r="AFY131">
        <v>0</v>
      </c>
      <c r="AFZ131">
        <v>1</v>
      </c>
      <c r="AGA131">
        <v>2750</v>
      </c>
      <c r="AGC131">
        <v>100</v>
      </c>
      <c r="AGD131" t="s">
        <v>1128</v>
      </c>
      <c r="AGG131">
        <v>10</v>
      </c>
      <c r="AGH131">
        <v>3</v>
      </c>
      <c r="AGI131">
        <v>0</v>
      </c>
      <c r="AHG131" t="s">
        <v>1137</v>
      </c>
      <c r="AJB131" t="s">
        <v>1134</v>
      </c>
      <c r="AJC131">
        <v>1</v>
      </c>
      <c r="AJD131">
        <v>0</v>
      </c>
      <c r="AJE131">
        <v>0</v>
      </c>
      <c r="AJF131">
        <v>0</v>
      </c>
      <c r="AMP131" t="s">
        <v>1135</v>
      </c>
      <c r="AMQ131">
        <v>1</v>
      </c>
      <c r="AMR131">
        <v>0</v>
      </c>
      <c r="AMS131">
        <v>0</v>
      </c>
      <c r="AMT131">
        <v>0</v>
      </c>
      <c r="AMU131">
        <v>0</v>
      </c>
      <c r="AMV131">
        <v>0</v>
      </c>
      <c r="AMX131" t="s">
        <v>1181</v>
      </c>
      <c r="AMY131" t="s">
        <v>1137</v>
      </c>
      <c r="ANJ131" t="s">
        <v>1138</v>
      </c>
      <c r="ANK131">
        <v>0</v>
      </c>
      <c r="ANL131">
        <v>0</v>
      </c>
      <c r="ANM131">
        <v>0</v>
      </c>
      <c r="ANN131">
        <v>0</v>
      </c>
      <c r="ANO131">
        <v>0</v>
      </c>
      <c r="ANP131">
        <v>0</v>
      </c>
      <c r="ANQ131">
        <v>0</v>
      </c>
      <c r="ANR131">
        <v>1</v>
      </c>
      <c r="ANS131">
        <v>0</v>
      </c>
      <c r="ANX131">
        <v>375516025</v>
      </c>
      <c r="ANY131" s="2">
        <v>44914.53706018519</v>
      </c>
      <c r="AOB131" t="s">
        <v>1140</v>
      </c>
      <c r="AOC131" t="s">
        <v>1141</v>
      </c>
    </row>
    <row r="132" spans="1:942 1030:1069" x14ac:dyDescent="0.35">
      <c r="A132">
        <v>131</v>
      </c>
      <c r="B132" t="s">
        <v>1540</v>
      </c>
      <c r="C132" s="2">
        <v>44914</v>
      </c>
      <c r="D132" t="s">
        <v>1328</v>
      </c>
      <c r="E132" s="2">
        <v>44914.510492997681</v>
      </c>
      <c r="F132" s="2">
        <v>44914.510492997681</v>
      </c>
      <c r="G132" s="2">
        <v>44914.512692303237</v>
      </c>
      <c r="H132" t="s">
        <v>1115</v>
      </c>
      <c r="K132" t="s">
        <v>1116</v>
      </c>
      <c r="L132" s="2">
        <v>44914</v>
      </c>
      <c r="M132" t="s">
        <v>1329</v>
      </c>
      <c r="N132" t="s">
        <v>1330</v>
      </c>
      <c r="O132" t="s">
        <v>1331</v>
      </c>
      <c r="P132" t="s">
        <v>1120</v>
      </c>
      <c r="S132" t="s">
        <v>1121</v>
      </c>
      <c r="T132" t="s">
        <v>1332</v>
      </c>
      <c r="V132" t="s">
        <v>1123</v>
      </c>
      <c r="X132" t="s">
        <v>1124</v>
      </c>
      <c r="AA132" t="s">
        <v>1125</v>
      </c>
      <c r="AB132">
        <v>0</v>
      </c>
      <c r="AC132">
        <v>0</v>
      </c>
      <c r="AD132">
        <v>0</v>
      </c>
      <c r="AE132">
        <v>1</v>
      </c>
      <c r="AF132">
        <v>1</v>
      </c>
      <c r="EF132" t="s">
        <v>1125</v>
      </c>
      <c r="EG132">
        <v>0</v>
      </c>
      <c r="EH132">
        <v>0</v>
      </c>
      <c r="EI132">
        <v>0</v>
      </c>
      <c r="EJ132">
        <v>0</v>
      </c>
      <c r="EK132">
        <v>1</v>
      </c>
      <c r="EL132">
        <v>1</v>
      </c>
      <c r="IP132" t="s">
        <v>1125</v>
      </c>
      <c r="IQ132">
        <v>0</v>
      </c>
      <c r="IR132">
        <v>0</v>
      </c>
      <c r="IS132">
        <v>0</v>
      </c>
      <c r="IT132">
        <v>0</v>
      </c>
      <c r="IU132">
        <v>0</v>
      </c>
      <c r="IV132">
        <v>0</v>
      </c>
      <c r="IW132">
        <v>0</v>
      </c>
      <c r="IX132">
        <v>0</v>
      </c>
      <c r="IY132">
        <v>0</v>
      </c>
      <c r="IZ132">
        <v>0</v>
      </c>
      <c r="JA132">
        <v>0</v>
      </c>
      <c r="JB132">
        <v>0</v>
      </c>
      <c r="JC132">
        <v>0</v>
      </c>
      <c r="JD132">
        <v>0</v>
      </c>
      <c r="JE132">
        <v>0</v>
      </c>
      <c r="JF132">
        <v>1</v>
      </c>
      <c r="JG132">
        <v>1</v>
      </c>
      <c r="JH132">
        <v>3</v>
      </c>
      <c r="TG132" t="s">
        <v>1541</v>
      </c>
      <c r="TH132">
        <v>0</v>
      </c>
      <c r="TI132">
        <v>0</v>
      </c>
      <c r="TJ132">
        <v>0</v>
      </c>
      <c r="TK132">
        <v>0</v>
      </c>
      <c r="TL132">
        <v>0</v>
      </c>
      <c r="TM132">
        <v>0</v>
      </c>
      <c r="TN132">
        <v>0</v>
      </c>
      <c r="TO132">
        <v>0</v>
      </c>
      <c r="TP132">
        <v>0</v>
      </c>
      <c r="TQ132">
        <v>0</v>
      </c>
      <c r="TR132">
        <v>0</v>
      </c>
      <c r="TS132">
        <v>0</v>
      </c>
      <c r="TT132">
        <v>0</v>
      </c>
      <c r="TU132">
        <v>0</v>
      </c>
      <c r="TV132">
        <v>0</v>
      </c>
      <c r="TW132">
        <v>0</v>
      </c>
      <c r="TX132">
        <v>0</v>
      </c>
      <c r="TY132">
        <v>0</v>
      </c>
      <c r="TZ132">
        <v>0</v>
      </c>
      <c r="UA132">
        <v>0</v>
      </c>
      <c r="UB132">
        <v>0</v>
      </c>
      <c r="UC132">
        <v>0</v>
      </c>
      <c r="UD132">
        <v>1</v>
      </c>
      <c r="UE132">
        <v>0</v>
      </c>
      <c r="UF132">
        <v>0</v>
      </c>
      <c r="UG132">
        <v>0</v>
      </c>
      <c r="UH132">
        <v>0</v>
      </c>
      <c r="UI132">
        <v>0</v>
      </c>
      <c r="UJ132">
        <v>1</v>
      </c>
      <c r="AEZ132" t="s">
        <v>1127</v>
      </c>
      <c r="AFA132" t="s">
        <v>1519</v>
      </c>
      <c r="AFB132">
        <v>0</v>
      </c>
      <c r="AFC132">
        <v>1</v>
      </c>
      <c r="AFE132">
        <v>250</v>
      </c>
      <c r="AFF132" t="s">
        <v>1274</v>
      </c>
      <c r="AFI132">
        <v>4</v>
      </c>
      <c r="AFJ132">
        <v>1</v>
      </c>
      <c r="AFK132">
        <v>0</v>
      </c>
      <c r="AHG132" t="s">
        <v>1123</v>
      </c>
      <c r="AHI132" t="s">
        <v>1541</v>
      </c>
      <c r="AHJ132">
        <v>0</v>
      </c>
      <c r="AHK132">
        <v>0</v>
      </c>
      <c r="AHL132">
        <v>0</v>
      </c>
      <c r="AHM132">
        <v>0</v>
      </c>
      <c r="AHN132">
        <v>0</v>
      </c>
      <c r="AHO132">
        <v>0</v>
      </c>
      <c r="AHP132">
        <v>0</v>
      </c>
      <c r="AHQ132">
        <v>0</v>
      </c>
      <c r="AHR132">
        <v>0</v>
      </c>
      <c r="AHS132">
        <v>0</v>
      </c>
      <c r="AHT132">
        <v>0</v>
      </c>
      <c r="AHU132">
        <v>0</v>
      </c>
      <c r="AHV132">
        <v>0</v>
      </c>
      <c r="AHW132">
        <v>0</v>
      </c>
      <c r="AHX132">
        <v>0</v>
      </c>
      <c r="AHY132">
        <v>0</v>
      </c>
      <c r="AHZ132">
        <v>0</v>
      </c>
      <c r="AIA132">
        <v>0</v>
      </c>
      <c r="AIB132">
        <v>0</v>
      </c>
      <c r="AIC132">
        <v>0</v>
      </c>
      <c r="AID132">
        <v>0</v>
      </c>
      <c r="AIE132">
        <v>0</v>
      </c>
      <c r="AIF132">
        <v>1</v>
      </c>
      <c r="AIG132">
        <v>0</v>
      </c>
      <c r="AIH132">
        <v>0</v>
      </c>
      <c r="AII132">
        <v>0</v>
      </c>
      <c r="AIJ132">
        <v>0</v>
      </c>
      <c r="AIK132">
        <v>0</v>
      </c>
      <c r="AIM132" t="s">
        <v>1360</v>
      </c>
      <c r="AIN132">
        <v>0</v>
      </c>
      <c r="AIO132">
        <v>0</v>
      </c>
      <c r="AIP132">
        <v>1</v>
      </c>
      <c r="AIQ132">
        <v>0</v>
      </c>
      <c r="AIR132">
        <v>0</v>
      </c>
      <c r="AIS132">
        <v>1</v>
      </c>
      <c r="AIT132">
        <v>0</v>
      </c>
      <c r="AIU132">
        <v>0</v>
      </c>
      <c r="AIV132">
        <v>0</v>
      </c>
      <c r="AIW132">
        <v>0</v>
      </c>
      <c r="AIX132">
        <v>0</v>
      </c>
      <c r="AIY132">
        <v>0</v>
      </c>
      <c r="AJB132" t="s">
        <v>1134</v>
      </c>
      <c r="AJC132">
        <v>1</v>
      </c>
      <c r="AJD132">
        <v>0</v>
      </c>
      <c r="AJE132">
        <v>0</v>
      </c>
      <c r="AJF132">
        <v>0</v>
      </c>
      <c r="AMP132" t="s">
        <v>1135</v>
      </c>
      <c r="AMQ132">
        <v>1</v>
      </c>
      <c r="AMR132">
        <v>0</v>
      </c>
      <c r="AMS132">
        <v>0</v>
      </c>
      <c r="AMT132">
        <v>0</v>
      </c>
      <c r="AMU132">
        <v>0</v>
      </c>
      <c r="AMV132">
        <v>0</v>
      </c>
      <c r="AMX132" t="s">
        <v>1136</v>
      </c>
      <c r="AMY132" t="s">
        <v>1137</v>
      </c>
      <c r="ANJ132" t="s">
        <v>1138</v>
      </c>
      <c r="ANK132">
        <v>0</v>
      </c>
      <c r="ANL132">
        <v>0</v>
      </c>
      <c r="ANM132">
        <v>0</v>
      </c>
      <c r="ANN132">
        <v>0</v>
      </c>
      <c r="ANO132">
        <v>0</v>
      </c>
      <c r="ANP132">
        <v>0</v>
      </c>
      <c r="ANQ132">
        <v>0</v>
      </c>
      <c r="ANR132">
        <v>1</v>
      </c>
      <c r="ANS132">
        <v>0</v>
      </c>
      <c r="ANX132">
        <v>375516130</v>
      </c>
      <c r="ANY132" s="2">
        <v>44914.537164351852</v>
      </c>
      <c r="AOB132" t="s">
        <v>1140</v>
      </c>
      <c r="AOC132" t="s">
        <v>1141</v>
      </c>
    </row>
    <row r="133" spans="1:942 1030:1069" x14ac:dyDescent="0.35">
      <c r="A133">
        <v>132</v>
      </c>
      <c r="B133" t="s">
        <v>1542</v>
      </c>
      <c r="C133" s="2">
        <v>44914</v>
      </c>
      <c r="D133" t="s">
        <v>1328</v>
      </c>
      <c r="E133" s="2">
        <v>44914.505214143523</v>
      </c>
      <c r="F133" s="2">
        <v>44914.505214143523</v>
      </c>
      <c r="G133" s="2">
        <v>44914.510224189813</v>
      </c>
      <c r="H133" t="s">
        <v>1115</v>
      </c>
      <c r="K133" t="s">
        <v>1116</v>
      </c>
      <c r="L133" s="2">
        <v>44914</v>
      </c>
      <c r="M133" t="s">
        <v>1329</v>
      </c>
      <c r="N133" t="s">
        <v>1330</v>
      </c>
      <c r="O133" t="s">
        <v>1331</v>
      </c>
      <c r="P133" t="s">
        <v>1120</v>
      </c>
      <c r="S133" t="s">
        <v>1121</v>
      </c>
      <c r="T133" t="s">
        <v>1332</v>
      </c>
      <c r="V133" t="s">
        <v>1123</v>
      </c>
      <c r="X133" t="s">
        <v>1124</v>
      </c>
      <c r="AA133" t="s">
        <v>1125</v>
      </c>
      <c r="AB133">
        <v>0</v>
      </c>
      <c r="AC133">
        <v>0</v>
      </c>
      <c r="AD133">
        <v>0</v>
      </c>
      <c r="AE133">
        <v>1</v>
      </c>
      <c r="AF133">
        <v>1</v>
      </c>
      <c r="EF133" t="s">
        <v>1125</v>
      </c>
      <c r="EG133">
        <v>0</v>
      </c>
      <c r="EH133">
        <v>0</v>
      </c>
      <c r="EI133">
        <v>0</v>
      </c>
      <c r="EJ133">
        <v>0</v>
      </c>
      <c r="EK133">
        <v>1</v>
      </c>
      <c r="EL133">
        <v>1</v>
      </c>
      <c r="IP133" t="s">
        <v>1125</v>
      </c>
      <c r="IQ133">
        <v>0</v>
      </c>
      <c r="IR133">
        <v>0</v>
      </c>
      <c r="IS133">
        <v>0</v>
      </c>
      <c r="IT133">
        <v>0</v>
      </c>
      <c r="IU133">
        <v>0</v>
      </c>
      <c r="IV133">
        <v>0</v>
      </c>
      <c r="IW133">
        <v>0</v>
      </c>
      <c r="IX133">
        <v>0</v>
      </c>
      <c r="IY133">
        <v>0</v>
      </c>
      <c r="IZ133">
        <v>0</v>
      </c>
      <c r="JA133">
        <v>0</v>
      </c>
      <c r="JB133">
        <v>0</v>
      </c>
      <c r="JC133">
        <v>0</v>
      </c>
      <c r="JD133">
        <v>0</v>
      </c>
      <c r="JE133">
        <v>0</v>
      </c>
      <c r="JF133">
        <v>1</v>
      </c>
      <c r="JG133">
        <v>1</v>
      </c>
      <c r="JH133">
        <v>3</v>
      </c>
      <c r="TG133" t="s">
        <v>1543</v>
      </c>
      <c r="TH133">
        <v>0</v>
      </c>
      <c r="TI133">
        <v>0</v>
      </c>
      <c r="TJ133">
        <v>0</v>
      </c>
      <c r="TK133">
        <v>0</v>
      </c>
      <c r="TL133">
        <v>0</v>
      </c>
      <c r="TM133">
        <v>0</v>
      </c>
      <c r="TN133">
        <v>0</v>
      </c>
      <c r="TO133">
        <v>0</v>
      </c>
      <c r="TP133">
        <v>0</v>
      </c>
      <c r="TQ133">
        <v>0</v>
      </c>
      <c r="TR133">
        <v>0</v>
      </c>
      <c r="TS133">
        <v>0</v>
      </c>
      <c r="TT133">
        <v>0</v>
      </c>
      <c r="TU133">
        <v>0</v>
      </c>
      <c r="TV133">
        <v>0</v>
      </c>
      <c r="TW133">
        <v>0</v>
      </c>
      <c r="TX133">
        <v>0</v>
      </c>
      <c r="TY133">
        <v>0</v>
      </c>
      <c r="TZ133">
        <v>0</v>
      </c>
      <c r="UA133">
        <v>0</v>
      </c>
      <c r="UB133">
        <v>1</v>
      </c>
      <c r="UC133">
        <v>1</v>
      </c>
      <c r="UD133">
        <v>1</v>
      </c>
      <c r="UE133">
        <v>0</v>
      </c>
      <c r="UF133">
        <v>0</v>
      </c>
      <c r="UG133">
        <v>0</v>
      </c>
      <c r="UH133">
        <v>0</v>
      </c>
      <c r="UI133">
        <v>0</v>
      </c>
      <c r="UJ133">
        <v>3</v>
      </c>
      <c r="ADX133" t="s">
        <v>1127</v>
      </c>
      <c r="ADY133" t="s">
        <v>1544</v>
      </c>
      <c r="ADZ133">
        <v>0</v>
      </c>
      <c r="AEA133">
        <v>1</v>
      </c>
      <c r="AEB133">
        <v>1</v>
      </c>
      <c r="AED133">
        <v>700</v>
      </c>
      <c r="AEE133">
        <v>200</v>
      </c>
      <c r="AEF133" t="s">
        <v>1128</v>
      </c>
      <c r="AEI133">
        <v>7</v>
      </c>
      <c r="AEJ133">
        <v>2</v>
      </c>
      <c r="AEK133">
        <v>0</v>
      </c>
      <c r="AEM133" t="s">
        <v>1127</v>
      </c>
      <c r="AEN133" t="s">
        <v>1519</v>
      </c>
      <c r="AEO133">
        <v>0</v>
      </c>
      <c r="AEP133">
        <v>1</v>
      </c>
      <c r="AER133">
        <v>200</v>
      </c>
      <c r="AES133" t="s">
        <v>1131</v>
      </c>
      <c r="AEV133">
        <v>7</v>
      </c>
      <c r="AEW133">
        <v>7</v>
      </c>
      <c r="AEX133">
        <v>1</v>
      </c>
      <c r="AEZ133" t="s">
        <v>1127</v>
      </c>
      <c r="AFA133" t="s">
        <v>1519</v>
      </c>
      <c r="AFB133">
        <v>0</v>
      </c>
      <c r="AFC133">
        <v>1</v>
      </c>
      <c r="AFE133">
        <v>200</v>
      </c>
      <c r="AFF133" t="s">
        <v>1128</v>
      </c>
      <c r="AFI133">
        <v>5</v>
      </c>
      <c r="AFJ133">
        <v>2</v>
      </c>
      <c r="AFK133">
        <v>0</v>
      </c>
      <c r="AHG133" t="s">
        <v>1123</v>
      </c>
      <c r="AHI133" t="s">
        <v>1545</v>
      </c>
      <c r="AHJ133">
        <v>0</v>
      </c>
      <c r="AHK133">
        <v>0</v>
      </c>
      <c r="AHL133">
        <v>0</v>
      </c>
      <c r="AHM133">
        <v>0</v>
      </c>
      <c r="AHN133">
        <v>0</v>
      </c>
      <c r="AHO133">
        <v>0</v>
      </c>
      <c r="AHP133">
        <v>0</v>
      </c>
      <c r="AHQ133">
        <v>0</v>
      </c>
      <c r="AHR133">
        <v>0</v>
      </c>
      <c r="AHS133">
        <v>0</v>
      </c>
      <c r="AHT133">
        <v>0</v>
      </c>
      <c r="AHU133">
        <v>0</v>
      </c>
      <c r="AHV133">
        <v>0</v>
      </c>
      <c r="AHW133">
        <v>0</v>
      </c>
      <c r="AHX133">
        <v>0</v>
      </c>
      <c r="AHY133">
        <v>0</v>
      </c>
      <c r="AHZ133">
        <v>0</v>
      </c>
      <c r="AIA133">
        <v>0</v>
      </c>
      <c r="AIB133">
        <v>0</v>
      </c>
      <c r="AIC133">
        <v>0</v>
      </c>
      <c r="AID133">
        <v>1</v>
      </c>
      <c r="AIE133">
        <v>1</v>
      </c>
      <c r="AIF133">
        <v>1</v>
      </c>
      <c r="AIG133">
        <v>0</v>
      </c>
      <c r="AIH133">
        <v>0</v>
      </c>
      <c r="AII133">
        <v>0</v>
      </c>
      <c r="AIJ133">
        <v>0</v>
      </c>
      <c r="AIK133">
        <v>0</v>
      </c>
      <c r="AIM133" t="s">
        <v>1546</v>
      </c>
      <c r="AIN133">
        <v>0</v>
      </c>
      <c r="AIO133">
        <v>0</v>
      </c>
      <c r="AIP133">
        <v>1</v>
      </c>
      <c r="AIQ133">
        <v>1</v>
      </c>
      <c r="AIR133">
        <v>0</v>
      </c>
      <c r="AIS133">
        <v>0</v>
      </c>
      <c r="AIT133">
        <v>0</v>
      </c>
      <c r="AIU133">
        <v>0</v>
      </c>
      <c r="AIV133">
        <v>0</v>
      </c>
      <c r="AIW133">
        <v>0</v>
      </c>
      <c r="AIX133">
        <v>0</v>
      </c>
      <c r="AIY133">
        <v>0</v>
      </c>
      <c r="AJB133" t="s">
        <v>1134</v>
      </c>
      <c r="AJC133">
        <v>1</v>
      </c>
      <c r="AJD133">
        <v>0</v>
      </c>
      <c r="AJE133">
        <v>0</v>
      </c>
      <c r="AJF133">
        <v>0</v>
      </c>
      <c r="AMP133" t="s">
        <v>1135</v>
      </c>
      <c r="AMQ133">
        <v>1</v>
      </c>
      <c r="AMR133">
        <v>0</v>
      </c>
      <c r="AMS133">
        <v>0</v>
      </c>
      <c r="AMT133">
        <v>0</v>
      </c>
      <c r="AMU133">
        <v>0</v>
      </c>
      <c r="AMV133">
        <v>0</v>
      </c>
      <c r="AMX133" t="s">
        <v>1181</v>
      </c>
      <c r="AMY133" t="s">
        <v>1137</v>
      </c>
      <c r="ANJ133" t="s">
        <v>1138</v>
      </c>
      <c r="ANK133">
        <v>0</v>
      </c>
      <c r="ANL133">
        <v>0</v>
      </c>
      <c r="ANM133">
        <v>0</v>
      </c>
      <c r="ANN133">
        <v>0</v>
      </c>
      <c r="ANO133">
        <v>0</v>
      </c>
      <c r="ANP133">
        <v>0</v>
      </c>
      <c r="ANQ133">
        <v>0</v>
      </c>
      <c r="ANR133">
        <v>1</v>
      </c>
      <c r="ANS133">
        <v>0</v>
      </c>
      <c r="ANX133">
        <v>375516150</v>
      </c>
      <c r="ANY133" s="2">
        <v>44914.537175925929</v>
      </c>
      <c r="AOB133" t="s">
        <v>1140</v>
      </c>
      <c r="AOC133" t="s">
        <v>1141</v>
      </c>
    </row>
    <row r="134" spans="1:942 1030:1069" x14ac:dyDescent="0.35">
      <c r="A134">
        <v>133</v>
      </c>
      <c r="B134" t="s">
        <v>1547</v>
      </c>
      <c r="C134" s="2">
        <v>44914</v>
      </c>
      <c r="D134" t="s">
        <v>1328</v>
      </c>
      <c r="E134" s="2">
        <v>44914.510459351848</v>
      </c>
      <c r="F134" s="2">
        <v>44914.510459351848</v>
      </c>
      <c r="G134" s="2">
        <v>44914.513578460646</v>
      </c>
      <c r="H134" t="s">
        <v>1115</v>
      </c>
      <c r="K134" t="s">
        <v>1116</v>
      </c>
      <c r="L134" s="2">
        <v>44914</v>
      </c>
      <c r="M134" t="s">
        <v>1329</v>
      </c>
      <c r="N134" t="s">
        <v>1330</v>
      </c>
      <c r="O134" t="s">
        <v>1331</v>
      </c>
      <c r="P134" t="s">
        <v>1120</v>
      </c>
      <c r="S134" t="s">
        <v>1121</v>
      </c>
      <c r="T134" t="s">
        <v>1332</v>
      </c>
      <c r="V134" t="s">
        <v>1123</v>
      </c>
      <c r="X134" t="s">
        <v>1124</v>
      </c>
      <c r="AA134" t="s">
        <v>1125</v>
      </c>
      <c r="AB134">
        <v>0</v>
      </c>
      <c r="AC134">
        <v>0</v>
      </c>
      <c r="AD134">
        <v>0</v>
      </c>
      <c r="AE134">
        <v>1</v>
      </c>
      <c r="AF134">
        <v>1</v>
      </c>
      <c r="EF134" t="s">
        <v>1125</v>
      </c>
      <c r="EG134">
        <v>0</v>
      </c>
      <c r="EH134">
        <v>0</v>
      </c>
      <c r="EI134">
        <v>0</v>
      </c>
      <c r="EJ134">
        <v>0</v>
      </c>
      <c r="EK134">
        <v>1</v>
      </c>
      <c r="EL134">
        <v>1</v>
      </c>
      <c r="IP134" t="s">
        <v>1125</v>
      </c>
      <c r="IQ134">
        <v>0</v>
      </c>
      <c r="IR134">
        <v>0</v>
      </c>
      <c r="IS134">
        <v>0</v>
      </c>
      <c r="IT134">
        <v>0</v>
      </c>
      <c r="IU134">
        <v>0</v>
      </c>
      <c r="IV134">
        <v>0</v>
      </c>
      <c r="IW134">
        <v>0</v>
      </c>
      <c r="IX134">
        <v>0</v>
      </c>
      <c r="IY134">
        <v>0</v>
      </c>
      <c r="IZ134">
        <v>0</v>
      </c>
      <c r="JA134">
        <v>0</v>
      </c>
      <c r="JB134">
        <v>0</v>
      </c>
      <c r="JC134">
        <v>0</v>
      </c>
      <c r="JD134">
        <v>0</v>
      </c>
      <c r="JE134">
        <v>0</v>
      </c>
      <c r="JF134">
        <v>1</v>
      </c>
      <c r="JG134">
        <v>1</v>
      </c>
      <c r="JH134">
        <v>3</v>
      </c>
      <c r="TG134" t="s">
        <v>1548</v>
      </c>
      <c r="TH134">
        <v>0</v>
      </c>
      <c r="TI134">
        <v>0</v>
      </c>
      <c r="TJ134">
        <v>0</v>
      </c>
      <c r="TK134">
        <v>0</v>
      </c>
      <c r="TL134">
        <v>0</v>
      </c>
      <c r="TM134">
        <v>0</v>
      </c>
      <c r="TN134">
        <v>0</v>
      </c>
      <c r="TO134">
        <v>0</v>
      </c>
      <c r="TP134">
        <v>0</v>
      </c>
      <c r="TQ134">
        <v>0</v>
      </c>
      <c r="TR134">
        <v>0</v>
      </c>
      <c r="TS134">
        <v>0</v>
      </c>
      <c r="TT134">
        <v>0</v>
      </c>
      <c r="TU134">
        <v>0</v>
      </c>
      <c r="TV134">
        <v>0</v>
      </c>
      <c r="TW134">
        <v>0</v>
      </c>
      <c r="TX134">
        <v>0</v>
      </c>
      <c r="TY134">
        <v>0</v>
      </c>
      <c r="TZ134">
        <v>0</v>
      </c>
      <c r="UA134">
        <v>0</v>
      </c>
      <c r="UB134">
        <v>0</v>
      </c>
      <c r="UC134">
        <v>1</v>
      </c>
      <c r="UD134">
        <v>0</v>
      </c>
      <c r="UE134">
        <v>0</v>
      </c>
      <c r="UF134">
        <v>0</v>
      </c>
      <c r="UG134">
        <v>0</v>
      </c>
      <c r="UH134">
        <v>0</v>
      </c>
      <c r="UI134">
        <v>0</v>
      </c>
      <c r="UJ134">
        <v>1</v>
      </c>
      <c r="AEM134" t="s">
        <v>1127</v>
      </c>
      <c r="AEN134" t="s">
        <v>1519</v>
      </c>
      <c r="AEO134">
        <v>0</v>
      </c>
      <c r="AEP134">
        <v>1</v>
      </c>
      <c r="AER134">
        <v>200</v>
      </c>
      <c r="AES134" t="s">
        <v>1131</v>
      </c>
      <c r="AEV134">
        <v>5</v>
      </c>
      <c r="AEW134">
        <v>3</v>
      </c>
      <c r="AEX134">
        <v>0</v>
      </c>
      <c r="AHG134" t="s">
        <v>1123</v>
      </c>
      <c r="AHI134" t="s">
        <v>1548</v>
      </c>
      <c r="AHJ134">
        <v>0</v>
      </c>
      <c r="AHK134">
        <v>0</v>
      </c>
      <c r="AHL134">
        <v>0</v>
      </c>
      <c r="AHM134">
        <v>0</v>
      </c>
      <c r="AHN134">
        <v>0</v>
      </c>
      <c r="AHO134">
        <v>0</v>
      </c>
      <c r="AHP134">
        <v>0</v>
      </c>
      <c r="AHQ134">
        <v>0</v>
      </c>
      <c r="AHR134">
        <v>0</v>
      </c>
      <c r="AHS134">
        <v>0</v>
      </c>
      <c r="AHT134">
        <v>0</v>
      </c>
      <c r="AHU134">
        <v>0</v>
      </c>
      <c r="AHV134">
        <v>0</v>
      </c>
      <c r="AHW134">
        <v>0</v>
      </c>
      <c r="AHX134">
        <v>0</v>
      </c>
      <c r="AHY134">
        <v>0</v>
      </c>
      <c r="AHZ134">
        <v>0</v>
      </c>
      <c r="AIA134">
        <v>0</v>
      </c>
      <c r="AIB134">
        <v>0</v>
      </c>
      <c r="AIC134">
        <v>0</v>
      </c>
      <c r="AID134">
        <v>0</v>
      </c>
      <c r="AIE134">
        <v>1</v>
      </c>
      <c r="AIF134">
        <v>0</v>
      </c>
      <c r="AIG134">
        <v>0</v>
      </c>
      <c r="AIH134">
        <v>0</v>
      </c>
      <c r="AII134">
        <v>0</v>
      </c>
      <c r="AIJ134">
        <v>0</v>
      </c>
      <c r="AIK134">
        <v>0</v>
      </c>
      <c r="AIM134" t="s">
        <v>1549</v>
      </c>
      <c r="AIN134">
        <v>0</v>
      </c>
      <c r="AIO134">
        <v>0</v>
      </c>
      <c r="AIP134">
        <v>1</v>
      </c>
      <c r="AIQ134">
        <v>1</v>
      </c>
      <c r="AIR134">
        <v>0</v>
      </c>
      <c r="AIS134">
        <v>0</v>
      </c>
      <c r="AIT134">
        <v>0</v>
      </c>
      <c r="AIU134">
        <v>0</v>
      </c>
      <c r="AIV134">
        <v>0</v>
      </c>
      <c r="AIW134">
        <v>0</v>
      </c>
      <c r="AIX134">
        <v>0</v>
      </c>
      <c r="AIY134">
        <v>0</v>
      </c>
      <c r="AJB134" t="s">
        <v>1134</v>
      </c>
      <c r="AJC134">
        <v>1</v>
      </c>
      <c r="AJD134">
        <v>0</v>
      </c>
      <c r="AJE134">
        <v>0</v>
      </c>
      <c r="AJF134">
        <v>0</v>
      </c>
      <c r="AMP134" t="s">
        <v>1135</v>
      </c>
      <c r="AMQ134">
        <v>1</v>
      </c>
      <c r="AMR134">
        <v>0</v>
      </c>
      <c r="AMS134">
        <v>0</v>
      </c>
      <c r="AMT134">
        <v>0</v>
      </c>
      <c r="AMU134">
        <v>0</v>
      </c>
      <c r="AMV134">
        <v>0</v>
      </c>
      <c r="AMX134" t="s">
        <v>1181</v>
      </c>
      <c r="AMY134" t="s">
        <v>1137</v>
      </c>
      <c r="ANJ134" t="s">
        <v>1138</v>
      </c>
      <c r="ANK134">
        <v>0</v>
      </c>
      <c r="ANL134">
        <v>0</v>
      </c>
      <c r="ANM134">
        <v>0</v>
      </c>
      <c r="ANN134">
        <v>0</v>
      </c>
      <c r="ANO134">
        <v>0</v>
      </c>
      <c r="ANP134">
        <v>0</v>
      </c>
      <c r="ANQ134">
        <v>0</v>
      </c>
      <c r="ANR134">
        <v>1</v>
      </c>
      <c r="ANS134">
        <v>0</v>
      </c>
      <c r="ANX134">
        <v>375516188</v>
      </c>
      <c r="ANY134" s="2">
        <v>44914.537210648152</v>
      </c>
      <c r="AOB134" t="s">
        <v>1140</v>
      </c>
      <c r="AOC134" t="s">
        <v>1141</v>
      </c>
    </row>
    <row r="135" spans="1:942 1030:1069" x14ac:dyDescent="0.35">
      <c r="A135">
        <v>134</v>
      </c>
      <c r="B135" t="s">
        <v>1550</v>
      </c>
      <c r="C135" s="2">
        <v>44914</v>
      </c>
      <c r="D135" t="s">
        <v>1328</v>
      </c>
      <c r="E135" s="2">
        <v>44914.513736446759</v>
      </c>
      <c r="F135" s="2">
        <v>44914.513736446759</v>
      </c>
      <c r="G135" s="2">
        <v>44914.518205555563</v>
      </c>
      <c r="H135" t="s">
        <v>1115</v>
      </c>
      <c r="K135" t="s">
        <v>1116</v>
      </c>
      <c r="L135" s="2">
        <v>44914</v>
      </c>
      <c r="M135" t="s">
        <v>1329</v>
      </c>
      <c r="N135" t="s">
        <v>1330</v>
      </c>
      <c r="O135" t="s">
        <v>1331</v>
      </c>
      <c r="P135" t="s">
        <v>1120</v>
      </c>
      <c r="S135" t="s">
        <v>1121</v>
      </c>
      <c r="T135" t="s">
        <v>1332</v>
      </c>
      <c r="V135" t="s">
        <v>1123</v>
      </c>
      <c r="X135" t="s">
        <v>1124</v>
      </c>
      <c r="AA135" t="s">
        <v>1125</v>
      </c>
      <c r="AB135">
        <v>0</v>
      </c>
      <c r="AC135">
        <v>0</v>
      </c>
      <c r="AD135">
        <v>0</v>
      </c>
      <c r="AE135">
        <v>1</v>
      </c>
      <c r="AF135">
        <v>1</v>
      </c>
      <c r="EF135" t="s">
        <v>1125</v>
      </c>
      <c r="EG135">
        <v>0</v>
      </c>
      <c r="EH135">
        <v>0</v>
      </c>
      <c r="EI135">
        <v>0</v>
      </c>
      <c r="EJ135">
        <v>0</v>
      </c>
      <c r="EK135">
        <v>1</v>
      </c>
      <c r="EL135">
        <v>1</v>
      </c>
      <c r="IP135" t="s">
        <v>1125</v>
      </c>
      <c r="IQ135">
        <v>0</v>
      </c>
      <c r="IR135">
        <v>0</v>
      </c>
      <c r="IS135">
        <v>0</v>
      </c>
      <c r="IT135">
        <v>0</v>
      </c>
      <c r="IU135">
        <v>0</v>
      </c>
      <c r="IV135">
        <v>0</v>
      </c>
      <c r="IW135">
        <v>0</v>
      </c>
      <c r="IX135">
        <v>0</v>
      </c>
      <c r="IY135">
        <v>0</v>
      </c>
      <c r="IZ135">
        <v>0</v>
      </c>
      <c r="JA135">
        <v>0</v>
      </c>
      <c r="JB135">
        <v>0</v>
      </c>
      <c r="JC135">
        <v>0</v>
      </c>
      <c r="JD135">
        <v>0</v>
      </c>
      <c r="JE135">
        <v>0</v>
      </c>
      <c r="JF135">
        <v>1</v>
      </c>
      <c r="JG135">
        <v>1</v>
      </c>
      <c r="JH135">
        <v>3</v>
      </c>
      <c r="TG135" t="s">
        <v>1551</v>
      </c>
      <c r="TH135">
        <v>0</v>
      </c>
      <c r="TI135">
        <v>0</v>
      </c>
      <c r="TJ135">
        <v>0</v>
      </c>
      <c r="TK135">
        <v>0</v>
      </c>
      <c r="TL135">
        <v>0</v>
      </c>
      <c r="TM135">
        <v>0</v>
      </c>
      <c r="TN135">
        <v>0</v>
      </c>
      <c r="TO135">
        <v>1</v>
      </c>
      <c r="TP135">
        <v>1</v>
      </c>
      <c r="TQ135">
        <v>1</v>
      </c>
      <c r="TR135">
        <v>0</v>
      </c>
      <c r="TS135">
        <v>0</v>
      </c>
      <c r="TT135">
        <v>0</v>
      </c>
      <c r="TU135">
        <v>0</v>
      </c>
      <c r="TV135">
        <v>0</v>
      </c>
      <c r="TW135">
        <v>0</v>
      </c>
      <c r="TX135">
        <v>0</v>
      </c>
      <c r="TY135">
        <v>0</v>
      </c>
      <c r="TZ135">
        <v>0</v>
      </c>
      <c r="UA135">
        <v>0</v>
      </c>
      <c r="UB135">
        <v>0</v>
      </c>
      <c r="UC135">
        <v>0</v>
      </c>
      <c r="UD135">
        <v>0</v>
      </c>
      <c r="UE135">
        <v>0</v>
      </c>
      <c r="UF135">
        <v>0</v>
      </c>
      <c r="UG135">
        <v>0</v>
      </c>
      <c r="UH135">
        <v>0</v>
      </c>
      <c r="UI135">
        <v>0</v>
      </c>
      <c r="UJ135">
        <v>3</v>
      </c>
      <c r="YM135" t="s">
        <v>1127</v>
      </c>
      <c r="YN135">
        <v>500</v>
      </c>
      <c r="YO135" t="s">
        <v>1131</v>
      </c>
      <c r="YR135">
        <v>5</v>
      </c>
      <c r="YS135">
        <v>2</v>
      </c>
      <c r="YT135">
        <v>0</v>
      </c>
      <c r="YV135" t="s">
        <v>1127</v>
      </c>
      <c r="YW135">
        <v>750</v>
      </c>
      <c r="YX135" t="s">
        <v>1131</v>
      </c>
      <c r="ZA135">
        <v>6</v>
      </c>
      <c r="ZB135">
        <v>3</v>
      </c>
      <c r="ZC135">
        <v>0</v>
      </c>
      <c r="ZE135" t="s">
        <v>1127</v>
      </c>
      <c r="ZF135">
        <v>300</v>
      </c>
      <c r="ZG135" t="s">
        <v>1131</v>
      </c>
      <c r="ZJ135">
        <v>6</v>
      </c>
      <c r="ZK135">
        <v>2</v>
      </c>
      <c r="ZL135">
        <v>0</v>
      </c>
      <c r="AHG135" t="s">
        <v>1123</v>
      </c>
      <c r="AHI135" t="s">
        <v>1528</v>
      </c>
      <c r="AHJ135">
        <v>0</v>
      </c>
      <c r="AHK135">
        <v>0</v>
      </c>
      <c r="AHL135">
        <v>0</v>
      </c>
      <c r="AHM135">
        <v>0</v>
      </c>
      <c r="AHN135">
        <v>0</v>
      </c>
      <c r="AHO135">
        <v>0</v>
      </c>
      <c r="AHP135">
        <v>0</v>
      </c>
      <c r="AHQ135">
        <v>1</v>
      </c>
      <c r="AHR135">
        <v>0</v>
      </c>
      <c r="AHS135">
        <v>0</v>
      </c>
      <c r="AHT135">
        <v>0</v>
      </c>
      <c r="AHU135">
        <v>0</v>
      </c>
      <c r="AHV135">
        <v>0</v>
      </c>
      <c r="AHW135">
        <v>0</v>
      </c>
      <c r="AHX135">
        <v>0</v>
      </c>
      <c r="AHY135">
        <v>0</v>
      </c>
      <c r="AHZ135">
        <v>0</v>
      </c>
      <c r="AIA135">
        <v>0</v>
      </c>
      <c r="AIB135">
        <v>0</v>
      </c>
      <c r="AIC135">
        <v>0</v>
      </c>
      <c r="AID135">
        <v>0</v>
      </c>
      <c r="AIE135">
        <v>0</v>
      </c>
      <c r="AIF135">
        <v>0</v>
      </c>
      <c r="AIG135">
        <v>0</v>
      </c>
      <c r="AIH135">
        <v>0</v>
      </c>
      <c r="AII135">
        <v>0</v>
      </c>
      <c r="AIJ135">
        <v>0</v>
      </c>
      <c r="AIK135">
        <v>0</v>
      </c>
      <c r="AIM135" t="s">
        <v>1552</v>
      </c>
      <c r="AIN135">
        <v>0</v>
      </c>
      <c r="AIO135">
        <v>0</v>
      </c>
      <c r="AIP135">
        <v>0</v>
      </c>
      <c r="AIQ135">
        <v>1</v>
      </c>
      <c r="AIR135">
        <v>0</v>
      </c>
      <c r="AIS135">
        <v>0</v>
      </c>
      <c r="AIT135">
        <v>0</v>
      </c>
      <c r="AIU135">
        <v>0</v>
      </c>
      <c r="AIV135">
        <v>0</v>
      </c>
      <c r="AIW135">
        <v>0</v>
      </c>
      <c r="AIX135">
        <v>0</v>
      </c>
      <c r="AIY135">
        <v>0</v>
      </c>
      <c r="AJB135" t="s">
        <v>1134</v>
      </c>
      <c r="AJC135">
        <v>1</v>
      </c>
      <c r="AJD135">
        <v>0</v>
      </c>
      <c r="AJE135">
        <v>0</v>
      </c>
      <c r="AJF135">
        <v>0</v>
      </c>
      <c r="AMP135" t="s">
        <v>1135</v>
      </c>
      <c r="AMQ135">
        <v>1</v>
      </c>
      <c r="AMR135">
        <v>0</v>
      </c>
      <c r="AMS135">
        <v>0</v>
      </c>
      <c r="AMT135">
        <v>0</v>
      </c>
      <c r="AMU135">
        <v>0</v>
      </c>
      <c r="AMV135">
        <v>0</v>
      </c>
      <c r="AMX135" t="s">
        <v>1181</v>
      </c>
      <c r="AMY135" t="s">
        <v>1137</v>
      </c>
      <c r="ANJ135" t="s">
        <v>1138</v>
      </c>
      <c r="ANK135">
        <v>0</v>
      </c>
      <c r="ANL135">
        <v>0</v>
      </c>
      <c r="ANM135">
        <v>0</v>
      </c>
      <c r="ANN135">
        <v>0</v>
      </c>
      <c r="ANO135">
        <v>0</v>
      </c>
      <c r="ANP135">
        <v>0</v>
      </c>
      <c r="ANQ135">
        <v>0</v>
      </c>
      <c r="ANR135">
        <v>1</v>
      </c>
      <c r="ANS135">
        <v>0</v>
      </c>
      <c r="ANX135">
        <v>375516234</v>
      </c>
      <c r="ANY135" s="2">
        <v>44914.537256944437</v>
      </c>
      <c r="AOB135" t="s">
        <v>1140</v>
      </c>
      <c r="AOC135" t="s">
        <v>1141</v>
      </c>
    </row>
    <row r="136" spans="1:942 1030:1069" x14ac:dyDescent="0.35">
      <c r="A136">
        <v>135</v>
      </c>
      <c r="B136" t="s">
        <v>1553</v>
      </c>
      <c r="C136" s="2">
        <v>44914</v>
      </c>
      <c r="D136" t="s">
        <v>1328</v>
      </c>
      <c r="E136" s="2">
        <v>44914.518808032408</v>
      </c>
      <c r="F136" s="2">
        <v>44914.518808032408</v>
      </c>
      <c r="G136" s="2">
        <v>44914.521004131937</v>
      </c>
      <c r="H136" t="s">
        <v>1115</v>
      </c>
      <c r="K136" t="s">
        <v>1116</v>
      </c>
      <c r="L136" s="2">
        <v>44914</v>
      </c>
      <c r="M136" t="s">
        <v>1329</v>
      </c>
      <c r="N136" t="s">
        <v>1330</v>
      </c>
      <c r="O136" t="s">
        <v>1331</v>
      </c>
      <c r="P136" t="s">
        <v>1120</v>
      </c>
      <c r="S136" t="s">
        <v>1121</v>
      </c>
      <c r="T136" t="s">
        <v>1332</v>
      </c>
      <c r="V136" t="s">
        <v>1123</v>
      </c>
      <c r="X136" t="s">
        <v>1124</v>
      </c>
      <c r="AA136" t="s">
        <v>1125</v>
      </c>
      <c r="AB136">
        <v>0</v>
      </c>
      <c r="AC136">
        <v>0</v>
      </c>
      <c r="AD136">
        <v>0</v>
      </c>
      <c r="AE136">
        <v>1</v>
      </c>
      <c r="AF136">
        <v>1</v>
      </c>
      <c r="EF136" t="s">
        <v>1125</v>
      </c>
      <c r="EG136">
        <v>0</v>
      </c>
      <c r="EH136">
        <v>0</v>
      </c>
      <c r="EI136">
        <v>0</v>
      </c>
      <c r="EJ136">
        <v>0</v>
      </c>
      <c r="EK136">
        <v>1</v>
      </c>
      <c r="EL136">
        <v>1</v>
      </c>
      <c r="IP136" t="s">
        <v>1125</v>
      </c>
      <c r="IQ136">
        <v>0</v>
      </c>
      <c r="IR136">
        <v>0</v>
      </c>
      <c r="IS136">
        <v>0</v>
      </c>
      <c r="IT136">
        <v>0</v>
      </c>
      <c r="IU136">
        <v>0</v>
      </c>
      <c r="IV136">
        <v>0</v>
      </c>
      <c r="IW136">
        <v>0</v>
      </c>
      <c r="IX136">
        <v>0</v>
      </c>
      <c r="IY136">
        <v>0</v>
      </c>
      <c r="IZ136">
        <v>0</v>
      </c>
      <c r="JA136">
        <v>0</v>
      </c>
      <c r="JB136">
        <v>0</v>
      </c>
      <c r="JC136">
        <v>0</v>
      </c>
      <c r="JD136">
        <v>0</v>
      </c>
      <c r="JE136">
        <v>0</v>
      </c>
      <c r="JF136">
        <v>1</v>
      </c>
      <c r="JG136">
        <v>1</v>
      </c>
      <c r="JH136">
        <v>3</v>
      </c>
      <c r="TG136" t="s">
        <v>1554</v>
      </c>
      <c r="TH136">
        <v>0</v>
      </c>
      <c r="TI136">
        <v>0</v>
      </c>
      <c r="TJ136">
        <v>0</v>
      </c>
      <c r="TK136">
        <v>0</v>
      </c>
      <c r="TL136">
        <v>0</v>
      </c>
      <c r="TM136">
        <v>0</v>
      </c>
      <c r="TN136">
        <v>0</v>
      </c>
      <c r="TO136">
        <v>0</v>
      </c>
      <c r="TP136">
        <v>0</v>
      </c>
      <c r="TQ136">
        <v>1</v>
      </c>
      <c r="TR136">
        <v>0</v>
      </c>
      <c r="TS136">
        <v>0</v>
      </c>
      <c r="TT136">
        <v>0</v>
      </c>
      <c r="TU136">
        <v>0</v>
      </c>
      <c r="TV136">
        <v>0</v>
      </c>
      <c r="TW136">
        <v>0</v>
      </c>
      <c r="TX136">
        <v>0</v>
      </c>
      <c r="TY136">
        <v>0</v>
      </c>
      <c r="TZ136">
        <v>0</v>
      </c>
      <c r="UA136">
        <v>0</v>
      </c>
      <c r="UB136">
        <v>0</v>
      </c>
      <c r="UC136">
        <v>0</v>
      </c>
      <c r="UD136">
        <v>0</v>
      </c>
      <c r="UE136">
        <v>0</v>
      </c>
      <c r="UF136">
        <v>0</v>
      </c>
      <c r="UG136">
        <v>0</v>
      </c>
      <c r="UH136">
        <v>0</v>
      </c>
      <c r="UI136">
        <v>0</v>
      </c>
      <c r="UJ136">
        <v>1</v>
      </c>
      <c r="ZE136" t="s">
        <v>1127</v>
      </c>
      <c r="ZF136">
        <v>300</v>
      </c>
      <c r="ZG136" t="s">
        <v>1128</v>
      </c>
      <c r="ZJ136">
        <v>5</v>
      </c>
      <c r="ZK136">
        <v>3</v>
      </c>
      <c r="ZL136">
        <v>0</v>
      </c>
      <c r="AHG136" t="s">
        <v>1137</v>
      </c>
      <c r="AJB136" t="s">
        <v>1134</v>
      </c>
      <c r="AJC136">
        <v>1</v>
      </c>
      <c r="AJD136">
        <v>0</v>
      </c>
      <c r="AJE136">
        <v>0</v>
      </c>
      <c r="AJF136">
        <v>0</v>
      </c>
      <c r="AMP136" t="s">
        <v>1135</v>
      </c>
      <c r="AMQ136">
        <v>1</v>
      </c>
      <c r="AMR136">
        <v>0</v>
      </c>
      <c r="AMS136">
        <v>0</v>
      </c>
      <c r="AMT136">
        <v>0</v>
      </c>
      <c r="AMU136">
        <v>0</v>
      </c>
      <c r="AMV136">
        <v>0</v>
      </c>
      <c r="AMX136" t="s">
        <v>1181</v>
      </c>
      <c r="AMY136" t="s">
        <v>1137</v>
      </c>
      <c r="ANJ136" t="s">
        <v>1138</v>
      </c>
      <c r="ANK136">
        <v>0</v>
      </c>
      <c r="ANL136">
        <v>0</v>
      </c>
      <c r="ANM136">
        <v>0</v>
      </c>
      <c r="ANN136">
        <v>0</v>
      </c>
      <c r="ANO136">
        <v>0</v>
      </c>
      <c r="ANP136">
        <v>0</v>
      </c>
      <c r="ANQ136">
        <v>0</v>
      </c>
      <c r="ANR136">
        <v>1</v>
      </c>
      <c r="ANS136">
        <v>0</v>
      </c>
      <c r="ANX136">
        <v>375516274</v>
      </c>
      <c r="ANY136" s="2">
        <v>44914.537303240737</v>
      </c>
      <c r="AOB136" t="s">
        <v>1140</v>
      </c>
      <c r="AOC136" t="s">
        <v>1141</v>
      </c>
    </row>
  </sheetData>
  <autoFilter ref="A1:AOD150" xr:uid="{00000000-0001-0000-01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666EB-2831-46C0-B167-FBF5F6BC4014}">
  <dimension ref="A1:CL150"/>
  <sheetViews>
    <sheetView topLeftCell="A37" workbookViewId="0">
      <selection activeCell="L6" sqref="L6"/>
    </sheetView>
  </sheetViews>
  <sheetFormatPr baseColWidth="10" defaultColWidth="8.7265625" defaultRowHeight="14.5" x14ac:dyDescent="0.35"/>
  <cols>
    <col min="1" max="1" width="36.453125" bestFit="1" customWidth="1"/>
    <col min="3" max="3" width="12.453125" customWidth="1"/>
    <col min="5" max="5" width="23.453125" bestFit="1" customWidth="1"/>
  </cols>
  <sheetData>
    <row r="1" spans="1:90" s="1" customFormat="1" x14ac:dyDescent="0.35">
      <c r="A1" s="1" t="s">
        <v>44</v>
      </c>
      <c r="B1" s="1" t="s">
        <v>53</v>
      </c>
      <c r="C1" s="1" t="s">
        <v>57</v>
      </c>
      <c r="D1" s="1" t="s">
        <v>61</v>
      </c>
      <c r="E1" s="1" t="s">
        <v>62</v>
      </c>
      <c r="F1" s="4" t="s">
        <v>77</v>
      </c>
      <c r="G1" s="4" t="s">
        <v>89</v>
      </c>
      <c r="H1" s="4" t="s">
        <v>90</v>
      </c>
      <c r="I1" s="4" t="s">
        <v>102</v>
      </c>
      <c r="J1" s="4" t="s">
        <v>103</v>
      </c>
      <c r="K1" s="4" t="s">
        <v>187</v>
      </c>
      <c r="L1" s="4" t="s">
        <v>196</v>
      </c>
      <c r="M1" s="4" t="s">
        <v>205</v>
      </c>
      <c r="N1" s="4" t="s">
        <v>214</v>
      </c>
      <c r="O1" s="4" t="s">
        <v>325</v>
      </c>
      <c r="P1" s="4" t="s">
        <v>326</v>
      </c>
      <c r="Q1" s="4" t="s">
        <v>339</v>
      </c>
      <c r="R1" s="4" t="s">
        <v>340</v>
      </c>
      <c r="S1" s="4" t="s">
        <v>341</v>
      </c>
      <c r="T1" s="4" t="s">
        <v>350</v>
      </c>
      <c r="U1" s="4" t="s">
        <v>359</v>
      </c>
      <c r="V1" s="4" t="s">
        <v>368</v>
      </c>
      <c r="W1" s="4" t="s">
        <v>377</v>
      </c>
      <c r="X1" s="4" t="s">
        <v>390</v>
      </c>
      <c r="Y1" s="4" t="s">
        <v>391</v>
      </c>
      <c r="Z1" s="4" t="s">
        <v>392</v>
      </c>
      <c r="AA1" s="4" t="s">
        <v>401</v>
      </c>
      <c r="AB1" s="4" t="s">
        <v>410</v>
      </c>
      <c r="AC1" s="4" t="s">
        <v>419</v>
      </c>
      <c r="AD1" s="4" t="s">
        <v>428</v>
      </c>
      <c r="AE1" s="4" t="s">
        <v>437</v>
      </c>
      <c r="AF1" s="4" t="s">
        <v>448</v>
      </c>
      <c r="AG1" s="4" t="s">
        <v>457</v>
      </c>
      <c r="AH1" s="4" t="s">
        <v>605</v>
      </c>
      <c r="AI1" s="4" t="s">
        <v>606</v>
      </c>
      <c r="AJ1" s="4" t="s">
        <v>607</v>
      </c>
      <c r="AK1" s="4" t="s">
        <v>620</v>
      </c>
      <c r="AL1" s="4" t="s">
        <v>621</v>
      </c>
      <c r="AM1" s="4" t="s">
        <v>622</v>
      </c>
      <c r="AN1" s="4" t="s">
        <v>635</v>
      </c>
      <c r="AO1" s="4" t="s">
        <v>636</v>
      </c>
      <c r="AP1" s="4" t="s">
        <v>637</v>
      </c>
      <c r="AQ1" s="4" t="s">
        <v>650</v>
      </c>
      <c r="AR1" s="4" t="s">
        <v>651</v>
      </c>
      <c r="AS1" s="4" t="s">
        <v>652</v>
      </c>
      <c r="AT1" s="4" t="s">
        <v>665</v>
      </c>
      <c r="AU1" s="4" t="s">
        <v>666</v>
      </c>
      <c r="AV1" s="4" t="s">
        <v>667</v>
      </c>
      <c r="AW1" s="4" t="s">
        <v>680</v>
      </c>
      <c r="AX1" s="4" t="s">
        <v>681</v>
      </c>
      <c r="AY1" s="4" t="s">
        <v>682</v>
      </c>
      <c r="AZ1" s="4" t="s">
        <v>695</v>
      </c>
      <c r="BA1" s="4" t="s">
        <v>696</v>
      </c>
      <c r="BB1" s="4" t="s">
        <v>697</v>
      </c>
      <c r="BC1" s="4" t="s">
        <v>706</v>
      </c>
      <c r="BD1" s="4" t="s">
        <v>715</v>
      </c>
      <c r="BE1" s="4" t="s">
        <v>724</v>
      </c>
      <c r="BF1" s="4" t="s">
        <v>733</v>
      </c>
      <c r="BG1" s="4" t="s">
        <v>742</v>
      </c>
      <c r="BH1" s="4" t="s">
        <v>751</v>
      </c>
      <c r="BI1" s="4" t="s">
        <v>760</v>
      </c>
      <c r="BJ1" s="4" t="s">
        <v>769</v>
      </c>
      <c r="BK1" s="4" t="s">
        <v>778</v>
      </c>
      <c r="BL1" s="4" t="s">
        <v>791</v>
      </c>
      <c r="BM1" s="4" t="s">
        <v>792</v>
      </c>
      <c r="BN1" s="4" t="s">
        <v>793</v>
      </c>
      <c r="BO1" s="4" t="s">
        <v>806</v>
      </c>
      <c r="BP1" s="4" t="s">
        <v>807</v>
      </c>
      <c r="BQ1" s="4" t="s">
        <v>808</v>
      </c>
      <c r="BR1" s="4" t="s">
        <v>821</v>
      </c>
      <c r="BS1" s="4" t="s">
        <v>822</v>
      </c>
      <c r="BT1" s="4" t="s">
        <v>823</v>
      </c>
      <c r="BU1" s="4" t="s">
        <v>836</v>
      </c>
      <c r="BV1" s="4" t="s">
        <v>837</v>
      </c>
      <c r="BW1" s="4" t="s">
        <v>838</v>
      </c>
      <c r="BX1" s="4" t="s">
        <v>851</v>
      </c>
      <c r="BY1" s="4" t="s">
        <v>852</v>
      </c>
      <c r="BZ1" s="4" t="s">
        <v>853</v>
      </c>
      <c r="CA1" s="4" t="s">
        <v>865</v>
      </c>
      <c r="CB1" s="4" t="s">
        <v>866</v>
      </c>
      <c r="CC1" s="4" t="s">
        <v>878</v>
      </c>
      <c r="CD1" s="4" t="s">
        <v>879</v>
      </c>
      <c r="CE1" s="4" t="s">
        <v>888</v>
      </c>
      <c r="CF1" s="4" t="s">
        <v>901</v>
      </c>
      <c r="CG1" s="4" t="s">
        <v>902</v>
      </c>
      <c r="CH1" s="4" t="s">
        <v>903</v>
      </c>
      <c r="CI1" s="4" t="s">
        <v>915</v>
      </c>
      <c r="CJ1" s="4" t="s">
        <v>916</v>
      </c>
      <c r="CK1" s="4" t="s">
        <v>925</v>
      </c>
      <c r="CL1" s="4" t="s">
        <v>313</v>
      </c>
    </row>
    <row r="2" spans="1:90" x14ac:dyDescent="0.35">
      <c r="A2" t="s">
        <v>1113</v>
      </c>
      <c r="B2" t="s">
        <v>1116</v>
      </c>
      <c r="C2" t="s">
        <v>1119</v>
      </c>
      <c r="D2" t="s">
        <v>1121</v>
      </c>
      <c r="E2" t="s">
        <v>1122</v>
      </c>
      <c r="O2">
        <v>6500</v>
      </c>
      <c r="P2">
        <v>100</v>
      </c>
      <c r="CL2">
        <v>250</v>
      </c>
    </row>
    <row r="3" spans="1:90" x14ac:dyDescent="0.35">
      <c r="A3" t="s">
        <v>1142</v>
      </c>
      <c r="B3" t="s">
        <v>1116</v>
      </c>
      <c r="C3" t="s">
        <v>1119</v>
      </c>
      <c r="D3" t="s">
        <v>1121</v>
      </c>
      <c r="E3" t="s">
        <v>1122</v>
      </c>
      <c r="O3">
        <v>9000</v>
      </c>
      <c r="P3">
        <v>100</v>
      </c>
      <c r="CL3">
        <v>300</v>
      </c>
    </row>
    <row r="4" spans="1:90" x14ac:dyDescent="0.35">
      <c r="A4" t="s">
        <v>1149</v>
      </c>
      <c r="B4" t="s">
        <v>1116</v>
      </c>
      <c r="C4" t="s">
        <v>1119</v>
      </c>
      <c r="D4" t="s">
        <v>1121</v>
      </c>
      <c r="E4" t="s">
        <v>1122</v>
      </c>
      <c r="F4">
        <v>1100</v>
      </c>
      <c r="I4">
        <v>450</v>
      </c>
      <c r="J4">
        <v>275</v>
      </c>
      <c r="V4">
        <v>1250</v>
      </c>
      <c r="W4">
        <v>200</v>
      </c>
    </row>
    <row r="5" spans="1:90" x14ac:dyDescent="0.35">
      <c r="A5" t="s">
        <v>1157</v>
      </c>
      <c r="B5" t="s">
        <v>1116</v>
      </c>
      <c r="C5" t="s">
        <v>1119</v>
      </c>
      <c r="D5" t="s">
        <v>1121</v>
      </c>
      <c r="E5" t="s">
        <v>1122</v>
      </c>
      <c r="O5">
        <v>9250</v>
      </c>
      <c r="P5">
        <v>100</v>
      </c>
      <c r="CL5">
        <v>300</v>
      </c>
    </row>
    <row r="6" spans="1:90" x14ac:dyDescent="0.35">
      <c r="A6" t="s">
        <v>1160</v>
      </c>
      <c r="B6" t="s">
        <v>1116</v>
      </c>
      <c r="C6" t="s">
        <v>1119</v>
      </c>
      <c r="D6" t="s">
        <v>1121</v>
      </c>
      <c r="E6" t="s">
        <v>1122</v>
      </c>
      <c r="CL6">
        <v>250</v>
      </c>
    </row>
    <row r="7" spans="1:90" x14ac:dyDescent="0.35">
      <c r="A7" t="s">
        <v>1165</v>
      </c>
      <c r="B7" t="s">
        <v>1116</v>
      </c>
      <c r="C7" t="s">
        <v>1119</v>
      </c>
      <c r="D7" t="s">
        <v>1121</v>
      </c>
      <c r="E7" t="s">
        <v>1122</v>
      </c>
      <c r="I7">
        <v>450</v>
      </c>
      <c r="J7">
        <v>275</v>
      </c>
      <c r="T7">
        <v>5000</v>
      </c>
      <c r="U7">
        <v>4000</v>
      </c>
      <c r="AE7">
        <v>700</v>
      </c>
    </row>
    <row r="8" spans="1:90" x14ac:dyDescent="0.35">
      <c r="A8" t="s">
        <v>1171</v>
      </c>
      <c r="B8" t="s">
        <v>1116</v>
      </c>
      <c r="C8" t="s">
        <v>1119</v>
      </c>
      <c r="D8" t="s">
        <v>1121</v>
      </c>
      <c r="E8" t="s">
        <v>1122</v>
      </c>
      <c r="AC8">
        <v>2000</v>
      </c>
      <c r="AD8">
        <v>2000</v>
      </c>
      <c r="AF8">
        <v>3000</v>
      </c>
    </row>
    <row r="9" spans="1:90" x14ac:dyDescent="0.35">
      <c r="A9" t="s">
        <v>1177</v>
      </c>
      <c r="B9" t="s">
        <v>1116</v>
      </c>
      <c r="C9" t="s">
        <v>1119</v>
      </c>
      <c r="D9" t="s">
        <v>1121</v>
      </c>
      <c r="E9" t="s">
        <v>1122</v>
      </c>
      <c r="AB9">
        <v>3000</v>
      </c>
      <c r="AC9">
        <v>2000</v>
      </c>
      <c r="AF9">
        <v>3000</v>
      </c>
    </row>
    <row r="10" spans="1:90" x14ac:dyDescent="0.35">
      <c r="A10" t="s">
        <v>1183</v>
      </c>
      <c r="B10" t="s">
        <v>1116</v>
      </c>
      <c r="C10" t="s">
        <v>1119</v>
      </c>
      <c r="D10" t="s">
        <v>1121</v>
      </c>
      <c r="E10" t="s">
        <v>1122</v>
      </c>
      <c r="R10">
        <v>21000</v>
      </c>
      <c r="V10">
        <v>500</v>
      </c>
      <c r="W10">
        <v>150</v>
      </c>
      <c r="AA10">
        <v>1000</v>
      </c>
      <c r="AB10">
        <v>2750</v>
      </c>
      <c r="AC10">
        <v>2000</v>
      </c>
      <c r="AE10">
        <v>1000</v>
      </c>
    </row>
    <row r="11" spans="1:90" x14ac:dyDescent="0.35">
      <c r="A11" t="s">
        <v>1187</v>
      </c>
      <c r="B11" t="s">
        <v>1116</v>
      </c>
      <c r="C11" t="s">
        <v>1119</v>
      </c>
      <c r="D11" t="s">
        <v>1121</v>
      </c>
      <c r="E11" t="s">
        <v>1122</v>
      </c>
      <c r="F11">
        <v>700</v>
      </c>
      <c r="I11">
        <v>400</v>
      </c>
      <c r="J11">
        <v>225</v>
      </c>
      <c r="W11">
        <v>150</v>
      </c>
      <c r="AA11">
        <v>1000</v>
      </c>
      <c r="AE11">
        <v>500</v>
      </c>
    </row>
    <row r="12" spans="1:90" x14ac:dyDescent="0.35">
      <c r="A12" t="s">
        <v>1190</v>
      </c>
      <c r="B12" t="s">
        <v>1116</v>
      </c>
      <c r="C12" t="s">
        <v>1194</v>
      </c>
      <c r="D12" t="s">
        <v>1121</v>
      </c>
      <c r="E12" t="s">
        <v>1195</v>
      </c>
      <c r="F12">
        <v>1000</v>
      </c>
      <c r="K12">
        <v>5000</v>
      </c>
      <c r="T12">
        <v>6000</v>
      </c>
      <c r="U12">
        <v>4250</v>
      </c>
      <c r="V12">
        <v>2500</v>
      </c>
      <c r="W12">
        <v>150</v>
      </c>
      <c r="X12">
        <v>500</v>
      </c>
      <c r="Y12">
        <v>750</v>
      </c>
      <c r="Z12">
        <v>1750</v>
      </c>
      <c r="AA12">
        <v>4000</v>
      </c>
      <c r="AB12">
        <v>3000</v>
      </c>
    </row>
    <row r="13" spans="1:90" x14ac:dyDescent="0.35">
      <c r="A13" t="s">
        <v>1207</v>
      </c>
      <c r="B13" t="s">
        <v>1116</v>
      </c>
      <c r="C13" t="s">
        <v>1194</v>
      </c>
      <c r="D13" t="s">
        <v>1121</v>
      </c>
      <c r="E13" t="s">
        <v>1195</v>
      </c>
      <c r="M13">
        <v>1000</v>
      </c>
      <c r="N13">
        <v>1500</v>
      </c>
      <c r="R13">
        <v>24000</v>
      </c>
      <c r="S13">
        <v>27000</v>
      </c>
    </row>
    <row r="14" spans="1:90" x14ac:dyDescent="0.35">
      <c r="A14" t="s">
        <v>1214</v>
      </c>
      <c r="B14" t="s">
        <v>1116</v>
      </c>
      <c r="C14" t="s">
        <v>1194</v>
      </c>
      <c r="D14" t="s">
        <v>1121</v>
      </c>
      <c r="E14" t="s">
        <v>1195</v>
      </c>
      <c r="AE14">
        <v>2500</v>
      </c>
    </row>
    <row r="15" spans="1:90" x14ac:dyDescent="0.35">
      <c r="A15" t="s">
        <v>1215</v>
      </c>
      <c r="B15" t="s">
        <v>1116</v>
      </c>
      <c r="C15" t="s">
        <v>1194</v>
      </c>
      <c r="D15" t="s">
        <v>1121</v>
      </c>
      <c r="E15" t="s">
        <v>1195</v>
      </c>
      <c r="AB15">
        <v>3000</v>
      </c>
      <c r="AC15">
        <v>2000</v>
      </c>
      <c r="AD15">
        <v>1800</v>
      </c>
    </row>
    <row r="16" spans="1:90" x14ac:dyDescent="0.35">
      <c r="A16" t="s">
        <v>1217</v>
      </c>
      <c r="B16" t="s">
        <v>1116</v>
      </c>
      <c r="C16" t="s">
        <v>1194</v>
      </c>
      <c r="D16" t="s">
        <v>1121</v>
      </c>
      <c r="E16" t="s">
        <v>1195</v>
      </c>
      <c r="I16">
        <v>350</v>
      </c>
    </row>
    <row r="17" spans="1:90" x14ac:dyDescent="0.35">
      <c r="A17" t="s">
        <v>1225</v>
      </c>
      <c r="B17" t="s">
        <v>1116</v>
      </c>
      <c r="C17" t="s">
        <v>1194</v>
      </c>
      <c r="D17" t="s">
        <v>1121</v>
      </c>
      <c r="E17" t="s">
        <v>1195</v>
      </c>
      <c r="K17">
        <v>4250</v>
      </c>
      <c r="L17">
        <v>7500</v>
      </c>
      <c r="M17">
        <v>1250</v>
      </c>
      <c r="N17">
        <v>1750</v>
      </c>
      <c r="R17">
        <v>27000</v>
      </c>
      <c r="S17">
        <v>27000</v>
      </c>
      <c r="AE17">
        <v>1200</v>
      </c>
    </row>
    <row r="18" spans="1:90" x14ac:dyDescent="0.35">
      <c r="A18" t="s">
        <v>1232</v>
      </c>
      <c r="B18" t="s">
        <v>1116</v>
      </c>
      <c r="C18" t="s">
        <v>1194</v>
      </c>
      <c r="D18" t="s">
        <v>1121</v>
      </c>
      <c r="E18" t="s">
        <v>1195</v>
      </c>
      <c r="K18">
        <v>4000</v>
      </c>
      <c r="L18">
        <v>25000</v>
      </c>
      <c r="AB18">
        <v>3000</v>
      </c>
      <c r="AD18">
        <v>1500</v>
      </c>
      <c r="AG18">
        <v>300</v>
      </c>
    </row>
    <row r="19" spans="1:90" x14ac:dyDescent="0.35">
      <c r="A19" t="s">
        <v>1238</v>
      </c>
      <c r="B19" t="s">
        <v>1116</v>
      </c>
      <c r="C19" t="s">
        <v>1194</v>
      </c>
      <c r="D19" t="s">
        <v>1121</v>
      </c>
      <c r="E19" t="s">
        <v>1195</v>
      </c>
      <c r="AF19">
        <v>6000</v>
      </c>
    </row>
    <row r="20" spans="1:90" x14ac:dyDescent="0.35">
      <c r="A20" t="s">
        <v>1244</v>
      </c>
      <c r="B20" t="s">
        <v>1116</v>
      </c>
      <c r="C20" t="s">
        <v>1194</v>
      </c>
      <c r="D20" t="s">
        <v>1121</v>
      </c>
      <c r="E20" t="s">
        <v>1195</v>
      </c>
      <c r="K20">
        <v>4000</v>
      </c>
      <c r="L20">
        <v>26000</v>
      </c>
      <c r="M20">
        <v>1500</v>
      </c>
      <c r="N20">
        <v>1500</v>
      </c>
      <c r="Q20">
        <v>12500</v>
      </c>
      <c r="R20">
        <v>22500</v>
      </c>
      <c r="S20">
        <v>25000</v>
      </c>
    </row>
    <row r="21" spans="1:90" x14ac:dyDescent="0.35">
      <c r="A21" t="s">
        <v>1253</v>
      </c>
      <c r="B21" t="s">
        <v>1116</v>
      </c>
      <c r="C21" t="s">
        <v>1194</v>
      </c>
      <c r="D21" t="s">
        <v>1121</v>
      </c>
      <c r="E21" t="s">
        <v>1195</v>
      </c>
      <c r="L21">
        <v>25000</v>
      </c>
      <c r="AB21">
        <v>3000</v>
      </c>
      <c r="AC21">
        <v>3000</v>
      </c>
      <c r="AD21">
        <v>2500</v>
      </c>
      <c r="AG21">
        <v>200</v>
      </c>
    </row>
    <row r="22" spans="1:90" x14ac:dyDescent="0.35">
      <c r="A22" t="s">
        <v>1260</v>
      </c>
      <c r="B22" t="s">
        <v>1116</v>
      </c>
      <c r="C22" t="s">
        <v>1194</v>
      </c>
      <c r="D22" t="s">
        <v>1121</v>
      </c>
      <c r="E22" t="s">
        <v>1195</v>
      </c>
      <c r="F22">
        <v>1000</v>
      </c>
      <c r="G22">
        <v>4000</v>
      </c>
      <c r="K22">
        <v>5000</v>
      </c>
      <c r="R22">
        <v>27000</v>
      </c>
      <c r="V22">
        <v>2250</v>
      </c>
      <c r="W22">
        <v>150</v>
      </c>
      <c r="X22">
        <v>500</v>
      </c>
      <c r="AA22">
        <v>1500</v>
      </c>
    </row>
    <row r="23" spans="1:90" x14ac:dyDescent="0.35">
      <c r="A23" t="s">
        <v>1270</v>
      </c>
      <c r="B23" t="s">
        <v>1116</v>
      </c>
      <c r="C23" t="s">
        <v>1194</v>
      </c>
      <c r="D23" t="s">
        <v>1121</v>
      </c>
      <c r="E23" t="s">
        <v>1195</v>
      </c>
      <c r="O23">
        <v>5500</v>
      </c>
    </row>
    <row r="24" spans="1:90" x14ac:dyDescent="0.35">
      <c r="A24" t="s">
        <v>1277</v>
      </c>
      <c r="B24" t="s">
        <v>1116</v>
      </c>
      <c r="C24" t="s">
        <v>1194</v>
      </c>
      <c r="D24" t="s">
        <v>1121</v>
      </c>
      <c r="E24" t="s">
        <v>1195</v>
      </c>
      <c r="F24">
        <v>1000</v>
      </c>
      <c r="G24">
        <v>3500</v>
      </c>
      <c r="H24">
        <v>3500</v>
      </c>
      <c r="I24">
        <v>500</v>
      </c>
      <c r="J24">
        <v>350</v>
      </c>
      <c r="K24">
        <v>4000</v>
      </c>
      <c r="L24">
        <v>30000</v>
      </c>
      <c r="T24">
        <v>7000</v>
      </c>
      <c r="U24">
        <v>5000</v>
      </c>
      <c r="V24">
        <v>500</v>
      </c>
      <c r="W24">
        <v>125</v>
      </c>
      <c r="Y24">
        <v>1500</v>
      </c>
      <c r="Z24">
        <v>1500</v>
      </c>
      <c r="AA24">
        <v>1500</v>
      </c>
      <c r="AB24">
        <v>3000</v>
      </c>
      <c r="AC24">
        <v>2000</v>
      </c>
      <c r="AD24">
        <v>1500</v>
      </c>
      <c r="AE24">
        <v>3500</v>
      </c>
      <c r="AF24">
        <v>4500</v>
      </c>
    </row>
    <row r="25" spans="1:90" x14ac:dyDescent="0.35">
      <c r="A25" t="s">
        <v>1284</v>
      </c>
      <c r="B25" t="s">
        <v>1116</v>
      </c>
      <c r="C25" t="s">
        <v>1194</v>
      </c>
      <c r="D25" t="s">
        <v>1121</v>
      </c>
      <c r="E25" t="s">
        <v>1195</v>
      </c>
      <c r="AF25">
        <v>4500</v>
      </c>
    </row>
    <row r="26" spans="1:90" x14ac:dyDescent="0.35">
      <c r="A26" t="s">
        <v>1285</v>
      </c>
      <c r="B26" t="s">
        <v>1116</v>
      </c>
      <c r="C26" t="s">
        <v>1194</v>
      </c>
      <c r="D26" t="s">
        <v>1121</v>
      </c>
      <c r="E26" t="s">
        <v>1195</v>
      </c>
      <c r="F26">
        <v>1100</v>
      </c>
      <c r="G26">
        <v>4000</v>
      </c>
      <c r="H26">
        <v>4000</v>
      </c>
      <c r="K26">
        <v>5000</v>
      </c>
      <c r="T26">
        <v>6000</v>
      </c>
      <c r="U26">
        <v>4500</v>
      </c>
      <c r="V26">
        <v>500</v>
      </c>
      <c r="W26">
        <v>125</v>
      </c>
      <c r="Y26">
        <v>1250</v>
      </c>
      <c r="Z26">
        <v>2000</v>
      </c>
      <c r="AA26">
        <v>3000</v>
      </c>
      <c r="AB26">
        <v>3500</v>
      </c>
    </row>
    <row r="27" spans="1:90" x14ac:dyDescent="0.35">
      <c r="A27" t="s">
        <v>1290</v>
      </c>
      <c r="B27" t="s">
        <v>1116</v>
      </c>
      <c r="C27" t="s">
        <v>1194</v>
      </c>
      <c r="D27" t="s">
        <v>1121</v>
      </c>
      <c r="E27" t="s">
        <v>1195</v>
      </c>
      <c r="H27">
        <v>3500</v>
      </c>
      <c r="K27">
        <v>5000</v>
      </c>
      <c r="L27">
        <v>7000</v>
      </c>
      <c r="AG27">
        <v>200</v>
      </c>
    </row>
    <row r="28" spans="1:90" x14ac:dyDescent="0.35">
      <c r="A28" t="s">
        <v>1299</v>
      </c>
      <c r="B28" t="s">
        <v>1116</v>
      </c>
      <c r="C28" t="s">
        <v>1194</v>
      </c>
      <c r="D28" t="s">
        <v>1121</v>
      </c>
      <c r="E28" t="s">
        <v>1195</v>
      </c>
      <c r="K28">
        <v>5000</v>
      </c>
      <c r="L28">
        <v>7500</v>
      </c>
      <c r="M28">
        <v>1500</v>
      </c>
      <c r="N28">
        <v>2000</v>
      </c>
      <c r="R28">
        <v>22500</v>
      </c>
      <c r="S28">
        <v>23500</v>
      </c>
    </row>
    <row r="29" spans="1:90" x14ac:dyDescent="0.35">
      <c r="A29" t="s">
        <v>1303</v>
      </c>
      <c r="B29" t="s">
        <v>1116</v>
      </c>
      <c r="C29" t="s">
        <v>1194</v>
      </c>
      <c r="D29" t="s">
        <v>1121</v>
      </c>
      <c r="E29" t="s">
        <v>1195</v>
      </c>
      <c r="CL29">
        <v>500</v>
      </c>
    </row>
    <row r="30" spans="1:90" x14ac:dyDescent="0.35">
      <c r="A30" t="s">
        <v>1305</v>
      </c>
      <c r="B30" t="s">
        <v>1116</v>
      </c>
      <c r="C30" t="s">
        <v>1194</v>
      </c>
      <c r="D30" t="s">
        <v>1121</v>
      </c>
      <c r="E30" t="s">
        <v>1195</v>
      </c>
      <c r="CL30">
        <v>500</v>
      </c>
    </row>
    <row r="31" spans="1:90" x14ac:dyDescent="0.35">
      <c r="A31" t="s">
        <v>1306</v>
      </c>
      <c r="B31" t="s">
        <v>1116</v>
      </c>
      <c r="C31" t="s">
        <v>1194</v>
      </c>
      <c r="D31" t="s">
        <v>1121</v>
      </c>
      <c r="E31" t="s">
        <v>1195</v>
      </c>
      <c r="I31">
        <v>350</v>
      </c>
      <c r="J31">
        <v>250</v>
      </c>
    </row>
    <row r="32" spans="1:90" x14ac:dyDescent="0.35">
      <c r="A32" t="s">
        <v>1308</v>
      </c>
      <c r="B32" t="s">
        <v>1116</v>
      </c>
      <c r="C32" t="s">
        <v>1194</v>
      </c>
      <c r="D32" t="s">
        <v>1121</v>
      </c>
      <c r="E32" t="s">
        <v>1195</v>
      </c>
      <c r="O32">
        <v>5500</v>
      </c>
      <c r="P32">
        <v>100</v>
      </c>
    </row>
    <row r="33" spans="1:90" x14ac:dyDescent="0.35">
      <c r="A33" t="s">
        <v>1309</v>
      </c>
      <c r="B33" t="s">
        <v>1116</v>
      </c>
      <c r="C33" t="s">
        <v>1194</v>
      </c>
      <c r="D33" t="s">
        <v>1121</v>
      </c>
      <c r="E33" t="s">
        <v>1195</v>
      </c>
      <c r="O33">
        <v>6500</v>
      </c>
      <c r="P33">
        <v>100</v>
      </c>
    </row>
    <row r="34" spans="1:90" x14ac:dyDescent="0.35">
      <c r="A34" t="s">
        <v>1315</v>
      </c>
      <c r="B34" t="s">
        <v>1116</v>
      </c>
      <c r="C34" t="s">
        <v>1194</v>
      </c>
      <c r="D34" t="s">
        <v>1121</v>
      </c>
      <c r="E34" t="s">
        <v>1195</v>
      </c>
      <c r="CL34">
        <v>500</v>
      </c>
    </row>
    <row r="35" spans="1:90" x14ac:dyDescent="0.35">
      <c r="A35" t="s">
        <v>1316</v>
      </c>
      <c r="B35" t="s">
        <v>1116</v>
      </c>
      <c r="C35" t="s">
        <v>1194</v>
      </c>
      <c r="D35" t="s">
        <v>1121</v>
      </c>
      <c r="E35" t="s">
        <v>1195</v>
      </c>
      <c r="O35">
        <v>6000</v>
      </c>
    </row>
    <row r="36" spans="1:90" x14ac:dyDescent="0.35">
      <c r="A36" t="s">
        <v>1317</v>
      </c>
      <c r="B36" t="s">
        <v>1116</v>
      </c>
      <c r="C36" t="s">
        <v>1194</v>
      </c>
      <c r="D36" t="s">
        <v>1121</v>
      </c>
      <c r="E36" t="s">
        <v>1195</v>
      </c>
      <c r="CL36">
        <v>500</v>
      </c>
    </row>
    <row r="37" spans="1:90" x14ac:dyDescent="0.35">
      <c r="A37" t="s">
        <v>1319</v>
      </c>
      <c r="B37" t="s">
        <v>1116</v>
      </c>
      <c r="C37" t="s">
        <v>1194</v>
      </c>
      <c r="D37" t="s">
        <v>1121</v>
      </c>
      <c r="E37" t="s">
        <v>1195</v>
      </c>
      <c r="I37">
        <v>300</v>
      </c>
      <c r="J37">
        <v>250</v>
      </c>
    </row>
    <row r="38" spans="1:90" x14ac:dyDescent="0.35">
      <c r="A38" t="s">
        <v>1322</v>
      </c>
      <c r="B38" t="s">
        <v>1116</v>
      </c>
      <c r="C38" t="s">
        <v>1194</v>
      </c>
      <c r="D38" t="s">
        <v>1121</v>
      </c>
      <c r="E38" t="s">
        <v>1195</v>
      </c>
      <c r="AD38">
        <v>2000</v>
      </c>
    </row>
    <row r="39" spans="1:90" x14ac:dyDescent="0.35">
      <c r="A39" t="s">
        <v>1327</v>
      </c>
      <c r="B39" t="s">
        <v>1116</v>
      </c>
      <c r="C39" t="s">
        <v>1331</v>
      </c>
      <c r="D39" t="s">
        <v>1121</v>
      </c>
      <c r="E39" t="s">
        <v>1332</v>
      </c>
      <c r="AB39">
        <v>4000</v>
      </c>
      <c r="AC39">
        <v>2500</v>
      </c>
      <c r="AD39">
        <v>2750</v>
      </c>
      <c r="AF39">
        <v>2500</v>
      </c>
    </row>
    <row r="40" spans="1:90" x14ac:dyDescent="0.35">
      <c r="A40" t="s">
        <v>1334</v>
      </c>
      <c r="B40" t="s">
        <v>1116</v>
      </c>
      <c r="C40" t="s">
        <v>1331</v>
      </c>
      <c r="D40" t="s">
        <v>1121</v>
      </c>
      <c r="E40" t="s">
        <v>1332</v>
      </c>
      <c r="F40">
        <v>1150</v>
      </c>
      <c r="G40">
        <v>750</v>
      </c>
      <c r="H40">
        <v>1100</v>
      </c>
      <c r="I40">
        <v>500</v>
      </c>
      <c r="J40">
        <v>300</v>
      </c>
      <c r="K40">
        <v>6000</v>
      </c>
      <c r="L40">
        <v>4750</v>
      </c>
      <c r="M40">
        <v>2100</v>
      </c>
      <c r="N40">
        <v>1800</v>
      </c>
    </row>
    <row r="41" spans="1:90" x14ac:dyDescent="0.35">
      <c r="A41" t="s">
        <v>1335</v>
      </c>
      <c r="B41" t="s">
        <v>1116</v>
      </c>
      <c r="C41" t="s">
        <v>1331</v>
      </c>
      <c r="D41" t="s">
        <v>1121</v>
      </c>
      <c r="E41" t="s">
        <v>1332</v>
      </c>
      <c r="F41">
        <v>1100</v>
      </c>
      <c r="G41">
        <v>800</v>
      </c>
      <c r="H41">
        <v>1000</v>
      </c>
      <c r="I41">
        <v>575</v>
      </c>
      <c r="J41">
        <v>250</v>
      </c>
      <c r="K41">
        <v>6500</v>
      </c>
      <c r="L41">
        <v>5000</v>
      </c>
      <c r="M41">
        <v>2000</v>
      </c>
      <c r="N41">
        <v>1750</v>
      </c>
    </row>
    <row r="42" spans="1:90" x14ac:dyDescent="0.35">
      <c r="A42" t="s">
        <v>1336</v>
      </c>
      <c r="B42" t="s">
        <v>1116</v>
      </c>
      <c r="C42" t="s">
        <v>1331</v>
      </c>
      <c r="D42" t="s">
        <v>1121</v>
      </c>
      <c r="E42" t="s">
        <v>1332</v>
      </c>
      <c r="F42">
        <v>1100</v>
      </c>
      <c r="G42">
        <v>800</v>
      </c>
      <c r="H42">
        <v>1100</v>
      </c>
      <c r="I42">
        <v>600</v>
      </c>
      <c r="J42">
        <v>300</v>
      </c>
      <c r="K42">
        <v>6000</v>
      </c>
      <c r="L42">
        <v>5000</v>
      </c>
      <c r="M42">
        <v>2250</v>
      </c>
      <c r="N42">
        <v>2250</v>
      </c>
    </row>
    <row r="43" spans="1:90" x14ac:dyDescent="0.35">
      <c r="A43" t="s">
        <v>1337</v>
      </c>
      <c r="B43" t="s">
        <v>1116</v>
      </c>
      <c r="C43" t="s">
        <v>1331</v>
      </c>
      <c r="D43" t="s">
        <v>1121</v>
      </c>
      <c r="E43" t="s">
        <v>1332</v>
      </c>
      <c r="O43">
        <v>8250</v>
      </c>
      <c r="CL43">
        <v>500</v>
      </c>
    </row>
    <row r="44" spans="1:90" x14ac:dyDescent="0.35">
      <c r="A44" t="s">
        <v>1338</v>
      </c>
      <c r="B44" t="s">
        <v>1116</v>
      </c>
      <c r="C44" t="s">
        <v>1331</v>
      </c>
      <c r="D44" t="s">
        <v>1121</v>
      </c>
      <c r="E44" t="s">
        <v>1332</v>
      </c>
      <c r="O44">
        <v>8000</v>
      </c>
      <c r="P44">
        <v>100</v>
      </c>
      <c r="CL44">
        <v>500</v>
      </c>
    </row>
    <row r="45" spans="1:90" x14ac:dyDescent="0.35">
      <c r="A45" t="s">
        <v>1339</v>
      </c>
      <c r="B45" t="s">
        <v>1116</v>
      </c>
      <c r="C45" t="s">
        <v>1331</v>
      </c>
      <c r="D45" t="s">
        <v>1121</v>
      </c>
      <c r="E45" t="s">
        <v>1332</v>
      </c>
      <c r="O45">
        <v>8250</v>
      </c>
      <c r="P45">
        <v>100</v>
      </c>
      <c r="CL45">
        <v>500</v>
      </c>
    </row>
    <row r="46" spans="1:90" x14ac:dyDescent="0.35">
      <c r="A46" t="s">
        <v>1340</v>
      </c>
      <c r="B46" t="s">
        <v>1116</v>
      </c>
      <c r="C46" t="s">
        <v>1331</v>
      </c>
      <c r="D46" t="s">
        <v>1121</v>
      </c>
      <c r="E46" t="s">
        <v>1332</v>
      </c>
      <c r="R46">
        <v>27250</v>
      </c>
      <c r="S46">
        <v>45500</v>
      </c>
    </row>
    <row r="47" spans="1:90" x14ac:dyDescent="0.35">
      <c r="A47" t="s">
        <v>1341</v>
      </c>
      <c r="B47" t="s">
        <v>1116</v>
      </c>
      <c r="C47" t="s">
        <v>1331</v>
      </c>
      <c r="D47" t="s">
        <v>1121</v>
      </c>
      <c r="E47" t="s">
        <v>1332</v>
      </c>
      <c r="BG47">
        <v>3250</v>
      </c>
      <c r="BH47">
        <v>2700</v>
      </c>
    </row>
    <row r="48" spans="1:90" x14ac:dyDescent="0.35">
      <c r="A48" t="s">
        <v>1344</v>
      </c>
      <c r="B48" t="s">
        <v>1116</v>
      </c>
      <c r="C48" t="s">
        <v>1331</v>
      </c>
      <c r="D48" t="s">
        <v>1121</v>
      </c>
      <c r="E48" t="s">
        <v>1332</v>
      </c>
      <c r="R48">
        <v>27000</v>
      </c>
      <c r="S48">
        <v>45000</v>
      </c>
    </row>
    <row r="49" spans="1:90" x14ac:dyDescent="0.35">
      <c r="A49" t="s">
        <v>1345</v>
      </c>
      <c r="B49" t="s">
        <v>1116</v>
      </c>
      <c r="C49" t="s">
        <v>1331</v>
      </c>
      <c r="D49" t="s">
        <v>1121</v>
      </c>
      <c r="E49" t="s">
        <v>1332</v>
      </c>
      <c r="BI49">
        <v>1300</v>
      </c>
    </row>
    <row r="50" spans="1:90" x14ac:dyDescent="0.35">
      <c r="A50" t="s">
        <v>1349</v>
      </c>
      <c r="B50" t="s">
        <v>1116</v>
      </c>
      <c r="C50" t="s">
        <v>1331</v>
      </c>
      <c r="D50" t="s">
        <v>1121</v>
      </c>
      <c r="E50" t="s">
        <v>1332</v>
      </c>
      <c r="BG50">
        <v>3000</v>
      </c>
      <c r="BH50">
        <v>3500</v>
      </c>
    </row>
    <row r="51" spans="1:90" x14ac:dyDescent="0.35">
      <c r="A51" t="s">
        <v>1350</v>
      </c>
      <c r="B51" t="s">
        <v>1116</v>
      </c>
      <c r="C51" t="s">
        <v>1331</v>
      </c>
      <c r="D51" t="s">
        <v>1121</v>
      </c>
      <c r="E51" t="s">
        <v>1332</v>
      </c>
      <c r="BI51">
        <v>1300</v>
      </c>
    </row>
    <row r="52" spans="1:90" x14ac:dyDescent="0.35">
      <c r="A52" t="s">
        <v>1351</v>
      </c>
      <c r="B52" t="s">
        <v>1116</v>
      </c>
      <c r="C52" t="s">
        <v>1331</v>
      </c>
      <c r="D52" t="s">
        <v>1121</v>
      </c>
      <c r="E52" t="s">
        <v>1332</v>
      </c>
      <c r="BI52">
        <v>1350</v>
      </c>
    </row>
    <row r="53" spans="1:90" x14ac:dyDescent="0.35">
      <c r="A53" t="s">
        <v>1352</v>
      </c>
      <c r="B53" t="s">
        <v>1116</v>
      </c>
      <c r="C53" t="s">
        <v>1331</v>
      </c>
      <c r="D53" t="s">
        <v>1121</v>
      </c>
      <c r="E53" t="s">
        <v>1332</v>
      </c>
      <c r="AB53">
        <v>3500</v>
      </c>
      <c r="AC53">
        <v>2500</v>
      </c>
      <c r="AD53">
        <v>2500</v>
      </c>
      <c r="AF53">
        <v>2000</v>
      </c>
    </row>
    <row r="54" spans="1:90" x14ac:dyDescent="0.35">
      <c r="A54" t="s">
        <v>1353</v>
      </c>
      <c r="B54" t="s">
        <v>1116</v>
      </c>
      <c r="C54" t="s">
        <v>1331</v>
      </c>
      <c r="D54" t="s">
        <v>1121</v>
      </c>
      <c r="E54" t="s">
        <v>1332</v>
      </c>
      <c r="AE54">
        <v>2500</v>
      </c>
    </row>
    <row r="55" spans="1:90" x14ac:dyDescent="0.35">
      <c r="A55" t="s">
        <v>1354</v>
      </c>
      <c r="B55" t="s">
        <v>1116</v>
      </c>
      <c r="C55" t="s">
        <v>1331</v>
      </c>
      <c r="D55" t="s">
        <v>1121</v>
      </c>
      <c r="E55" t="s">
        <v>1332</v>
      </c>
      <c r="AB55">
        <v>3750</v>
      </c>
      <c r="AC55">
        <v>2500</v>
      </c>
      <c r="AD55">
        <v>2250</v>
      </c>
      <c r="AF55">
        <v>2250</v>
      </c>
    </row>
    <row r="56" spans="1:90" x14ac:dyDescent="0.35">
      <c r="A56" t="s">
        <v>1355</v>
      </c>
      <c r="B56" t="s">
        <v>1116</v>
      </c>
      <c r="C56" t="s">
        <v>1331</v>
      </c>
      <c r="D56" t="s">
        <v>1121</v>
      </c>
      <c r="E56" t="s">
        <v>1332</v>
      </c>
      <c r="AW56">
        <v>450</v>
      </c>
      <c r="BJ56">
        <v>1300</v>
      </c>
      <c r="BK56">
        <v>600</v>
      </c>
      <c r="CE56">
        <v>1100</v>
      </c>
      <c r="CI56">
        <v>650</v>
      </c>
      <c r="CJ56">
        <v>750</v>
      </c>
      <c r="CK56">
        <v>500</v>
      </c>
    </row>
    <row r="57" spans="1:90" x14ac:dyDescent="0.35">
      <c r="A57" t="s">
        <v>1359</v>
      </c>
      <c r="B57" t="s">
        <v>1116</v>
      </c>
      <c r="C57" t="s">
        <v>1331</v>
      </c>
      <c r="D57" t="s">
        <v>1121</v>
      </c>
      <c r="E57" t="s">
        <v>1332</v>
      </c>
      <c r="AE57">
        <v>2000</v>
      </c>
    </row>
    <row r="58" spans="1:90" x14ac:dyDescent="0.35">
      <c r="A58" t="s">
        <v>1361</v>
      </c>
      <c r="B58" t="s">
        <v>1116</v>
      </c>
      <c r="C58" t="s">
        <v>1331</v>
      </c>
      <c r="D58" t="s">
        <v>1121</v>
      </c>
      <c r="E58" t="s">
        <v>1332</v>
      </c>
      <c r="CI58">
        <v>700</v>
      </c>
      <c r="CJ58">
        <v>800</v>
      </c>
      <c r="CK58">
        <v>600</v>
      </c>
    </row>
    <row r="59" spans="1:90" x14ac:dyDescent="0.35">
      <c r="A59" t="s">
        <v>1363</v>
      </c>
      <c r="B59" t="s">
        <v>1116</v>
      </c>
      <c r="C59" t="s">
        <v>1331</v>
      </c>
      <c r="D59" t="s">
        <v>1121</v>
      </c>
      <c r="E59" t="s">
        <v>1332</v>
      </c>
      <c r="AE59">
        <v>2250</v>
      </c>
    </row>
    <row r="60" spans="1:90" x14ac:dyDescent="0.35">
      <c r="A60" t="s">
        <v>1364</v>
      </c>
      <c r="B60" t="s">
        <v>1116</v>
      </c>
      <c r="C60" t="s">
        <v>1331</v>
      </c>
      <c r="D60" t="s">
        <v>1121</v>
      </c>
      <c r="E60" t="s">
        <v>1332</v>
      </c>
      <c r="AW60">
        <v>500</v>
      </c>
      <c r="BJ60">
        <v>1350</v>
      </c>
      <c r="BK60">
        <v>650</v>
      </c>
      <c r="CE60">
        <v>1250</v>
      </c>
      <c r="CI60">
        <v>700</v>
      </c>
      <c r="CJ60">
        <v>800</v>
      </c>
      <c r="CK60">
        <v>600</v>
      </c>
    </row>
    <row r="61" spans="1:90" x14ac:dyDescent="0.35">
      <c r="A61" t="s">
        <v>1367</v>
      </c>
      <c r="B61" t="s">
        <v>1116</v>
      </c>
      <c r="C61" t="s">
        <v>1331</v>
      </c>
      <c r="D61" t="s">
        <v>1121</v>
      </c>
      <c r="E61" t="s">
        <v>1332</v>
      </c>
      <c r="BJ61">
        <v>750</v>
      </c>
      <c r="BK61">
        <v>600</v>
      </c>
    </row>
    <row r="62" spans="1:90" x14ac:dyDescent="0.35">
      <c r="A62" t="s">
        <v>1369</v>
      </c>
      <c r="B62" t="s">
        <v>1116</v>
      </c>
      <c r="C62" t="s">
        <v>1331</v>
      </c>
      <c r="D62" t="s">
        <v>1121</v>
      </c>
      <c r="E62" t="s">
        <v>1332</v>
      </c>
      <c r="F62">
        <v>1200</v>
      </c>
      <c r="G62">
        <v>750</v>
      </c>
      <c r="H62">
        <v>1050</v>
      </c>
      <c r="I62">
        <v>550</v>
      </c>
      <c r="J62">
        <v>375</v>
      </c>
      <c r="K62">
        <v>6250</v>
      </c>
      <c r="L62">
        <v>4500</v>
      </c>
      <c r="M62">
        <v>2000</v>
      </c>
      <c r="N62">
        <v>1750</v>
      </c>
    </row>
    <row r="63" spans="1:90" x14ac:dyDescent="0.35">
      <c r="A63" t="s">
        <v>1370</v>
      </c>
      <c r="B63" t="s">
        <v>1116</v>
      </c>
      <c r="C63" t="s">
        <v>1331</v>
      </c>
      <c r="D63" t="s">
        <v>1121</v>
      </c>
      <c r="E63" t="s">
        <v>1332</v>
      </c>
      <c r="O63">
        <v>8500</v>
      </c>
      <c r="P63">
        <v>100</v>
      </c>
      <c r="CL63">
        <v>500</v>
      </c>
    </row>
    <row r="64" spans="1:90" x14ac:dyDescent="0.35">
      <c r="A64" t="s">
        <v>1371</v>
      </c>
      <c r="B64" t="s">
        <v>1116</v>
      </c>
      <c r="C64" t="s">
        <v>1331</v>
      </c>
      <c r="D64" t="s">
        <v>1121</v>
      </c>
      <c r="E64" t="s">
        <v>1332</v>
      </c>
      <c r="R64">
        <v>27000</v>
      </c>
      <c r="S64">
        <v>45000</v>
      </c>
    </row>
    <row r="65" spans="1:89" x14ac:dyDescent="0.35">
      <c r="A65" t="s">
        <v>1372</v>
      </c>
      <c r="B65" t="s">
        <v>1116</v>
      </c>
      <c r="C65" t="s">
        <v>1331</v>
      </c>
      <c r="D65" t="s">
        <v>1121</v>
      </c>
      <c r="E65" t="s">
        <v>1332</v>
      </c>
      <c r="R65">
        <v>27000</v>
      </c>
      <c r="S65">
        <v>45000</v>
      </c>
    </row>
    <row r="66" spans="1:89" x14ac:dyDescent="0.35">
      <c r="A66" t="s">
        <v>1373</v>
      </c>
      <c r="B66" t="s">
        <v>1116</v>
      </c>
      <c r="C66" t="s">
        <v>1331</v>
      </c>
      <c r="D66" t="s">
        <v>1121</v>
      </c>
      <c r="E66" t="s">
        <v>1332</v>
      </c>
      <c r="BG66">
        <v>3500</v>
      </c>
      <c r="BH66">
        <v>3000</v>
      </c>
    </row>
    <row r="67" spans="1:89" x14ac:dyDescent="0.35">
      <c r="A67" t="s">
        <v>1374</v>
      </c>
      <c r="B67" t="s">
        <v>1116</v>
      </c>
      <c r="C67" t="s">
        <v>1331</v>
      </c>
      <c r="D67" t="s">
        <v>1121</v>
      </c>
      <c r="E67" t="s">
        <v>1332</v>
      </c>
      <c r="BG67">
        <v>3500</v>
      </c>
      <c r="BH67">
        <v>3000</v>
      </c>
    </row>
    <row r="68" spans="1:89" x14ac:dyDescent="0.35">
      <c r="A68" t="s">
        <v>1375</v>
      </c>
      <c r="B68" t="s">
        <v>1116</v>
      </c>
      <c r="C68" t="s">
        <v>1331</v>
      </c>
      <c r="D68" t="s">
        <v>1121</v>
      </c>
      <c r="E68" t="s">
        <v>1332</v>
      </c>
      <c r="BI68">
        <v>1300</v>
      </c>
    </row>
    <row r="69" spans="1:89" x14ac:dyDescent="0.35">
      <c r="A69" t="s">
        <v>1376</v>
      </c>
      <c r="B69" t="s">
        <v>1116</v>
      </c>
      <c r="C69" t="s">
        <v>1331</v>
      </c>
      <c r="D69" t="s">
        <v>1121</v>
      </c>
      <c r="E69" t="s">
        <v>1332</v>
      </c>
      <c r="AB69">
        <v>3500</v>
      </c>
      <c r="AC69">
        <v>2250</v>
      </c>
      <c r="AD69">
        <v>2500</v>
      </c>
      <c r="AF69">
        <v>2000</v>
      </c>
    </row>
    <row r="70" spans="1:89" x14ac:dyDescent="0.35">
      <c r="A70" t="s">
        <v>1377</v>
      </c>
      <c r="B70" t="s">
        <v>1116</v>
      </c>
      <c r="C70" t="s">
        <v>1331</v>
      </c>
      <c r="D70" t="s">
        <v>1121</v>
      </c>
      <c r="E70" t="s">
        <v>1332</v>
      </c>
      <c r="AE70">
        <v>2200</v>
      </c>
    </row>
    <row r="71" spans="1:89" x14ac:dyDescent="0.35">
      <c r="A71" t="s">
        <v>1378</v>
      </c>
      <c r="B71" t="s">
        <v>1116</v>
      </c>
      <c r="C71" t="s">
        <v>1331</v>
      </c>
      <c r="D71" t="s">
        <v>1121</v>
      </c>
      <c r="E71" t="s">
        <v>1332</v>
      </c>
      <c r="AW71">
        <v>450</v>
      </c>
      <c r="BJ71">
        <v>1300</v>
      </c>
      <c r="BK71">
        <v>600</v>
      </c>
      <c r="CE71">
        <v>1100</v>
      </c>
      <c r="CI71">
        <v>650</v>
      </c>
      <c r="CJ71">
        <v>750</v>
      </c>
      <c r="CK71">
        <v>600</v>
      </c>
    </row>
    <row r="72" spans="1:89" x14ac:dyDescent="0.35">
      <c r="A72" t="s">
        <v>1380</v>
      </c>
      <c r="B72" t="s">
        <v>1116</v>
      </c>
      <c r="C72" t="s">
        <v>1331</v>
      </c>
      <c r="D72" t="s">
        <v>1121</v>
      </c>
      <c r="E72" t="s">
        <v>1332</v>
      </c>
      <c r="AW72">
        <v>450</v>
      </c>
      <c r="CE72">
        <v>1200</v>
      </c>
    </row>
    <row r="73" spans="1:89" x14ac:dyDescent="0.35">
      <c r="A73" t="s">
        <v>1382</v>
      </c>
      <c r="B73" t="s">
        <v>1116</v>
      </c>
      <c r="C73" t="s">
        <v>1119</v>
      </c>
      <c r="D73" t="s">
        <v>1121</v>
      </c>
      <c r="E73" t="s">
        <v>1122</v>
      </c>
      <c r="K73">
        <v>4000</v>
      </c>
      <c r="L73">
        <v>3000</v>
      </c>
      <c r="M73">
        <v>1000</v>
      </c>
      <c r="N73">
        <v>4000</v>
      </c>
      <c r="AG73">
        <v>200</v>
      </c>
    </row>
    <row r="74" spans="1:89" x14ac:dyDescent="0.35">
      <c r="A74" t="s">
        <v>1385</v>
      </c>
      <c r="B74" t="s">
        <v>1116</v>
      </c>
      <c r="C74" t="s">
        <v>1119</v>
      </c>
      <c r="D74" t="s">
        <v>1121</v>
      </c>
      <c r="E74" t="s">
        <v>1122</v>
      </c>
      <c r="F74">
        <v>1000</v>
      </c>
      <c r="K74">
        <v>5000</v>
      </c>
      <c r="Q74">
        <v>15000</v>
      </c>
      <c r="R74">
        <v>21000</v>
      </c>
      <c r="S74">
        <v>28000</v>
      </c>
      <c r="AB74">
        <v>3000</v>
      </c>
      <c r="AE74">
        <v>1750</v>
      </c>
      <c r="AG74">
        <v>250</v>
      </c>
    </row>
    <row r="75" spans="1:89" x14ac:dyDescent="0.35">
      <c r="A75" t="s">
        <v>1389</v>
      </c>
      <c r="B75" t="s">
        <v>1116</v>
      </c>
      <c r="C75" t="s">
        <v>1119</v>
      </c>
      <c r="D75" t="s">
        <v>1121</v>
      </c>
      <c r="E75" t="s">
        <v>1122</v>
      </c>
      <c r="K75">
        <v>5000</v>
      </c>
      <c r="L75">
        <v>4000</v>
      </c>
      <c r="M75">
        <v>1000</v>
      </c>
      <c r="N75">
        <v>4000</v>
      </c>
      <c r="Q75">
        <v>14750</v>
      </c>
      <c r="R75">
        <v>22000</v>
      </c>
      <c r="S75">
        <v>29000</v>
      </c>
      <c r="AB75">
        <v>3000</v>
      </c>
      <c r="AE75">
        <v>1000</v>
      </c>
      <c r="AG75">
        <v>200</v>
      </c>
    </row>
    <row r="76" spans="1:89" x14ac:dyDescent="0.35">
      <c r="A76" t="s">
        <v>1392</v>
      </c>
      <c r="B76" t="s">
        <v>1116</v>
      </c>
      <c r="C76" t="s">
        <v>1119</v>
      </c>
      <c r="D76" t="s">
        <v>1121</v>
      </c>
      <c r="E76" t="s">
        <v>1122</v>
      </c>
      <c r="F76">
        <v>750</v>
      </c>
      <c r="I76">
        <v>450</v>
      </c>
      <c r="J76">
        <v>250</v>
      </c>
      <c r="T76">
        <v>6500</v>
      </c>
      <c r="U76">
        <v>5500</v>
      </c>
      <c r="V76">
        <v>1000</v>
      </c>
      <c r="X76">
        <v>500</v>
      </c>
      <c r="Y76">
        <v>700</v>
      </c>
      <c r="Z76">
        <v>1000</v>
      </c>
      <c r="AA76">
        <v>800</v>
      </c>
      <c r="AB76">
        <v>3000</v>
      </c>
    </row>
    <row r="77" spans="1:89" x14ac:dyDescent="0.35">
      <c r="A77" t="s">
        <v>1398</v>
      </c>
      <c r="B77" t="s">
        <v>1116</v>
      </c>
      <c r="C77" t="s">
        <v>1119</v>
      </c>
      <c r="D77" t="s">
        <v>1121</v>
      </c>
      <c r="E77" t="s">
        <v>1122</v>
      </c>
      <c r="O77">
        <v>9000</v>
      </c>
      <c r="P77">
        <v>200</v>
      </c>
      <c r="V77">
        <v>975</v>
      </c>
      <c r="AF77">
        <v>3000</v>
      </c>
    </row>
    <row r="78" spans="1:89" x14ac:dyDescent="0.35">
      <c r="A78" t="s">
        <v>1401</v>
      </c>
      <c r="B78" t="s">
        <v>1116</v>
      </c>
      <c r="C78" t="s">
        <v>1119</v>
      </c>
      <c r="D78" t="s">
        <v>1121</v>
      </c>
      <c r="E78" t="s">
        <v>1122</v>
      </c>
      <c r="G78">
        <v>5000</v>
      </c>
      <c r="Q78">
        <v>15000</v>
      </c>
      <c r="S78">
        <v>29000</v>
      </c>
      <c r="X78">
        <v>700</v>
      </c>
      <c r="Y78">
        <v>1000</v>
      </c>
      <c r="Z78">
        <v>1500</v>
      </c>
      <c r="AD78">
        <v>2000</v>
      </c>
    </row>
    <row r="79" spans="1:89" x14ac:dyDescent="0.35">
      <c r="A79" t="s">
        <v>1407</v>
      </c>
      <c r="B79" t="s">
        <v>1116</v>
      </c>
      <c r="C79" t="s">
        <v>1119</v>
      </c>
      <c r="D79" t="s">
        <v>1121</v>
      </c>
      <c r="E79" t="s">
        <v>1122</v>
      </c>
      <c r="M79">
        <v>1000</v>
      </c>
      <c r="N79">
        <v>5000</v>
      </c>
      <c r="T79">
        <v>5500</v>
      </c>
      <c r="U79">
        <v>4500</v>
      </c>
    </row>
    <row r="80" spans="1:89" x14ac:dyDescent="0.35">
      <c r="A80" t="s">
        <v>1409</v>
      </c>
      <c r="B80" t="s">
        <v>1116</v>
      </c>
      <c r="C80" t="s">
        <v>1119</v>
      </c>
      <c r="D80" t="s">
        <v>1121</v>
      </c>
      <c r="E80" t="s">
        <v>1122</v>
      </c>
      <c r="K80">
        <v>4500</v>
      </c>
      <c r="M80">
        <v>1000</v>
      </c>
      <c r="N80">
        <v>5500</v>
      </c>
      <c r="AE80">
        <v>700</v>
      </c>
    </row>
    <row r="81" spans="1:90" x14ac:dyDescent="0.35">
      <c r="A81" t="s">
        <v>1413</v>
      </c>
      <c r="B81" t="s">
        <v>1116</v>
      </c>
      <c r="C81" t="s">
        <v>1119</v>
      </c>
      <c r="D81" t="s">
        <v>1121</v>
      </c>
      <c r="E81" t="s">
        <v>1122</v>
      </c>
      <c r="F81">
        <v>1000</v>
      </c>
      <c r="T81">
        <v>6000</v>
      </c>
      <c r="U81">
        <v>5000</v>
      </c>
      <c r="V81">
        <v>1250</v>
      </c>
      <c r="W81">
        <v>200</v>
      </c>
      <c r="X81">
        <v>1000</v>
      </c>
      <c r="Y81">
        <v>1250</v>
      </c>
      <c r="Z81">
        <v>1500</v>
      </c>
      <c r="AA81">
        <v>800</v>
      </c>
    </row>
    <row r="82" spans="1:90" x14ac:dyDescent="0.35">
      <c r="A82" t="s">
        <v>1417</v>
      </c>
      <c r="B82" t="s">
        <v>1116</v>
      </c>
      <c r="C82" t="s">
        <v>1119</v>
      </c>
      <c r="D82" t="s">
        <v>1121</v>
      </c>
      <c r="E82" t="s">
        <v>1122</v>
      </c>
      <c r="F82">
        <v>1000</v>
      </c>
      <c r="T82">
        <v>6000</v>
      </c>
      <c r="U82">
        <v>5500</v>
      </c>
      <c r="V82">
        <v>1250</v>
      </c>
      <c r="X82">
        <v>1000</v>
      </c>
      <c r="Y82">
        <v>1250</v>
      </c>
      <c r="Z82">
        <v>1500</v>
      </c>
      <c r="AA82">
        <v>800</v>
      </c>
      <c r="AB82">
        <v>3000</v>
      </c>
    </row>
    <row r="83" spans="1:90" x14ac:dyDescent="0.35">
      <c r="A83" t="s">
        <v>1419</v>
      </c>
      <c r="B83" t="s">
        <v>1116</v>
      </c>
      <c r="C83" t="s">
        <v>1119</v>
      </c>
      <c r="D83" t="s">
        <v>1121</v>
      </c>
      <c r="E83" t="s">
        <v>1122</v>
      </c>
      <c r="AB83">
        <v>3000</v>
      </c>
      <c r="AC83">
        <v>2000</v>
      </c>
      <c r="AD83">
        <v>1500</v>
      </c>
      <c r="AF83">
        <v>3000</v>
      </c>
      <c r="AG83">
        <v>200</v>
      </c>
    </row>
    <row r="84" spans="1:90" x14ac:dyDescent="0.35">
      <c r="A84" t="s">
        <v>1423</v>
      </c>
      <c r="B84" t="s">
        <v>1116</v>
      </c>
      <c r="C84" t="s">
        <v>1119</v>
      </c>
      <c r="D84" t="s">
        <v>1121</v>
      </c>
      <c r="E84" t="s">
        <v>1122</v>
      </c>
      <c r="F84">
        <v>1000</v>
      </c>
      <c r="I84">
        <v>450</v>
      </c>
      <c r="J84">
        <v>250</v>
      </c>
      <c r="L84">
        <v>4500</v>
      </c>
      <c r="R84">
        <v>27000</v>
      </c>
      <c r="S84">
        <v>29000</v>
      </c>
    </row>
    <row r="85" spans="1:90" x14ac:dyDescent="0.35">
      <c r="A85" t="s">
        <v>1426</v>
      </c>
      <c r="B85" t="s">
        <v>1116</v>
      </c>
      <c r="C85" t="s">
        <v>1119</v>
      </c>
      <c r="D85" t="s">
        <v>1121</v>
      </c>
      <c r="E85" t="s">
        <v>1122</v>
      </c>
      <c r="L85">
        <v>4000</v>
      </c>
      <c r="R85">
        <v>26000</v>
      </c>
      <c r="S85">
        <v>29000</v>
      </c>
    </row>
    <row r="86" spans="1:90" x14ac:dyDescent="0.35">
      <c r="A86" t="s">
        <v>1428</v>
      </c>
      <c r="B86" t="s">
        <v>1116</v>
      </c>
      <c r="C86" t="s">
        <v>1119</v>
      </c>
      <c r="D86" t="s">
        <v>1121</v>
      </c>
      <c r="E86" t="s">
        <v>1122</v>
      </c>
      <c r="X86">
        <v>700</v>
      </c>
      <c r="Y86">
        <v>900</v>
      </c>
      <c r="Z86">
        <v>1000</v>
      </c>
    </row>
    <row r="87" spans="1:90" x14ac:dyDescent="0.35">
      <c r="A87" t="s">
        <v>1430</v>
      </c>
      <c r="B87" t="s">
        <v>1432</v>
      </c>
      <c r="C87" t="s">
        <v>1435</v>
      </c>
      <c r="D87" t="s">
        <v>1436</v>
      </c>
      <c r="E87" t="s">
        <v>1437</v>
      </c>
      <c r="R87">
        <v>26000</v>
      </c>
      <c r="S87">
        <v>27500</v>
      </c>
    </row>
    <row r="88" spans="1:90" x14ac:dyDescent="0.35">
      <c r="A88" t="s">
        <v>1438</v>
      </c>
      <c r="B88" t="s">
        <v>1432</v>
      </c>
      <c r="C88" t="s">
        <v>1435</v>
      </c>
      <c r="D88" t="s">
        <v>1436</v>
      </c>
      <c r="E88" t="s">
        <v>1437</v>
      </c>
      <c r="O88">
        <v>5000</v>
      </c>
      <c r="P88">
        <v>100</v>
      </c>
      <c r="CL88">
        <v>200</v>
      </c>
    </row>
    <row r="89" spans="1:90" x14ac:dyDescent="0.35">
      <c r="A89" t="s">
        <v>1440</v>
      </c>
      <c r="B89" t="s">
        <v>1432</v>
      </c>
      <c r="C89" t="s">
        <v>1435</v>
      </c>
      <c r="D89" t="s">
        <v>1436</v>
      </c>
      <c r="E89" t="s">
        <v>1437</v>
      </c>
      <c r="O89">
        <v>4500</v>
      </c>
      <c r="P89">
        <v>100</v>
      </c>
      <c r="CL89">
        <v>200</v>
      </c>
    </row>
    <row r="90" spans="1:90" x14ac:dyDescent="0.35">
      <c r="A90" t="s">
        <v>1441</v>
      </c>
      <c r="B90" t="s">
        <v>1432</v>
      </c>
      <c r="C90" t="s">
        <v>1435</v>
      </c>
      <c r="D90" t="s">
        <v>1436</v>
      </c>
      <c r="E90" t="s">
        <v>1437</v>
      </c>
      <c r="G90">
        <v>600</v>
      </c>
      <c r="H90">
        <v>1500</v>
      </c>
      <c r="I90">
        <v>450</v>
      </c>
      <c r="J90">
        <v>250</v>
      </c>
      <c r="AE90">
        <v>1500</v>
      </c>
      <c r="AG90">
        <v>250</v>
      </c>
    </row>
    <row r="91" spans="1:90" x14ac:dyDescent="0.35">
      <c r="A91" t="s">
        <v>1444</v>
      </c>
      <c r="B91" t="s">
        <v>1432</v>
      </c>
      <c r="C91" t="s">
        <v>1435</v>
      </c>
      <c r="D91" t="s">
        <v>1436</v>
      </c>
      <c r="E91" t="s">
        <v>1437</v>
      </c>
      <c r="T91">
        <v>5000</v>
      </c>
      <c r="U91">
        <v>3500</v>
      </c>
      <c r="W91">
        <v>100</v>
      </c>
      <c r="X91">
        <v>600</v>
      </c>
      <c r="Y91">
        <v>800</v>
      </c>
      <c r="Z91">
        <v>1200</v>
      </c>
    </row>
    <row r="92" spans="1:90" x14ac:dyDescent="0.35">
      <c r="A92" t="s">
        <v>1447</v>
      </c>
      <c r="B92" t="s">
        <v>1432</v>
      </c>
      <c r="C92" t="s">
        <v>1435</v>
      </c>
      <c r="D92" t="s">
        <v>1436</v>
      </c>
      <c r="E92" t="s">
        <v>1437</v>
      </c>
      <c r="F92">
        <v>1000</v>
      </c>
      <c r="K92">
        <v>2500</v>
      </c>
      <c r="V92">
        <v>1500</v>
      </c>
      <c r="W92">
        <v>100</v>
      </c>
      <c r="X92">
        <v>500</v>
      </c>
      <c r="Y92">
        <v>750</v>
      </c>
      <c r="Z92">
        <v>1000</v>
      </c>
      <c r="AA92">
        <v>2000</v>
      </c>
      <c r="AB92">
        <v>3000</v>
      </c>
      <c r="AC92">
        <v>3000</v>
      </c>
      <c r="AD92">
        <v>3000</v>
      </c>
      <c r="AG92">
        <v>250</v>
      </c>
    </row>
    <row r="93" spans="1:90" x14ac:dyDescent="0.35">
      <c r="A93" t="s">
        <v>1451</v>
      </c>
      <c r="B93" t="s">
        <v>1432</v>
      </c>
      <c r="C93" t="s">
        <v>1435</v>
      </c>
      <c r="D93" t="s">
        <v>1436</v>
      </c>
      <c r="E93" t="s">
        <v>1437</v>
      </c>
      <c r="F93">
        <v>1200</v>
      </c>
      <c r="T93">
        <v>5000</v>
      </c>
      <c r="U93">
        <v>3500</v>
      </c>
      <c r="W93">
        <v>150</v>
      </c>
      <c r="X93">
        <v>600</v>
      </c>
      <c r="Y93">
        <v>800</v>
      </c>
      <c r="Z93">
        <v>1200</v>
      </c>
      <c r="AA93">
        <v>5000</v>
      </c>
      <c r="AB93">
        <v>3250</v>
      </c>
    </row>
    <row r="94" spans="1:90" x14ac:dyDescent="0.35">
      <c r="A94" t="s">
        <v>1455</v>
      </c>
      <c r="B94" t="s">
        <v>1432</v>
      </c>
      <c r="C94" t="s">
        <v>1435</v>
      </c>
      <c r="D94" t="s">
        <v>1436</v>
      </c>
      <c r="E94" t="s">
        <v>1437</v>
      </c>
      <c r="AC94">
        <v>2000</v>
      </c>
      <c r="AD94">
        <v>3000</v>
      </c>
      <c r="AF94">
        <v>2250</v>
      </c>
    </row>
    <row r="95" spans="1:90" x14ac:dyDescent="0.35">
      <c r="A95" t="s">
        <v>1457</v>
      </c>
      <c r="B95" t="s">
        <v>1432</v>
      </c>
      <c r="C95" t="s">
        <v>1435</v>
      </c>
      <c r="D95" t="s">
        <v>1436</v>
      </c>
      <c r="E95" t="s">
        <v>1437</v>
      </c>
      <c r="F95">
        <v>1000</v>
      </c>
      <c r="T95">
        <v>5000</v>
      </c>
      <c r="U95">
        <v>3500</v>
      </c>
      <c r="W95">
        <v>100</v>
      </c>
      <c r="X95">
        <v>600</v>
      </c>
      <c r="Y95">
        <v>750</v>
      </c>
      <c r="Z95">
        <v>1000</v>
      </c>
      <c r="AA95">
        <v>2000</v>
      </c>
      <c r="AB95">
        <v>3000</v>
      </c>
    </row>
    <row r="96" spans="1:90" x14ac:dyDescent="0.35">
      <c r="A96" t="s">
        <v>1460</v>
      </c>
      <c r="B96" t="s">
        <v>1432</v>
      </c>
      <c r="C96" t="s">
        <v>1435</v>
      </c>
      <c r="D96" t="s">
        <v>1436</v>
      </c>
      <c r="E96" t="s">
        <v>1437</v>
      </c>
      <c r="G96">
        <v>750</v>
      </c>
      <c r="H96">
        <v>2000</v>
      </c>
      <c r="I96">
        <v>450</v>
      </c>
      <c r="J96">
        <v>250</v>
      </c>
      <c r="K96">
        <v>5000</v>
      </c>
      <c r="M96">
        <v>1500</v>
      </c>
      <c r="N96">
        <v>2000</v>
      </c>
      <c r="O96">
        <v>4000</v>
      </c>
      <c r="P96">
        <v>100</v>
      </c>
      <c r="X96">
        <v>500</v>
      </c>
      <c r="Y96">
        <v>750</v>
      </c>
      <c r="Z96">
        <v>1000</v>
      </c>
      <c r="AB96">
        <v>3000</v>
      </c>
      <c r="AD96">
        <v>3000</v>
      </c>
      <c r="AE96">
        <v>1500</v>
      </c>
      <c r="AG96">
        <v>250</v>
      </c>
    </row>
    <row r="97" spans="1:90" x14ac:dyDescent="0.35">
      <c r="A97" t="s">
        <v>1464</v>
      </c>
      <c r="B97" t="s">
        <v>1432</v>
      </c>
      <c r="C97" t="s">
        <v>1467</v>
      </c>
      <c r="D97" t="s">
        <v>1436</v>
      </c>
      <c r="E97" t="s">
        <v>1468</v>
      </c>
      <c r="K97">
        <v>7500</v>
      </c>
      <c r="L97">
        <v>4500</v>
      </c>
      <c r="M97">
        <v>1000</v>
      </c>
      <c r="N97">
        <v>300</v>
      </c>
    </row>
    <row r="98" spans="1:90" x14ac:dyDescent="0.35">
      <c r="A98" t="s">
        <v>1470</v>
      </c>
      <c r="B98" t="s">
        <v>1432</v>
      </c>
      <c r="C98" t="s">
        <v>1467</v>
      </c>
      <c r="D98" t="s">
        <v>1436</v>
      </c>
      <c r="E98" t="s">
        <v>1468</v>
      </c>
      <c r="K98">
        <v>5000</v>
      </c>
      <c r="L98">
        <v>4500</v>
      </c>
      <c r="M98">
        <v>1000</v>
      </c>
      <c r="N98">
        <v>300</v>
      </c>
    </row>
    <row r="99" spans="1:90" x14ac:dyDescent="0.35">
      <c r="A99" t="s">
        <v>1472</v>
      </c>
      <c r="B99" t="s">
        <v>1432</v>
      </c>
      <c r="C99" t="s">
        <v>1467</v>
      </c>
      <c r="D99" t="s">
        <v>1436</v>
      </c>
      <c r="E99" t="s">
        <v>1468</v>
      </c>
      <c r="K99">
        <v>5000</v>
      </c>
      <c r="L99">
        <v>6000</v>
      </c>
      <c r="M99">
        <v>1000</v>
      </c>
      <c r="N99">
        <v>300</v>
      </c>
    </row>
    <row r="100" spans="1:90" x14ac:dyDescent="0.35">
      <c r="A100" t="s">
        <v>1473</v>
      </c>
      <c r="B100" t="s">
        <v>1432</v>
      </c>
      <c r="C100" t="s">
        <v>1467</v>
      </c>
      <c r="D100" t="s">
        <v>1436</v>
      </c>
      <c r="E100" t="s">
        <v>1468</v>
      </c>
      <c r="F100">
        <v>1000</v>
      </c>
      <c r="I100">
        <v>450</v>
      </c>
      <c r="J100">
        <v>300</v>
      </c>
      <c r="O100">
        <v>3000</v>
      </c>
      <c r="P100">
        <v>100</v>
      </c>
      <c r="R100">
        <v>27500</v>
      </c>
      <c r="S100">
        <v>27500</v>
      </c>
      <c r="T100">
        <v>7500</v>
      </c>
      <c r="U100">
        <v>6000</v>
      </c>
      <c r="V100">
        <v>3000</v>
      </c>
      <c r="W100">
        <v>150</v>
      </c>
      <c r="X100">
        <v>500</v>
      </c>
      <c r="Y100">
        <v>750</v>
      </c>
      <c r="Z100">
        <v>1250</v>
      </c>
      <c r="AA100">
        <v>1250</v>
      </c>
      <c r="AB100">
        <v>3000</v>
      </c>
      <c r="AC100">
        <v>2500</v>
      </c>
      <c r="AD100">
        <v>2500</v>
      </c>
      <c r="AE100">
        <v>1500</v>
      </c>
      <c r="AF100">
        <v>2000</v>
      </c>
      <c r="AG100">
        <v>200</v>
      </c>
    </row>
    <row r="101" spans="1:90" x14ac:dyDescent="0.35">
      <c r="A101" t="s">
        <v>1475</v>
      </c>
      <c r="B101" t="s">
        <v>1432</v>
      </c>
      <c r="C101" t="s">
        <v>1467</v>
      </c>
      <c r="D101" t="s">
        <v>1436</v>
      </c>
      <c r="E101" t="s">
        <v>1468</v>
      </c>
      <c r="K101">
        <v>5000</v>
      </c>
      <c r="L101">
        <v>4500</v>
      </c>
      <c r="M101">
        <v>1000</v>
      </c>
      <c r="N101">
        <v>300</v>
      </c>
    </row>
    <row r="102" spans="1:90" x14ac:dyDescent="0.35">
      <c r="A102" t="s">
        <v>1477</v>
      </c>
      <c r="B102" t="s">
        <v>1432</v>
      </c>
      <c r="C102" t="s">
        <v>1467</v>
      </c>
      <c r="D102" t="s">
        <v>1436</v>
      </c>
      <c r="E102" t="s">
        <v>1468</v>
      </c>
      <c r="F102">
        <v>1000</v>
      </c>
      <c r="I102">
        <v>500</v>
      </c>
      <c r="J102">
        <v>300</v>
      </c>
      <c r="O102">
        <v>3500</v>
      </c>
      <c r="P102">
        <v>100</v>
      </c>
      <c r="R102">
        <v>27000</v>
      </c>
      <c r="S102">
        <v>28000</v>
      </c>
      <c r="T102">
        <v>7500</v>
      </c>
      <c r="U102">
        <v>6000</v>
      </c>
      <c r="V102">
        <v>3000</v>
      </c>
      <c r="W102">
        <v>150</v>
      </c>
      <c r="Y102">
        <v>600</v>
      </c>
      <c r="Z102">
        <v>1000</v>
      </c>
      <c r="AA102">
        <v>1250</v>
      </c>
      <c r="AB102">
        <v>3000</v>
      </c>
      <c r="AC102">
        <v>2500</v>
      </c>
      <c r="AD102">
        <v>2500</v>
      </c>
      <c r="AE102">
        <v>1500</v>
      </c>
      <c r="AF102">
        <v>2250</v>
      </c>
      <c r="AG102">
        <v>200</v>
      </c>
      <c r="CL102">
        <v>200</v>
      </c>
    </row>
    <row r="103" spans="1:90" x14ac:dyDescent="0.35">
      <c r="A103" t="s">
        <v>1480</v>
      </c>
      <c r="B103" t="s">
        <v>1432</v>
      </c>
      <c r="C103" t="s">
        <v>1467</v>
      </c>
      <c r="D103" t="s">
        <v>1436</v>
      </c>
      <c r="E103" t="s">
        <v>1468</v>
      </c>
      <c r="F103">
        <v>1000</v>
      </c>
      <c r="I103">
        <v>450</v>
      </c>
      <c r="J103">
        <v>300</v>
      </c>
      <c r="O103">
        <v>3000</v>
      </c>
      <c r="P103">
        <v>100</v>
      </c>
      <c r="R103">
        <v>27000</v>
      </c>
      <c r="S103">
        <v>27500</v>
      </c>
      <c r="T103">
        <v>7500</v>
      </c>
      <c r="U103">
        <v>6000</v>
      </c>
      <c r="V103">
        <v>3000</v>
      </c>
      <c r="W103">
        <v>150</v>
      </c>
      <c r="Y103">
        <v>650</v>
      </c>
      <c r="Z103">
        <v>1000</v>
      </c>
      <c r="AA103">
        <v>1250</v>
      </c>
      <c r="AB103">
        <v>3000</v>
      </c>
      <c r="AC103">
        <v>3000</v>
      </c>
      <c r="AD103">
        <v>2250</v>
      </c>
      <c r="AE103">
        <v>1500</v>
      </c>
      <c r="AF103">
        <v>2250</v>
      </c>
      <c r="AG103">
        <v>200</v>
      </c>
      <c r="CL103">
        <v>200</v>
      </c>
    </row>
    <row r="104" spans="1:90" x14ac:dyDescent="0.35">
      <c r="A104" t="s">
        <v>1483</v>
      </c>
      <c r="B104" t="s">
        <v>1432</v>
      </c>
      <c r="C104" t="s">
        <v>1467</v>
      </c>
      <c r="D104" t="s">
        <v>1436</v>
      </c>
      <c r="E104" t="s">
        <v>1468</v>
      </c>
      <c r="F104">
        <v>1000</v>
      </c>
      <c r="I104">
        <v>450</v>
      </c>
      <c r="J104">
        <v>300</v>
      </c>
      <c r="O104">
        <v>3500</v>
      </c>
      <c r="P104">
        <v>100</v>
      </c>
      <c r="R104">
        <v>27000</v>
      </c>
      <c r="S104">
        <v>28000</v>
      </c>
      <c r="T104">
        <v>7500</v>
      </c>
      <c r="U104">
        <v>6000</v>
      </c>
      <c r="V104">
        <v>3000</v>
      </c>
      <c r="W104">
        <v>150</v>
      </c>
      <c r="Y104">
        <v>750</v>
      </c>
      <c r="Z104">
        <v>1000</v>
      </c>
      <c r="AA104">
        <v>1250</v>
      </c>
      <c r="AB104">
        <v>3000</v>
      </c>
      <c r="AC104">
        <v>3000</v>
      </c>
      <c r="AD104">
        <v>2500</v>
      </c>
      <c r="AE104">
        <v>1500</v>
      </c>
      <c r="AF104">
        <v>2250</v>
      </c>
      <c r="AG104">
        <v>200</v>
      </c>
      <c r="CL104">
        <v>200</v>
      </c>
    </row>
    <row r="105" spans="1:90" x14ac:dyDescent="0.35">
      <c r="A105" t="s">
        <v>1485</v>
      </c>
      <c r="B105" t="s">
        <v>1432</v>
      </c>
      <c r="C105" t="s">
        <v>1435</v>
      </c>
      <c r="D105" t="s">
        <v>1436</v>
      </c>
      <c r="E105" t="s">
        <v>1437</v>
      </c>
      <c r="K105">
        <v>4500</v>
      </c>
      <c r="L105">
        <v>6000</v>
      </c>
      <c r="M105">
        <v>1500</v>
      </c>
      <c r="N105">
        <v>2000</v>
      </c>
      <c r="AG105">
        <v>250</v>
      </c>
    </row>
    <row r="106" spans="1:90" x14ac:dyDescent="0.35">
      <c r="A106" t="s">
        <v>1487</v>
      </c>
      <c r="B106" t="s">
        <v>1432</v>
      </c>
      <c r="C106" t="s">
        <v>1435</v>
      </c>
      <c r="D106" t="s">
        <v>1436</v>
      </c>
      <c r="E106" t="s">
        <v>1437</v>
      </c>
      <c r="K106">
        <v>4500</v>
      </c>
      <c r="L106">
        <v>7500</v>
      </c>
      <c r="M106">
        <v>1500</v>
      </c>
      <c r="N106">
        <v>2500</v>
      </c>
      <c r="AE106">
        <v>2000</v>
      </c>
      <c r="AG106">
        <v>250</v>
      </c>
    </row>
    <row r="107" spans="1:90" x14ac:dyDescent="0.35">
      <c r="A107" t="s">
        <v>1488</v>
      </c>
      <c r="B107" t="s">
        <v>1432</v>
      </c>
      <c r="C107" t="s">
        <v>1435</v>
      </c>
      <c r="D107" t="s">
        <v>1436</v>
      </c>
      <c r="E107" t="s">
        <v>1437</v>
      </c>
      <c r="AC107">
        <v>3000</v>
      </c>
      <c r="AD107">
        <v>3000</v>
      </c>
      <c r="AF107">
        <v>2250</v>
      </c>
    </row>
    <row r="108" spans="1:90" x14ac:dyDescent="0.35">
      <c r="A108" t="s">
        <v>1490</v>
      </c>
      <c r="B108" t="s">
        <v>1432</v>
      </c>
      <c r="C108" t="s">
        <v>1435</v>
      </c>
      <c r="D108" t="s">
        <v>1436</v>
      </c>
      <c r="E108" t="s">
        <v>1437</v>
      </c>
      <c r="G108">
        <v>5000</v>
      </c>
      <c r="H108">
        <v>1000</v>
      </c>
      <c r="I108">
        <v>450</v>
      </c>
      <c r="J108">
        <v>250</v>
      </c>
      <c r="K108">
        <v>5000</v>
      </c>
      <c r="L108">
        <v>6000</v>
      </c>
      <c r="M108">
        <v>1500</v>
      </c>
      <c r="N108">
        <v>2000</v>
      </c>
      <c r="O108">
        <v>5000</v>
      </c>
      <c r="P108">
        <v>100</v>
      </c>
      <c r="X108">
        <v>600</v>
      </c>
      <c r="Y108">
        <v>800</v>
      </c>
      <c r="Z108">
        <v>1200</v>
      </c>
      <c r="AB108">
        <v>3000</v>
      </c>
      <c r="AD108">
        <v>3000</v>
      </c>
      <c r="AE108">
        <v>1500</v>
      </c>
      <c r="AG108">
        <v>250</v>
      </c>
      <c r="CL108">
        <v>200</v>
      </c>
    </row>
    <row r="109" spans="1:90" x14ac:dyDescent="0.35">
      <c r="A109" t="s">
        <v>1493</v>
      </c>
      <c r="B109" t="s">
        <v>1116</v>
      </c>
      <c r="C109" t="s">
        <v>1331</v>
      </c>
      <c r="D109" t="s">
        <v>1121</v>
      </c>
      <c r="E109" t="s">
        <v>1332</v>
      </c>
      <c r="T109">
        <v>6500</v>
      </c>
      <c r="U109">
        <v>5300</v>
      </c>
      <c r="V109">
        <v>375</v>
      </c>
      <c r="W109">
        <v>150</v>
      </c>
      <c r="X109">
        <v>425</v>
      </c>
      <c r="Y109">
        <v>500</v>
      </c>
      <c r="Z109">
        <v>1100</v>
      </c>
      <c r="AA109">
        <v>1800</v>
      </c>
    </row>
    <row r="110" spans="1:90" x14ac:dyDescent="0.35">
      <c r="A110" t="s">
        <v>1494</v>
      </c>
      <c r="B110" t="s">
        <v>1116</v>
      </c>
      <c r="C110" t="s">
        <v>1331</v>
      </c>
      <c r="D110" t="s">
        <v>1121</v>
      </c>
      <c r="E110" t="s">
        <v>1332</v>
      </c>
      <c r="T110">
        <v>6250</v>
      </c>
      <c r="U110">
        <v>5000</v>
      </c>
      <c r="V110">
        <v>300</v>
      </c>
      <c r="W110">
        <v>125</v>
      </c>
      <c r="X110">
        <v>450</v>
      </c>
      <c r="Y110">
        <v>500</v>
      </c>
      <c r="Z110">
        <v>1100</v>
      </c>
      <c r="AA110">
        <v>1500</v>
      </c>
    </row>
    <row r="111" spans="1:90" x14ac:dyDescent="0.35">
      <c r="A111" t="s">
        <v>1495</v>
      </c>
      <c r="B111" t="s">
        <v>1116</v>
      </c>
      <c r="C111" t="s">
        <v>1331</v>
      </c>
      <c r="D111" t="s">
        <v>1121</v>
      </c>
      <c r="E111" t="s">
        <v>1332</v>
      </c>
      <c r="V111">
        <v>300</v>
      </c>
      <c r="X111">
        <v>450</v>
      </c>
      <c r="Y111">
        <v>550</v>
      </c>
      <c r="Z111">
        <v>1000</v>
      </c>
    </row>
    <row r="112" spans="1:90" x14ac:dyDescent="0.35">
      <c r="A112" t="s">
        <v>1498</v>
      </c>
      <c r="B112" t="s">
        <v>1116</v>
      </c>
      <c r="C112" t="s">
        <v>1331</v>
      </c>
      <c r="D112" t="s">
        <v>1121</v>
      </c>
      <c r="E112" t="s">
        <v>1332</v>
      </c>
      <c r="T112">
        <v>6250</v>
      </c>
      <c r="U112">
        <v>5000</v>
      </c>
    </row>
    <row r="113" spans="1:86" x14ac:dyDescent="0.35">
      <c r="A113" t="s">
        <v>1499</v>
      </c>
      <c r="B113" t="s">
        <v>1116</v>
      </c>
      <c r="C113" t="s">
        <v>1331</v>
      </c>
      <c r="D113" t="s">
        <v>1121</v>
      </c>
      <c r="E113" t="s">
        <v>1332</v>
      </c>
      <c r="AG113">
        <v>350</v>
      </c>
      <c r="AI113">
        <v>750</v>
      </c>
      <c r="AJ113">
        <v>5250</v>
      </c>
      <c r="AL113">
        <v>600</v>
      </c>
      <c r="AM113">
        <v>4200</v>
      </c>
      <c r="AO113">
        <v>900</v>
      </c>
      <c r="AP113">
        <v>6300</v>
      </c>
      <c r="AR113">
        <v>650</v>
      </c>
      <c r="AS113">
        <v>4550</v>
      </c>
      <c r="AU113">
        <v>1350</v>
      </c>
      <c r="AV113">
        <v>3150</v>
      </c>
      <c r="BP113">
        <v>500</v>
      </c>
      <c r="BQ113">
        <v>3500</v>
      </c>
      <c r="BS113">
        <v>1500</v>
      </c>
      <c r="BT113">
        <v>10500</v>
      </c>
      <c r="BV113">
        <v>1400</v>
      </c>
      <c r="BW113">
        <v>9800</v>
      </c>
    </row>
    <row r="114" spans="1:86" x14ac:dyDescent="0.35">
      <c r="A114" t="s">
        <v>1503</v>
      </c>
      <c r="B114" t="s">
        <v>1116</v>
      </c>
      <c r="C114" t="s">
        <v>1331</v>
      </c>
      <c r="D114" t="s">
        <v>1121</v>
      </c>
      <c r="E114" t="s">
        <v>1332</v>
      </c>
      <c r="AG114">
        <v>450</v>
      </c>
      <c r="AI114">
        <v>775</v>
      </c>
      <c r="AJ114">
        <v>5275</v>
      </c>
      <c r="AL114">
        <v>600</v>
      </c>
      <c r="AM114">
        <v>4200</v>
      </c>
      <c r="AO114">
        <v>900</v>
      </c>
      <c r="AP114">
        <v>6300</v>
      </c>
      <c r="AR114">
        <v>650</v>
      </c>
      <c r="AS114">
        <v>4550</v>
      </c>
      <c r="AU114">
        <v>1350</v>
      </c>
      <c r="AV114">
        <v>3150</v>
      </c>
      <c r="BP114">
        <v>500</v>
      </c>
      <c r="BQ114">
        <v>3500</v>
      </c>
      <c r="BS114">
        <v>1500</v>
      </c>
      <c r="BT114">
        <v>10500</v>
      </c>
      <c r="BV114">
        <v>1400</v>
      </c>
      <c r="BW114">
        <v>9800</v>
      </c>
    </row>
    <row r="115" spans="1:86" x14ac:dyDescent="0.35">
      <c r="A115" t="s">
        <v>1505</v>
      </c>
      <c r="B115" t="s">
        <v>1116</v>
      </c>
      <c r="C115" t="s">
        <v>1331</v>
      </c>
      <c r="D115" t="s">
        <v>1121</v>
      </c>
      <c r="E115" t="s">
        <v>1332</v>
      </c>
      <c r="T115">
        <v>6000</v>
      </c>
      <c r="U115">
        <v>5250</v>
      </c>
      <c r="V115">
        <v>350</v>
      </c>
      <c r="W115">
        <v>125</v>
      </c>
      <c r="X115">
        <v>400</v>
      </c>
      <c r="Y115">
        <v>500</v>
      </c>
      <c r="Z115">
        <v>1000</v>
      </c>
      <c r="AA115">
        <v>1750</v>
      </c>
    </row>
    <row r="116" spans="1:86" x14ac:dyDescent="0.35">
      <c r="A116" t="s">
        <v>1507</v>
      </c>
      <c r="B116" t="s">
        <v>1116</v>
      </c>
      <c r="C116" t="s">
        <v>1331</v>
      </c>
      <c r="D116" t="s">
        <v>1121</v>
      </c>
      <c r="E116" t="s">
        <v>1332</v>
      </c>
      <c r="AG116">
        <v>350</v>
      </c>
      <c r="AI116">
        <v>750</v>
      </c>
      <c r="AJ116">
        <v>5250</v>
      </c>
      <c r="AL116">
        <v>600</v>
      </c>
      <c r="AM116">
        <v>4200</v>
      </c>
      <c r="AO116">
        <v>900</v>
      </c>
      <c r="AP116">
        <v>6300</v>
      </c>
    </row>
    <row r="117" spans="1:86" x14ac:dyDescent="0.35">
      <c r="A117" t="s">
        <v>1510</v>
      </c>
      <c r="B117" t="s">
        <v>1116</v>
      </c>
      <c r="C117" t="s">
        <v>1331</v>
      </c>
      <c r="D117" t="s">
        <v>1121</v>
      </c>
      <c r="E117" t="s">
        <v>1332</v>
      </c>
      <c r="AR117">
        <v>650</v>
      </c>
      <c r="AS117">
        <v>4550</v>
      </c>
      <c r="AU117">
        <v>1350</v>
      </c>
      <c r="AV117">
        <v>3150</v>
      </c>
    </row>
    <row r="118" spans="1:86" x14ac:dyDescent="0.35">
      <c r="A118" t="s">
        <v>1512</v>
      </c>
      <c r="B118" t="s">
        <v>1116</v>
      </c>
      <c r="C118" t="s">
        <v>1331</v>
      </c>
      <c r="D118" t="s">
        <v>1121</v>
      </c>
      <c r="E118" t="s">
        <v>1332</v>
      </c>
      <c r="CG118">
        <v>2700</v>
      </c>
      <c r="CH118">
        <v>100</v>
      </c>
    </row>
    <row r="119" spans="1:86" x14ac:dyDescent="0.35">
      <c r="A119" t="s">
        <v>1515</v>
      </c>
      <c r="B119" t="s">
        <v>1116</v>
      </c>
      <c r="C119" t="s">
        <v>1331</v>
      </c>
      <c r="D119" t="s">
        <v>1121</v>
      </c>
      <c r="E119" t="s">
        <v>1332</v>
      </c>
      <c r="CF119">
        <v>2700</v>
      </c>
      <c r="CH119">
        <v>100</v>
      </c>
    </row>
    <row r="120" spans="1:86" x14ac:dyDescent="0.35">
      <c r="A120" t="s">
        <v>1517</v>
      </c>
      <c r="B120" t="s">
        <v>1116</v>
      </c>
      <c r="C120" t="s">
        <v>1331</v>
      </c>
      <c r="D120" t="s">
        <v>1121</v>
      </c>
      <c r="E120" t="s">
        <v>1332</v>
      </c>
      <c r="BZ120">
        <v>200</v>
      </c>
      <c r="CB120">
        <v>275</v>
      </c>
      <c r="CD120">
        <v>250</v>
      </c>
    </row>
    <row r="121" spans="1:86" x14ac:dyDescent="0.35">
      <c r="A121" t="s">
        <v>1520</v>
      </c>
      <c r="B121" t="s">
        <v>1116</v>
      </c>
      <c r="C121" t="s">
        <v>1331</v>
      </c>
      <c r="D121" t="s">
        <v>1121</v>
      </c>
      <c r="E121" t="s">
        <v>1332</v>
      </c>
      <c r="CF121">
        <v>2700</v>
      </c>
      <c r="CH121">
        <v>100</v>
      </c>
    </row>
    <row r="122" spans="1:86" x14ac:dyDescent="0.35">
      <c r="A122" t="s">
        <v>1521</v>
      </c>
      <c r="B122" t="s">
        <v>1116</v>
      </c>
      <c r="C122" t="s">
        <v>1331</v>
      </c>
      <c r="D122" t="s">
        <v>1121</v>
      </c>
      <c r="E122" t="s">
        <v>1332</v>
      </c>
      <c r="W122">
        <v>150</v>
      </c>
      <c r="AA122">
        <v>1750</v>
      </c>
    </row>
    <row r="123" spans="1:86" x14ac:dyDescent="0.35">
      <c r="A123" t="s">
        <v>1523</v>
      </c>
      <c r="B123" t="s">
        <v>1116</v>
      </c>
      <c r="C123" t="s">
        <v>1331</v>
      </c>
      <c r="D123" t="s">
        <v>1121</v>
      </c>
      <c r="E123" t="s">
        <v>1332</v>
      </c>
      <c r="BZ123">
        <v>200</v>
      </c>
      <c r="CB123">
        <v>250</v>
      </c>
      <c r="CD123">
        <v>200</v>
      </c>
    </row>
    <row r="124" spans="1:86" x14ac:dyDescent="0.35">
      <c r="A124" t="s">
        <v>1524</v>
      </c>
      <c r="B124" t="s">
        <v>1116</v>
      </c>
      <c r="C124" t="s">
        <v>1331</v>
      </c>
      <c r="D124" t="s">
        <v>1121</v>
      </c>
      <c r="E124" t="s">
        <v>1332</v>
      </c>
      <c r="BC124">
        <v>600</v>
      </c>
      <c r="BD124">
        <v>750</v>
      </c>
      <c r="BE124">
        <v>350</v>
      </c>
    </row>
    <row r="125" spans="1:86" x14ac:dyDescent="0.35">
      <c r="A125" t="s">
        <v>1527</v>
      </c>
      <c r="B125" t="s">
        <v>1116</v>
      </c>
      <c r="C125" t="s">
        <v>1331</v>
      </c>
      <c r="D125" t="s">
        <v>1121</v>
      </c>
      <c r="E125" t="s">
        <v>1332</v>
      </c>
      <c r="BC125">
        <v>500</v>
      </c>
    </row>
    <row r="126" spans="1:86" x14ac:dyDescent="0.35">
      <c r="A126" t="s">
        <v>1529</v>
      </c>
      <c r="B126" t="s">
        <v>1116</v>
      </c>
      <c r="C126" t="s">
        <v>1331</v>
      </c>
      <c r="D126" t="s">
        <v>1121</v>
      </c>
      <c r="E126" t="s">
        <v>1332</v>
      </c>
      <c r="BZ126">
        <v>200</v>
      </c>
    </row>
    <row r="127" spans="1:86" x14ac:dyDescent="0.35">
      <c r="A127" t="s">
        <v>1531</v>
      </c>
      <c r="B127" t="s">
        <v>1116</v>
      </c>
      <c r="C127" t="s">
        <v>1331</v>
      </c>
      <c r="D127" t="s">
        <v>1121</v>
      </c>
      <c r="E127" t="s">
        <v>1332</v>
      </c>
      <c r="AG127">
        <v>300</v>
      </c>
      <c r="AI127">
        <v>750</v>
      </c>
      <c r="AJ127">
        <v>5250</v>
      </c>
      <c r="AL127">
        <v>600</v>
      </c>
      <c r="AM127">
        <v>4200</v>
      </c>
      <c r="AO127">
        <v>900</v>
      </c>
      <c r="AP127">
        <v>6300</v>
      </c>
      <c r="AR127">
        <v>650</v>
      </c>
      <c r="AS127">
        <v>4550</v>
      </c>
      <c r="AU127">
        <v>1350</v>
      </c>
      <c r="AV127">
        <v>3150</v>
      </c>
      <c r="BP127">
        <v>500</v>
      </c>
      <c r="BQ127">
        <v>3500</v>
      </c>
      <c r="BS127">
        <v>1500</v>
      </c>
      <c r="BT127">
        <v>10500</v>
      </c>
      <c r="BV127">
        <v>1400</v>
      </c>
      <c r="BW127">
        <v>9800</v>
      </c>
    </row>
    <row r="128" spans="1:86" x14ac:dyDescent="0.35">
      <c r="A128" t="s">
        <v>1533</v>
      </c>
      <c r="B128" t="s">
        <v>1116</v>
      </c>
      <c r="C128" t="s">
        <v>1331</v>
      </c>
      <c r="D128" t="s">
        <v>1121</v>
      </c>
      <c r="E128" t="s">
        <v>1332</v>
      </c>
      <c r="BC128">
        <v>500</v>
      </c>
      <c r="BD128">
        <v>750</v>
      </c>
      <c r="BE128">
        <v>300</v>
      </c>
    </row>
    <row r="129" spans="1:86" x14ac:dyDescent="0.35">
      <c r="A129" t="s">
        <v>1535</v>
      </c>
      <c r="B129" t="s">
        <v>1116</v>
      </c>
      <c r="C129" t="s">
        <v>1331</v>
      </c>
      <c r="D129" t="s">
        <v>1121</v>
      </c>
      <c r="E129" t="s">
        <v>1332</v>
      </c>
      <c r="BP129">
        <v>500</v>
      </c>
      <c r="BQ129">
        <v>3500</v>
      </c>
      <c r="BS129">
        <v>1500</v>
      </c>
      <c r="BT129">
        <v>10500</v>
      </c>
      <c r="BV129">
        <v>1400</v>
      </c>
      <c r="BW129">
        <v>9800</v>
      </c>
    </row>
    <row r="130" spans="1:86" x14ac:dyDescent="0.35">
      <c r="A130" t="s">
        <v>1537</v>
      </c>
      <c r="B130" t="s">
        <v>1116</v>
      </c>
      <c r="C130" t="s">
        <v>1331</v>
      </c>
      <c r="D130" t="s">
        <v>1121</v>
      </c>
      <c r="E130" t="s">
        <v>1332</v>
      </c>
      <c r="BD130">
        <v>750</v>
      </c>
    </row>
    <row r="131" spans="1:86" x14ac:dyDescent="0.35">
      <c r="A131" t="s">
        <v>1539</v>
      </c>
      <c r="B131" t="s">
        <v>1116</v>
      </c>
      <c r="C131" t="s">
        <v>1331</v>
      </c>
      <c r="D131" t="s">
        <v>1121</v>
      </c>
      <c r="E131" t="s">
        <v>1332</v>
      </c>
      <c r="CF131">
        <v>2750</v>
      </c>
      <c r="CH131">
        <v>100</v>
      </c>
    </row>
    <row r="132" spans="1:86" x14ac:dyDescent="0.35">
      <c r="A132" t="s">
        <v>1540</v>
      </c>
      <c r="B132" t="s">
        <v>1116</v>
      </c>
      <c r="C132" t="s">
        <v>1331</v>
      </c>
      <c r="D132" t="s">
        <v>1121</v>
      </c>
      <c r="E132" t="s">
        <v>1332</v>
      </c>
      <c r="CD132">
        <v>250</v>
      </c>
    </row>
    <row r="133" spans="1:86" x14ac:dyDescent="0.35">
      <c r="A133" t="s">
        <v>1542</v>
      </c>
      <c r="B133" t="s">
        <v>1116</v>
      </c>
      <c r="C133" t="s">
        <v>1331</v>
      </c>
      <c r="D133" t="s">
        <v>1121</v>
      </c>
      <c r="E133" t="s">
        <v>1332</v>
      </c>
      <c r="BY133">
        <v>700</v>
      </c>
      <c r="BZ133">
        <v>200</v>
      </c>
      <c r="CB133">
        <v>200</v>
      </c>
      <c r="CD133">
        <v>200</v>
      </c>
    </row>
    <row r="134" spans="1:86" x14ac:dyDescent="0.35">
      <c r="A134" t="s">
        <v>1547</v>
      </c>
      <c r="B134" t="s">
        <v>1116</v>
      </c>
      <c r="C134" t="s">
        <v>1331</v>
      </c>
      <c r="D134" t="s">
        <v>1121</v>
      </c>
      <c r="E134" t="s">
        <v>1332</v>
      </c>
      <c r="CB134">
        <v>200</v>
      </c>
    </row>
    <row r="135" spans="1:86" x14ac:dyDescent="0.35">
      <c r="A135" t="s">
        <v>1550</v>
      </c>
      <c r="B135" t="s">
        <v>1116</v>
      </c>
      <c r="C135" t="s">
        <v>1331</v>
      </c>
      <c r="D135" t="s">
        <v>1121</v>
      </c>
      <c r="E135" t="s">
        <v>1332</v>
      </c>
      <c r="BC135">
        <v>500</v>
      </c>
      <c r="BD135">
        <v>750</v>
      </c>
      <c r="BE135">
        <v>300</v>
      </c>
    </row>
    <row r="136" spans="1:86" x14ac:dyDescent="0.35">
      <c r="A136" t="s">
        <v>1555</v>
      </c>
      <c r="B136" t="s">
        <v>1432</v>
      </c>
      <c r="C136" t="s">
        <v>1467</v>
      </c>
      <c r="D136" t="s">
        <v>1436</v>
      </c>
      <c r="E136" t="s">
        <v>1468</v>
      </c>
      <c r="L136">
        <v>4500</v>
      </c>
      <c r="M136">
        <v>1000</v>
      </c>
      <c r="N136">
        <v>1750</v>
      </c>
    </row>
    <row r="137" spans="1:86" x14ac:dyDescent="0.35">
      <c r="A137" t="s">
        <v>1556</v>
      </c>
      <c r="B137" t="s">
        <v>1432</v>
      </c>
      <c r="C137" t="s">
        <v>1467</v>
      </c>
      <c r="D137" t="s">
        <v>1436</v>
      </c>
      <c r="E137" t="s">
        <v>1468</v>
      </c>
      <c r="L137">
        <v>4500</v>
      </c>
      <c r="M137">
        <v>1000</v>
      </c>
      <c r="N137">
        <v>1750</v>
      </c>
    </row>
    <row r="138" spans="1:86" x14ac:dyDescent="0.35">
      <c r="A138" t="s">
        <v>1557</v>
      </c>
      <c r="B138" t="s">
        <v>1432</v>
      </c>
      <c r="C138" t="s">
        <v>1467</v>
      </c>
      <c r="D138" t="s">
        <v>1436</v>
      </c>
      <c r="E138" t="s">
        <v>1468</v>
      </c>
      <c r="L138">
        <v>3750</v>
      </c>
      <c r="M138">
        <v>1000</v>
      </c>
      <c r="N138">
        <v>1750</v>
      </c>
    </row>
    <row r="139" spans="1:86" x14ac:dyDescent="0.35">
      <c r="A139" t="s">
        <v>1558</v>
      </c>
      <c r="B139" t="s">
        <v>1432</v>
      </c>
      <c r="C139" t="s">
        <v>1435</v>
      </c>
      <c r="D139" t="s">
        <v>1436</v>
      </c>
      <c r="E139" t="s">
        <v>1437</v>
      </c>
      <c r="G139">
        <v>750</v>
      </c>
      <c r="H139">
        <v>2000</v>
      </c>
      <c r="K139">
        <v>5000</v>
      </c>
      <c r="L139">
        <v>4500</v>
      </c>
      <c r="M139">
        <v>1000</v>
      </c>
      <c r="N139">
        <v>500</v>
      </c>
      <c r="AB139">
        <v>3000</v>
      </c>
      <c r="AE139">
        <v>1500</v>
      </c>
      <c r="AG139">
        <v>225</v>
      </c>
    </row>
    <row r="140" spans="1:86" x14ac:dyDescent="0.35">
      <c r="A140" t="s">
        <v>1559</v>
      </c>
      <c r="B140" t="s">
        <v>1432</v>
      </c>
      <c r="C140" t="s">
        <v>1435</v>
      </c>
      <c r="D140" t="s">
        <v>1436</v>
      </c>
      <c r="E140" t="s">
        <v>1437</v>
      </c>
      <c r="G140">
        <v>600</v>
      </c>
      <c r="H140">
        <v>1750</v>
      </c>
      <c r="L140">
        <v>12000</v>
      </c>
      <c r="M140">
        <v>1500</v>
      </c>
      <c r="N140">
        <v>500</v>
      </c>
    </row>
    <row r="141" spans="1:86" x14ac:dyDescent="0.35">
      <c r="A141" t="s">
        <v>1560</v>
      </c>
      <c r="B141" t="s">
        <v>1432</v>
      </c>
      <c r="C141" t="s">
        <v>1435</v>
      </c>
      <c r="D141" t="s">
        <v>1436</v>
      </c>
      <c r="E141" t="s">
        <v>1437</v>
      </c>
      <c r="G141">
        <v>700</v>
      </c>
      <c r="H141">
        <v>2000</v>
      </c>
      <c r="I141">
        <v>400</v>
      </c>
      <c r="J141">
        <v>250</v>
      </c>
      <c r="P141">
        <v>100</v>
      </c>
      <c r="X141">
        <v>600</v>
      </c>
      <c r="Y141">
        <v>800</v>
      </c>
      <c r="Z141">
        <v>1100</v>
      </c>
      <c r="AB141">
        <v>3500</v>
      </c>
      <c r="AD141">
        <v>3000</v>
      </c>
      <c r="AE141">
        <v>1400</v>
      </c>
      <c r="AG141">
        <v>250</v>
      </c>
    </row>
    <row r="142" spans="1:86" x14ac:dyDescent="0.35">
      <c r="A142" t="s">
        <v>1561</v>
      </c>
      <c r="B142" t="s">
        <v>1432</v>
      </c>
      <c r="C142" t="s">
        <v>1435</v>
      </c>
      <c r="D142" t="s">
        <v>1436</v>
      </c>
      <c r="E142" t="s">
        <v>1437</v>
      </c>
      <c r="G142">
        <v>600</v>
      </c>
      <c r="H142">
        <v>1750</v>
      </c>
      <c r="I142">
        <v>400</v>
      </c>
      <c r="J142">
        <v>250</v>
      </c>
      <c r="O142">
        <v>4000</v>
      </c>
      <c r="P142">
        <v>100</v>
      </c>
      <c r="W142">
        <v>100</v>
      </c>
      <c r="X142">
        <v>500</v>
      </c>
      <c r="Y142">
        <v>750</v>
      </c>
      <c r="Z142">
        <v>1000</v>
      </c>
      <c r="AB142">
        <v>3000</v>
      </c>
      <c r="AC142">
        <v>2000</v>
      </c>
      <c r="AD142">
        <v>3000</v>
      </c>
      <c r="AE142">
        <v>1500</v>
      </c>
      <c r="AG142">
        <v>250</v>
      </c>
    </row>
    <row r="143" spans="1:86" x14ac:dyDescent="0.35">
      <c r="A143" t="s">
        <v>1562</v>
      </c>
      <c r="B143" t="s">
        <v>1432</v>
      </c>
      <c r="C143" t="s">
        <v>1435</v>
      </c>
      <c r="D143" t="s">
        <v>1436</v>
      </c>
      <c r="E143" t="s">
        <v>1437</v>
      </c>
      <c r="AC143">
        <v>5000</v>
      </c>
      <c r="AD143">
        <v>3000</v>
      </c>
      <c r="AF143">
        <v>2250</v>
      </c>
    </row>
    <row r="144" spans="1:86" x14ac:dyDescent="0.35">
      <c r="A144" t="s">
        <v>1563</v>
      </c>
      <c r="B144" t="s">
        <v>1432</v>
      </c>
      <c r="C144" t="s">
        <v>1435</v>
      </c>
      <c r="D144" t="s">
        <v>1436</v>
      </c>
      <c r="E144" t="s">
        <v>1437</v>
      </c>
      <c r="R144">
        <v>27500</v>
      </c>
      <c r="S144">
        <v>27500</v>
      </c>
    </row>
    <row r="145" spans="1:32" x14ac:dyDescent="0.35">
      <c r="A145" t="s">
        <v>1564</v>
      </c>
      <c r="B145" t="s">
        <v>1432</v>
      </c>
      <c r="C145" t="s">
        <v>1435</v>
      </c>
      <c r="D145" t="s">
        <v>1436</v>
      </c>
      <c r="E145" t="s">
        <v>1437</v>
      </c>
      <c r="N145">
        <v>500</v>
      </c>
      <c r="T145">
        <v>5000</v>
      </c>
      <c r="U145">
        <v>3500</v>
      </c>
      <c r="V145">
        <v>1500</v>
      </c>
      <c r="W145">
        <v>100</v>
      </c>
      <c r="X145">
        <v>500</v>
      </c>
      <c r="Y145">
        <v>750</v>
      </c>
      <c r="Z145">
        <v>1000</v>
      </c>
    </row>
    <row r="146" spans="1:32" x14ac:dyDescent="0.35">
      <c r="A146" t="s">
        <v>1565</v>
      </c>
      <c r="B146" t="s">
        <v>1432</v>
      </c>
      <c r="C146" t="s">
        <v>1435</v>
      </c>
      <c r="D146" t="s">
        <v>1436</v>
      </c>
      <c r="E146" t="s">
        <v>1437</v>
      </c>
      <c r="AC146">
        <v>2000</v>
      </c>
      <c r="AD146">
        <v>3000</v>
      </c>
      <c r="AF146">
        <v>2250</v>
      </c>
    </row>
    <row r="147" spans="1:32" x14ac:dyDescent="0.35">
      <c r="A147" t="s">
        <v>1566</v>
      </c>
      <c r="B147" t="s">
        <v>1432</v>
      </c>
      <c r="C147" t="s">
        <v>1435</v>
      </c>
      <c r="D147" t="s">
        <v>1436</v>
      </c>
      <c r="E147" t="s">
        <v>1437</v>
      </c>
      <c r="M147">
        <v>800</v>
      </c>
      <c r="T147">
        <v>5000</v>
      </c>
      <c r="U147">
        <v>3500</v>
      </c>
      <c r="V147">
        <v>1500</v>
      </c>
      <c r="W147">
        <v>100</v>
      </c>
      <c r="X147">
        <v>500</v>
      </c>
      <c r="Y147">
        <v>750</v>
      </c>
      <c r="Z147">
        <v>1000</v>
      </c>
    </row>
    <row r="148" spans="1:32" x14ac:dyDescent="0.35">
      <c r="A148" t="s">
        <v>1567</v>
      </c>
      <c r="B148" t="s">
        <v>1432</v>
      </c>
      <c r="C148" t="s">
        <v>1435</v>
      </c>
      <c r="D148" t="s">
        <v>1436</v>
      </c>
      <c r="E148" t="s">
        <v>1437</v>
      </c>
      <c r="AB148">
        <v>3000</v>
      </c>
      <c r="AC148">
        <v>2250</v>
      </c>
      <c r="AD148">
        <v>2750</v>
      </c>
      <c r="AF148">
        <v>2250</v>
      </c>
    </row>
    <row r="149" spans="1:32" x14ac:dyDescent="0.35">
      <c r="A149" t="s">
        <v>1568</v>
      </c>
      <c r="B149" t="s">
        <v>1432</v>
      </c>
      <c r="C149" t="s">
        <v>1435</v>
      </c>
      <c r="D149" t="s">
        <v>1436</v>
      </c>
      <c r="E149" t="s">
        <v>1437</v>
      </c>
      <c r="O149">
        <v>5000</v>
      </c>
      <c r="P149">
        <v>100</v>
      </c>
    </row>
    <row r="150" spans="1:32" x14ac:dyDescent="0.35">
      <c r="A150" t="s">
        <v>1569</v>
      </c>
      <c r="B150" t="s">
        <v>1432</v>
      </c>
      <c r="C150" t="s">
        <v>1435</v>
      </c>
      <c r="D150" t="s">
        <v>1436</v>
      </c>
      <c r="E150" t="s">
        <v>1437</v>
      </c>
      <c r="O150">
        <v>4000</v>
      </c>
      <c r="P150">
        <v>100</v>
      </c>
    </row>
  </sheetData>
  <autoFilter ref="A1:AOD150" xr:uid="{B68666EB-2831-46C0-B167-FBF5F6BC401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444D2-D715-4EF8-A999-9D2D626F222E}">
  <dimension ref="A2:AC49"/>
  <sheetViews>
    <sheetView topLeftCell="A22" zoomScale="80" zoomScaleNormal="80" workbookViewId="0">
      <selection activeCell="E71" sqref="E71"/>
    </sheetView>
  </sheetViews>
  <sheetFormatPr baseColWidth="10" defaultColWidth="11.453125" defaultRowHeight="14.5" x14ac:dyDescent="0.35"/>
  <cols>
    <col min="1" max="1" width="20.7265625" bestFit="1" customWidth="1"/>
    <col min="2" max="2" width="23.1796875" bestFit="1" customWidth="1"/>
    <col min="3" max="3" width="3.54296875" bestFit="1" customWidth="1"/>
    <col min="4" max="5" width="12.26953125" bestFit="1" customWidth="1"/>
    <col min="6" max="6" width="36.1796875" bestFit="1" customWidth="1"/>
    <col min="7" max="7" width="39" bestFit="1" customWidth="1"/>
    <col min="8" max="8" width="33.453125" bestFit="1" customWidth="1"/>
    <col min="9" max="9" width="35.26953125" bestFit="1" customWidth="1"/>
    <col min="10" max="10" width="35.453125" bestFit="1" customWidth="1"/>
    <col min="11" max="11" width="34.54296875" bestFit="1" customWidth="1"/>
    <col min="12" max="12" width="44.1796875" bestFit="1" customWidth="1"/>
    <col min="13" max="13" width="39.54296875" bestFit="1" customWidth="1"/>
    <col min="14" max="14" width="42.453125" bestFit="1" customWidth="1"/>
    <col min="15" max="15" width="35.453125" bestFit="1" customWidth="1"/>
    <col min="16" max="16" width="41.81640625" bestFit="1" customWidth="1"/>
    <col min="17" max="17" width="36.54296875" bestFit="1" customWidth="1"/>
    <col min="18" max="18" width="33.54296875" bestFit="1" customWidth="1"/>
    <col min="19" max="19" width="42.453125" bestFit="1" customWidth="1"/>
    <col min="20" max="20" width="42.81640625" bestFit="1" customWidth="1"/>
    <col min="21" max="21" width="37.1796875" bestFit="1" customWidth="1"/>
    <col min="22" max="22" width="34.7265625" bestFit="1" customWidth="1"/>
    <col min="23" max="23" width="35.26953125" bestFit="1" customWidth="1"/>
    <col min="24" max="24" width="34.453125" bestFit="1" customWidth="1"/>
    <col min="25" max="25" width="33.26953125" bestFit="1" customWidth="1"/>
    <col min="26" max="26" width="34.54296875" bestFit="1" customWidth="1"/>
    <col min="27" max="27" width="33.54296875" bestFit="1" customWidth="1"/>
    <col min="28" max="28" width="31.453125" bestFit="1" customWidth="1"/>
    <col min="29" max="29" width="34.1796875" bestFit="1" customWidth="1"/>
    <col min="30" max="30" width="23.453125" bestFit="1" customWidth="1"/>
  </cols>
  <sheetData>
    <row r="2" spans="1:18" x14ac:dyDescent="0.35">
      <c r="A2" s="6" t="s">
        <v>1570</v>
      </c>
      <c r="B2" s="7"/>
      <c r="C2" s="7"/>
      <c r="D2" s="7"/>
      <c r="E2" s="7"/>
      <c r="F2" s="7"/>
      <c r="G2" s="7"/>
      <c r="H2" s="7"/>
      <c r="I2" s="7"/>
      <c r="J2" s="7"/>
      <c r="K2" s="8"/>
      <c r="L2" s="8"/>
      <c r="M2" s="9"/>
      <c r="N2" s="10"/>
      <c r="O2" s="10"/>
      <c r="P2" s="9"/>
      <c r="Q2" s="9"/>
      <c r="R2" s="9"/>
    </row>
    <row r="5" spans="1:18" x14ac:dyDescent="0.35">
      <c r="A5" s="88" t="s">
        <v>1571</v>
      </c>
      <c r="B5" s="88" t="s">
        <v>1572</v>
      </c>
      <c r="C5" s="89"/>
      <c r="D5" s="89"/>
    </row>
    <row r="6" spans="1:18" x14ac:dyDescent="0.35">
      <c r="A6" s="88" t="s">
        <v>1573</v>
      </c>
      <c r="B6" s="89" t="s">
        <v>1116</v>
      </c>
      <c r="C6" s="89" t="s">
        <v>1432</v>
      </c>
      <c r="D6" s="89" t="s">
        <v>1574</v>
      </c>
    </row>
    <row r="7" spans="1:18" x14ac:dyDescent="0.35">
      <c r="A7" s="90" t="s">
        <v>1331</v>
      </c>
      <c r="B7" s="89">
        <v>62</v>
      </c>
      <c r="C7" s="89"/>
      <c r="D7" s="89">
        <v>62</v>
      </c>
    </row>
    <row r="8" spans="1:18" x14ac:dyDescent="0.35">
      <c r="A8" s="90" t="s">
        <v>1435</v>
      </c>
      <c r="B8" s="89"/>
      <c r="C8" s="89">
        <v>14</v>
      </c>
      <c r="D8" s="89">
        <v>14</v>
      </c>
    </row>
    <row r="9" spans="1:18" x14ac:dyDescent="0.35">
      <c r="A9" s="90" t="s">
        <v>1194</v>
      </c>
      <c r="B9" s="89">
        <v>27</v>
      </c>
      <c r="C9" s="89"/>
      <c r="D9" s="89">
        <v>27</v>
      </c>
    </row>
    <row r="10" spans="1:18" x14ac:dyDescent="0.35">
      <c r="A10" s="90" t="s">
        <v>1119</v>
      </c>
      <c r="B10" s="89">
        <v>24</v>
      </c>
      <c r="C10" s="89"/>
      <c r="D10" s="89">
        <v>24</v>
      </c>
    </row>
    <row r="11" spans="1:18" x14ac:dyDescent="0.35">
      <c r="A11" s="90" t="s">
        <v>1467</v>
      </c>
      <c r="B11" s="89"/>
      <c r="C11" s="89">
        <v>8</v>
      </c>
      <c r="D11" s="89">
        <v>8</v>
      </c>
    </row>
    <row r="12" spans="1:18" x14ac:dyDescent="0.35">
      <c r="A12" s="90" t="s">
        <v>1574</v>
      </c>
      <c r="B12" s="89">
        <v>113</v>
      </c>
      <c r="C12" s="89">
        <v>22</v>
      </c>
      <c r="D12" s="89">
        <v>135</v>
      </c>
    </row>
    <row r="14" spans="1:18" x14ac:dyDescent="0.35">
      <c r="A14" s="20"/>
    </row>
    <row r="15" spans="1:18" x14ac:dyDescent="0.35">
      <c r="A15" s="20"/>
    </row>
    <row r="16" spans="1:18" x14ac:dyDescent="0.35">
      <c r="A16" s="6" t="s">
        <v>1575</v>
      </c>
      <c r="B16" s="7"/>
      <c r="C16" s="7"/>
      <c r="D16" s="7"/>
      <c r="E16" s="7"/>
      <c r="F16" s="7"/>
      <c r="G16" s="7"/>
      <c r="H16" s="7"/>
      <c r="I16" s="7"/>
      <c r="J16" s="7"/>
      <c r="K16" s="8"/>
      <c r="L16" s="8"/>
      <c r="M16" s="9"/>
      <c r="N16" s="10"/>
      <c r="O16" s="10"/>
      <c r="P16" s="9"/>
      <c r="Q16" s="9"/>
      <c r="R16" s="9"/>
    </row>
    <row r="19" spans="1:18" x14ac:dyDescent="0.35">
      <c r="A19" s="88" t="s">
        <v>1576</v>
      </c>
      <c r="B19" s="88" t="s">
        <v>1572</v>
      </c>
      <c r="C19" s="89"/>
      <c r="D19" s="89"/>
      <c r="E19" s="89"/>
    </row>
    <row r="20" spans="1:18" x14ac:dyDescent="0.35">
      <c r="A20" s="88" t="s">
        <v>1573</v>
      </c>
      <c r="B20" s="89" t="s">
        <v>1124</v>
      </c>
      <c r="C20" s="89" t="s">
        <v>1150</v>
      </c>
      <c r="D20" s="89" t="s">
        <v>1278</v>
      </c>
      <c r="E20" s="89" t="s">
        <v>1574</v>
      </c>
    </row>
    <row r="21" spans="1:18" x14ac:dyDescent="0.35">
      <c r="A21" s="90" t="s">
        <v>1331</v>
      </c>
      <c r="B21" s="89">
        <v>50</v>
      </c>
      <c r="C21" s="89">
        <v>12</v>
      </c>
      <c r="D21" s="89"/>
      <c r="E21" s="89">
        <v>62</v>
      </c>
      <c r="G21" s="73"/>
    </row>
    <row r="22" spans="1:18" x14ac:dyDescent="0.35">
      <c r="A22" s="90" t="s">
        <v>1435</v>
      </c>
      <c r="B22" s="89">
        <v>8</v>
      </c>
      <c r="C22" s="89">
        <v>6</v>
      </c>
      <c r="D22" s="89"/>
      <c r="E22" s="89">
        <v>14</v>
      </c>
      <c r="G22" s="73"/>
    </row>
    <row r="23" spans="1:18" x14ac:dyDescent="0.35">
      <c r="A23" s="90" t="s">
        <v>1194</v>
      </c>
      <c r="B23" s="89">
        <v>6</v>
      </c>
      <c r="C23" s="89">
        <v>20</v>
      </c>
      <c r="D23" s="89">
        <v>1</v>
      </c>
      <c r="E23" s="89">
        <v>27</v>
      </c>
      <c r="G23" s="73"/>
    </row>
    <row r="24" spans="1:18" x14ac:dyDescent="0.35">
      <c r="A24" s="90" t="s">
        <v>1119</v>
      </c>
      <c r="B24" s="89">
        <v>15</v>
      </c>
      <c r="C24" s="89">
        <v>9</v>
      </c>
      <c r="D24" s="89"/>
      <c r="E24" s="89">
        <v>24</v>
      </c>
      <c r="G24" s="73"/>
    </row>
    <row r="25" spans="1:18" x14ac:dyDescent="0.35">
      <c r="A25" s="90" t="s">
        <v>1467</v>
      </c>
      <c r="B25" s="89">
        <v>2</v>
      </c>
      <c r="C25" s="89">
        <v>6</v>
      </c>
      <c r="D25" s="89"/>
      <c r="E25" s="89">
        <v>8</v>
      </c>
      <c r="G25" s="73"/>
    </row>
    <row r="26" spans="1:18" x14ac:dyDescent="0.35">
      <c r="A26" s="90" t="s">
        <v>1574</v>
      </c>
      <c r="B26" s="89">
        <v>81</v>
      </c>
      <c r="C26" s="89">
        <v>53</v>
      </c>
      <c r="D26" s="89">
        <v>1</v>
      </c>
      <c r="E26" s="89">
        <v>135</v>
      </c>
    </row>
    <row r="29" spans="1:18" x14ac:dyDescent="0.35">
      <c r="A29" s="6" t="s">
        <v>1577</v>
      </c>
      <c r="B29" s="7"/>
      <c r="C29" s="7"/>
      <c r="D29" s="7"/>
      <c r="E29" s="7"/>
      <c r="F29" s="7"/>
      <c r="G29" s="7"/>
      <c r="H29" s="7"/>
      <c r="I29" s="7"/>
      <c r="J29" s="7"/>
      <c r="K29" s="8"/>
      <c r="L29" s="8"/>
      <c r="M29" s="9"/>
      <c r="N29" s="10"/>
      <c r="O29" s="10"/>
      <c r="P29" s="9"/>
      <c r="Q29" s="9"/>
      <c r="R29" s="9"/>
    </row>
    <row r="31" spans="1:18" x14ac:dyDescent="0.35">
      <c r="A31" s="3" t="s">
        <v>1578</v>
      </c>
      <c r="B31" s="28"/>
    </row>
    <row r="34" spans="1:29" x14ac:dyDescent="0.35">
      <c r="A34" s="88" t="s">
        <v>1573</v>
      </c>
      <c r="B34" s="89" t="s">
        <v>1579</v>
      </c>
      <c r="C34" s="89" t="s">
        <v>1580</v>
      </c>
      <c r="D34" s="89" t="s">
        <v>1581</v>
      </c>
      <c r="E34" s="89" t="s">
        <v>1582</v>
      </c>
      <c r="F34" s="89" t="s">
        <v>1583</v>
      </c>
      <c r="G34" s="89" t="s">
        <v>1584</v>
      </c>
      <c r="H34" s="89" t="s">
        <v>1585</v>
      </c>
      <c r="I34" s="89" t="s">
        <v>1586</v>
      </c>
      <c r="J34" s="89" t="s">
        <v>1587</v>
      </c>
      <c r="K34" s="89" t="s">
        <v>1588</v>
      </c>
      <c r="L34" s="89" t="s">
        <v>1589</v>
      </c>
      <c r="M34" s="89" t="s">
        <v>1590</v>
      </c>
      <c r="N34" s="89" t="s">
        <v>1591</v>
      </c>
      <c r="O34" s="89" t="s">
        <v>1592</v>
      </c>
      <c r="P34" s="89" t="s">
        <v>1593</v>
      </c>
      <c r="Q34" s="89" t="s">
        <v>1594</v>
      </c>
      <c r="R34" s="89" t="s">
        <v>1595</v>
      </c>
      <c r="S34" s="89" t="s">
        <v>1596</v>
      </c>
      <c r="T34" s="89" t="s">
        <v>1597</v>
      </c>
      <c r="U34" s="89" t="s">
        <v>1598</v>
      </c>
      <c r="V34" s="89" t="s">
        <v>1599</v>
      </c>
      <c r="W34" s="89" t="s">
        <v>1600</v>
      </c>
      <c r="X34" s="89" t="s">
        <v>1601</v>
      </c>
      <c r="Y34" s="89" t="s">
        <v>1602</v>
      </c>
      <c r="Z34" s="89" t="s">
        <v>1603</v>
      </c>
      <c r="AA34" s="89" t="s">
        <v>1604</v>
      </c>
      <c r="AB34" s="89" t="s">
        <v>1605</v>
      </c>
    </row>
    <row r="35" spans="1:29" x14ac:dyDescent="0.35">
      <c r="A35" s="90" t="s">
        <v>1331</v>
      </c>
      <c r="B35" s="89">
        <v>4</v>
      </c>
      <c r="C35" s="89">
        <v>5</v>
      </c>
      <c r="D35" s="89">
        <v>4</v>
      </c>
      <c r="E35" s="89">
        <v>7</v>
      </c>
      <c r="F35" s="89">
        <v>7</v>
      </c>
      <c r="G35" s="89">
        <v>5</v>
      </c>
      <c r="H35" s="89">
        <v>5</v>
      </c>
      <c r="I35" s="89">
        <v>5</v>
      </c>
      <c r="J35" s="89">
        <v>4</v>
      </c>
      <c r="K35" s="89">
        <v>3</v>
      </c>
      <c r="L35" s="89">
        <v>3</v>
      </c>
      <c r="M35" s="89">
        <v>5</v>
      </c>
      <c r="N35" s="89">
        <v>4</v>
      </c>
      <c r="O35" s="89">
        <v>4</v>
      </c>
      <c r="P35" s="89">
        <v>3</v>
      </c>
      <c r="Q35" s="89">
        <v>4</v>
      </c>
      <c r="R35" s="89">
        <v>4</v>
      </c>
      <c r="S35" s="89">
        <v>4</v>
      </c>
      <c r="T35" s="89">
        <v>5</v>
      </c>
      <c r="U35" s="89">
        <v>5</v>
      </c>
      <c r="V35" s="89">
        <v>3</v>
      </c>
      <c r="W35" s="89">
        <v>6</v>
      </c>
      <c r="X35" s="89">
        <v>4</v>
      </c>
      <c r="Y35" s="89">
        <v>4</v>
      </c>
      <c r="Z35" s="89">
        <v>4</v>
      </c>
      <c r="AA35" s="89">
        <v>4</v>
      </c>
      <c r="AB35" s="89">
        <v>4</v>
      </c>
    </row>
    <row r="36" spans="1:29" x14ac:dyDescent="0.35">
      <c r="A36" s="90" t="s">
        <v>1435</v>
      </c>
      <c r="B36" s="89">
        <v>4</v>
      </c>
      <c r="C36" s="89">
        <v>1</v>
      </c>
      <c r="D36" s="89">
        <v>0</v>
      </c>
      <c r="E36" s="89">
        <v>1</v>
      </c>
      <c r="F36" s="89">
        <v>1</v>
      </c>
      <c r="G36" s="89">
        <v>2</v>
      </c>
      <c r="H36" s="89">
        <v>1</v>
      </c>
      <c r="I36" s="89">
        <v>0</v>
      </c>
      <c r="J36" s="89">
        <v>1</v>
      </c>
      <c r="K36" s="89">
        <v>0</v>
      </c>
      <c r="L36" s="89">
        <v>0</v>
      </c>
      <c r="M36" s="89">
        <v>0</v>
      </c>
      <c r="N36" s="89">
        <v>2</v>
      </c>
      <c r="O36" s="89">
        <v>2</v>
      </c>
      <c r="P36" s="89">
        <v>2</v>
      </c>
      <c r="Q36" s="89">
        <v>1</v>
      </c>
      <c r="R36" s="89">
        <v>2</v>
      </c>
      <c r="S36" s="89">
        <v>3</v>
      </c>
      <c r="T36" s="89">
        <v>3</v>
      </c>
      <c r="U36" s="89">
        <v>2</v>
      </c>
      <c r="V36" s="89">
        <v>0</v>
      </c>
      <c r="W36" s="89">
        <v>0</v>
      </c>
      <c r="X36" s="89">
        <v>2</v>
      </c>
      <c r="Y36" s="89">
        <v>1</v>
      </c>
      <c r="Z36" s="89">
        <v>2</v>
      </c>
      <c r="AA36" s="89">
        <v>2</v>
      </c>
      <c r="AB36" s="89">
        <v>2</v>
      </c>
    </row>
    <row r="37" spans="1:29" x14ac:dyDescent="0.35">
      <c r="A37" s="90" t="s">
        <v>1194</v>
      </c>
      <c r="B37" s="89">
        <v>4</v>
      </c>
      <c r="C37" s="89">
        <v>3</v>
      </c>
      <c r="D37" s="89">
        <v>2</v>
      </c>
      <c r="E37" s="89">
        <v>4</v>
      </c>
      <c r="F37" s="89">
        <v>4</v>
      </c>
      <c r="G37" s="89">
        <v>4</v>
      </c>
      <c r="H37" s="89">
        <v>4</v>
      </c>
      <c r="I37" s="89">
        <v>4</v>
      </c>
      <c r="J37" s="89">
        <v>4</v>
      </c>
      <c r="K37" s="89">
        <v>4</v>
      </c>
      <c r="L37" s="89">
        <v>4</v>
      </c>
      <c r="M37" s="89">
        <v>4</v>
      </c>
      <c r="N37" s="89">
        <v>4</v>
      </c>
      <c r="O37" s="89">
        <v>4</v>
      </c>
      <c r="P37" s="89">
        <v>4</v>
      </c>
      <c r="Q37" s="89">
        <v>4</v>
      </c>
      <c r="R37" s="89">
        <v>4</v>
      </c>
      <c r="S37" s="89">
        <v>4</v>
      </c>
      <c r="T37" s="89">
        <v>3</v>
      </c>
      <c r="U37" s="89">
        <v>4</v>
      </c>
      <c r="V37" s="89">
        <v>4</v>
      </c>
      <c r="W37" s="89">
        <v>4</v>
      </c>
      <c r="X37" s="89">
        <v>4</v>
      </c>
      <c r="Y37" s="89">
        <v>2</v>
      </c>
      <c r="Z37" s="89">
        <v>4</v>
      </c>
      <c r="AA37" s="89">
        <v>4</v>
      </c>
      <c r="AB37" s="89">
        <v>4</v>
      </c>
    </row>
    <row r="38" spans="1:29" x14ac:dyDescent="0.35">
      <c r="A38" s="90" t="s">
        <v>1119</v>
      </c>
      <c r="B38" s="89">
        <v>10</v>
      </c>
      <c r="C38" s="89">
        <v>1</v>
      </c>
      <c r="D38" s="89">
        <v>0</v>
      </c>
      <c r="E38" s="89">
        <v>6</v>
      </c>
      <c r="F38" s="89">
        <v>6</v>
      </c>
      <c r="G38" s="89">
        <v>7</v>
      </c>
      <c r="H38" s="89">
        <v>4</v>
      </c>
      <c r="I38" s="89">
        <v>6</v>
      </c>
      <c r="J38" s="89">
        <v>4</v>
      </c>
      <c r="K38" s="89">
        <v>4</v>
      </c>
      <c r="L38" s="89">
        <v>4</v>
      </c>
      <c r="M38" s="89">
        <v>6</v>
      </c>
      <c r="N38" s="89">
        <v>6</v>
      </c>
      <c r="O38" s="89">
        <v>6</v>
      </c>
      <c r="P38" s="89">
        <v>4</v>
      </c>
      <c r="Q38" s="89">
        <v>8</v>
      </c>
      <c r="R38" s="89">
        <v>5</v>
      </c>
      <c r="S38" s="89">
        <v>4</v>
      </c>
      <c r="T38" s="89">
        <v>6</v>
      </c>
      <c r="U38" s="89">
        <v>5</v>
      </c>
      <c r="V38" s="89">
        <v>3</v>
      </c>
      <c r="W38" s="89">
        <v>5</v>
      </c>
      <c r="X38" s="89">
        <v>4</v>
      </c>
      <c r="Y38" s="89">
        <v>4</v>
      </c>
      <c r="Z38" s="89">
        <v>4</v>
      </c>
      <c r="AA38" s="89">
        <v>4</v>
      </c>
      <c r="AB38" s="89">
        <v>5</v>
      </c>
    </row>
    <row r="39" spans="1:29" x14ac:dyDescent="0.35">
      <c r="A39" s="90" t="s">
        <v>1467</v>
      </c>
      <c r="B39" s="89">
        <v>5</v>
      </c>
      <c r="C39" s="89">
        <v>2</v>
      </c>
      <c r="D39" s="89">
        <v>1</v>
      </c>
      <c r="E39" s="89">
        <v>5</v>
      </c>
      <c r="F39" s="89">
        <v>4</v>
      </c>
      <c r="G39" s="89">
        <v>5</v>
      </c>
      <c r="H39" s="89">
        <v>3</v>
      </c>
      <c r="I39" s="89">
        <v>4</v>
      </c>
      <c r="J39" s="89">
        <v>1</v>
      </c>
      <c r="K39" s="89">
        <v>0</v>
      </c>
      <c r="L39" s="89">
        <v>0</v>
      </c>
      <c r="M39" s="89">
        <v>1</v>
      </c>
      <c r="N39" s="89">
        <v>2</v>
      </c>
      <c r="O39" s="89">
        <v>2</v>
      </c>
      <c r="P39" s="89">
        <v>2</v>
      </c>
      <c r="Q39" s="89">
        <v>3</v>
      </c>
      <c r="R39" s="89">
        <v>0</v>
      </c>
      <c r="S39" s="89">
        <v>3</v>
      </c>
      <c r="T39" s="89">
        <v>4</v>
      </c>
      <c r="U39" s="89">
        <v>1</v>
      </c>
      <c r="V39" s="89">
        <v>1</v>
      </c>
      <c r="W39" s="89">
        <v>0</v>
      </c>
      <c r="X39" s="89">
        <v>0</v>
      </c>
      <c r="Y39" s="89">
        <v>0</v>
      </c>
      <c r="Z39" s="89"/>
      <c r="AA39" s="89"/>
      <c r="AB39" s="89"/>
    </row>
    <row r="40" spans="1:29" x14ac:dyDescent="0.35">
      <c r="A40" s="90" t="s">
        <v>1574</v>
      </c>
      <c r="B40" s="89">
        <v>27</v>
      </c>
      <c r="C40" s="89">
        <v>12</v>
      </c>
      <c r="D40" s="89">
        <v>7</v>
      </c>
      <c r="E40" s="89">
        <v>23</v>
      </c>
      <c r="F40" s="89">
        <v>22</v>
      </c>
      <c r="G40" s="89">
        <v>23</v>
      </c>
      <c r="H40" s="89">
        <v>17</v>
      </c>
      <c r="I40" s="89">
        <v>19</v>
      </c>
      <c r="J40" s="89">
        <v>14</v>
      </c>
      <c r="K40" s="89">
        <v>11</v>
      </c>
      <c r="L40" s="89">
        <v>11</v>
      </c>
      <c r="M40" s="89">
        <v>16</v>
      </c>
      <c r="N40" s="89">
        <v>18</v>
      </c>
      <c r="O40" s="89">
        <v>18</v>
      </c>
      <c r="P40" s="89">
        <v>15</v>
      </c>
      <c r="Q40" s="89">
        <v>20</v>
      </c>
      <c r="R40" s="89">
        <v>15</v>
      </c>
      <c r="S40" s="89">
        <v>18</v>
      </c>
      <c r="T40" s="89">
        <v>21</v>
      </c>
      <c r="U40" s="89">
        <v>17</v>
      </c>
      <c r="V40" s="89">
        <v>11</v>
      </c>
      <c r="W40" s="89">
        <v>15</v>
      </c>
      <c r="X40" s="89">
        <v>14</v>
      </c>
      <c r="Y40" s="89">
        <v>11</v>
      </c>
      <c r="Z40" s="89">
        <v>14</v>
      </c>
      <c r="AA40" s="89">
        <v>14</v>
      </c>
      <c r="AB40" s="89">
        <v>15</v>
      </c>
    </row>
    <row r="44" spans="1:29" x14ac:dyDescent="0.35">
      <c r="A44" s="3" t="s">
        <v>1606</v>
      </c>
      <c r="B44" s="28"/>
    </row>
    <row r="47" spans="1:29" x14ac:dyDescent="0.35">
      <c r="A47" s="88" t="s">
        <v>1573</v>
      </c>
      <c r="B47" s="89" t="s">
        <v>1607</v>
      </c>
      <c r="C47" s="89" t="s">
        <v>1608</v>
      </c>
      <c r="D47" s="89" t="s">
        <v>1609</v>
      </c>
      <c r="E47" s="89" t="s">
        <v>1610</v>
      </c>
      <c r="F47" s="89" t="s">
        <v>1611</v>
      </c>
      <c r="G47" s="89" t="s">
        <v>1612</v>
      </c>
      <c r="H47" s="89" t="s">
        <v>1613</v>
      </c>
      <c r="I47" s="89" t="s">
        <v>1614</v>
      </c>
      <c r="J47" s="89" t="s">
        <v>1615</v>
      </c>
      <c r="K47" s="89" t="s">
        <v>1616</v>
      </c>
      <c r="L47" s="89" t="s">
        <v>1617</v>
      </c>
      <c r="M47" s="89" t="s">
        <v>1618</v>
      </c>
      <c r="N47" s="89" t="s">
        <v>1619</v>
      </c>
      <c r="O47" s="89" t="s">
        <v>1620</v>
      </c>
      <c r="P47" s="89" t="s">
        <v>1621</v>
      </c>
      <c r="Q47" s="89" t="s">
        <v>1622</v>
      </c>
      <c r="R47" s="89" t="s">
        <v>1623</v>
      </c>
      <c r="S47" s="89" t="s">
        <v>1624</v>
      </c>
      <c r="T47" s="89" t="s">
        <v>1625</v>
      </c>
      <c r="U47" s="89" t="s">
        <v>1626</v>
      </c>
      <c r="V47" s="89" t="s">
        <v>1627</v>
      </c>
      <c r="W47" s="89" t="s">
        <v>1628</v>
      </c>
      <c r="X47" s="89" t="s">
        <v>1629</v>
      </c>
      <c r="Y47" s="89" t="s">
        <v>1630</v>
      </c>
      <c r="Z47" s="89" t="s">
        <v>1631</v>
      </c>
      <c r="AA47" s="89" t="s">
        <v>1632</v>
      </c>
      <c r="AB47" s="89" t="s">
        <v>1633</v>
      </c>
      <c r="AC47" s="89" t="s">
        <v>1634</v>
      </c>
    </row>
    <row r="48" spans="1:29" x14ac:dyDescent="0.35">
      <c r="A48" s="90" t="s">
        <v>1331</v>
      </c>
      <c r="B48" s="89">
        <v>8</v>
      </c>
      <c r="C48" s="89">
        <v>8</v>
      </c>
      <c r="D48" s="89">
        <v>8</v>
      </c>
      <c r="E48" s="89">
        <v>6</v>
      </c>
      <c r="F48" s="89">
        <v>9</v>
      </c>
      <c r="G48" s="89">
        <v>12</v>
      </c>
      <c r="H48" s="89">
        <v>5</v>
      </c>
      <c r="I48" s="89">
        <v>4</v>
      </c>
      <c r="J48" s="89">
        <v>4</v>
      </c>
      <c r="K48" s="89">
        <v>4</v>
      </c>
      <c r="L48" s="89">
        <v>4</v>
      </c>
      <c r="M48" s="89">
        <v>4</v>
      </c>
      <c r="N48" s="89">
        <v>4</v>
      </c>
      <c r="O48" s="89">
        <v>5</v>
      </c>
      <c r="P48" s="89">
        <v>3</v>
      </c>
      <c r="Q48" s="89">
        <v>4</v>
      </c>
      <c r="R48" s="89">
        <v>7</v>
      </c>
      <c r="S48" s="89">
        <v>5</v>
      </c>
      <c r="T48" s="89">
        <v>4</v>
      </c>
      <c r="U48" s="89">
        <v>5</v>
      </c>
      <c r="V48" s="89">
        <v>4</v>
      </c>
      <c r="W48" s="89">
        <v>4</v>
      </c>
      <c r="X48" s="89">
        <v>3</v>
      </c>
      <c r="Y48" s="89">
        <v>6</v>
      </c>
      <c r="Z48" s="89">
        <v>4</v>
      </c>
      <c r="AA48" s="89">
        <v>9</v>
      </c>
      <c r="AB48" s="89">
        <v>8</v>
      </c>
      <c r="AC48" s="89">
        <v>16</v>
      </c>
    </row>
    <row r="49" spans="1:29" x14ac:dyDescent="0.35">
      <c r="A49" s="90" t="s">
        <v>1574</v>
      </c>
      <c r="B49" s="89">
        <v>8</v>
      </c>
      <c r="C49" s="89">
        <v>8</v>
      </c>
      <c r="D49" s="89">
        <v>8</v>
      </c>
      <c r="E49" s="89">
        <v>6</v>
      </c>
      <c r="F49" s="89">
        <v>9</v>
      </c>
      <c r="G49" s="89">
        <v>12</v>
      </c>
      <c r="H49" s="89">
        <v>5</v>
      </c>
      <c r="I49" s="89">
        <v>4</v>
      </c>
      <c r="J49" s="89">
        <v>4</v>
      </c>
      <c r="K49" s="89">
        <v>4</v>
      </c>
      <c r="L49" s="89">
        <v>4</v>
      </c>
      <c r="M49" s="89">
        <v>4</v>
      </c>
      <c r="N49" s="89">
        <v>4</v>
      </c>
      <c r="O49" s="89">
        <v>5</v>
      </c>
      <c r="P49" s="89">
        <v>3</v>
      </c>
      <c r="Q49" s="89">
        <v>4</v>
      </c>
      <c r="R49" s="89">
        <v>7</v>
      </c>
      <c r="S49" s="89">
        <v>5</v>
      </c>
      <c r="T49" s="89">
        <v>4</v>
      </c>
      <c r="U49" s="89">
        <v>5</v>
      </c>
      <c r="V49" s="89">
        <v>4</v>
      </c>
      <c r="W49" s="89">
        <v>4</v>
      </c>
      <c r="X49" s="89">
        <v>3</v>
      </c>
      <c r="Y49" s="89">
        <v>6</v>
      </c>
      <c r="Z49" s="89">
        <v>4</v>
      </c>
      <c r="AA49" s="89">
        <v>9</v>
      </c>
      <c r="AB49" s="89">
        <v>8</v>
      </c>
      <c r="AC49" s="89">
        <v>16</v>
      </c>
    </row>
  </sheetData>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46B77-D7A5-4980-9C4E-DBC2828D6A77}">
  <dimension ref="A2:BF63"/>
  <sheetViews>
    <sheetView topLeftCell="A11" zoomScale="80" zoomScaleNormal="80" workbookViewId="0">
      <selection activeCell="C62" sqref="C62"/>
    </sheetView>
  </sheetViews>
  <sheetFormatPr baseColWidth="10" defaultColWidth="11.453125" defaultRowHeight="14.5" x14ac:dyDescent="0.35"/>
  <cols>
    <col min="3" max="3" width="16.453125" customWidth="1"/>
    <col min="4" max="4" width="16.1796875" customWidth="1"/>
    <col min="5" max="5" width="11.81640625" bestFit="1" customWidth="1"/>
    <col min="6" max="6" width="14.7265625" customWidth="1"/>
    <col min="7" max="7" width="13.453125" bestFit="1" customWidth="1"/>
    <col min="9" max="9" width="15.81640625" bestFit="1" customWidth="1"/>
    <col min="11" max="11" width="14.26953125" customWidth="1"/>
    <col min="12" max="12" width="15.1796875" customWidth="1"/>
    <col min="13" max="13" width="17.1796875" bestFit="1" customWidth="1"/>
    <col min="14" max="14" width="20.54296875" bestFit="1" customWidth="1"/>
    <col min="15" max="15" width="18.54296875" bestFit="1" customWidth="1"/>
    <col min="16" max="16" width="25.7265625" bestFit="1" customWidth="1"/>
    <col min="17" max="17" width="15.453125" customWidth="1"/>
    <col min="18" max="18" width="18.81640625" customWidth="1"/>
    <col min="19" max="19" width="17.26953125" bestFit="1" customWidth="1"/>
    <col min="20" max="20" width="16.453125" customWidth="1"/>
    <col min="21" max="21" width="16.81640625" bestFit="1" customWidth="1"/>
    <col min="22" max="22" width="16.1796875" customWidth="1"/>
    <col min="23" max="23" width="14.54296875" bestFit="1" customWidth="1"/>
  </cols>
  <sheetData>
    <row r="2" spans="1:31" x14ac:dyDescent="0.35">
      <c r="A2" s="6" t="s">
        <v>1635</v>
      </c>
      <c r="B2" s="7"/>
      <c r="C2" s="7"/>
      <c r="D2" s="7"/>
      <c r="E2" s="7"/>
      <c r="F2" s="7"/>
      <c r="G2" s="8"/>
      <c r="H2" s="9"/>
      <c r="I2" s="10"/>
      <c r="J2" s="9"/>
    </row>
    <row r="3" spans="1:31" ht="15" thickBot="1" x14ac:dyDescent="0.4"/>
    <row r="4" spans="1:31" x14ac:dyDescent="0.35">
      <c r="B4" s="5"/>
      <c r="C4" s="5" t="s">
        <v>1636</v>
      </c>
      <c r="D4" s="5" t="s">
        <v>1637</v>
      </c>
      <c r="E4" s="5" t="s">
        <v>1638</v>
      </c>
      <c r="F4" s="5" t="s">
        <v>1639</v>
      </c>
      <c r="G4" s="5" t="s">
        <v>1640</v>
      </c>
      <c r="H4" s="5" t="s">
        <v>1641</v>
      </c>
      <c r="I4" s="5" t="s">
        <v>1642</v>
      </c>
      <c r="J4" s="5" t="s">
        <v>1643</v>
      </c>
      <c r="K4" s="5" t="s">
        <v>1644</v>
      </c>
      <c r="L4" s="5" t="s">
        <v>1645</v>
      </c>
      <c r="M4" s="5" t="s">
        <v>1646</v>
      </c>
      <c r="N4" s="5" t="s">
        <v>1647</v>
      </c>
      <c r="O4" s="5" t="s">
        <v>1648</v>
      </c>
      <c r="P4" s="5" t="s">
        <v>1649</v>
      </c>
      <c r="Q4" s="5" t="s">
        <v>1650</v>
      </c>
      <c r="R4" s="5" t="s">
        <v>1651</v>
      </c>
      <c r="S4" s="5" t="s">
        <v>1652</v>
      </c>
      <c r="T4" s="5" t="s">
        <v>1653</v>
      </c>
      <c r="U4" s="5" t="s">
        <v>1654</v>
      </c>
      <c r="V4" s="5" t="s">
        <v>1655</v>
      </c>
      <c r="W4" s="5" t="s">
        <v>1656</v>
      </c>
      <c r="X4" s="5" t="s">
        <v>1657</v>
      </c>
      <c r="Y4" s="5" t="s">
        <v>1658</v>
      </c>
      <c r="Z4" s="5" t="s">
        <v>1659</v>
      </c>
      <c r="AA4" s="5" t="s">
        <v>1660</v>
      </c>
      <c r="AB4" s="5" t="s">
        <v>1661</v>
      </c>
      <c r="AC4" s="5" t="s">
        <v>1662</v>
      </c>
      <c r="AD4" s="5" t="s">
        <v>1663</v>
      </c>
      <c r="AE4" s="5" t="s">
        <v>1664</v>
      </c>
    </row>
    <row r="5" spans="1:31" x14ac:dyDescent="0.35">
      <c r="A5" s="11" t="s">
        <v>1665</v>
      </c>
    </row>
    <row r="6" spans="1:31" x14ac:dyDescent="0.35">
      <c r="B6" t="s">
        <v>1666</v>
      </c>
      <c r="C6" cm="1">
        <f t="array" ref="C6">MEDIAN(IF(Données_prix!$C:$C="marche_dedougou",IF(Données_prix!F:F&gt;0,Données_prix!F:F)))</f>
        <v>1000</v>
      </c>
      <c r="D6" cm="1">
        <f t="array" ref="D6">MEDIAN(IF(Données_prix!$C:$C="marche_dedougou",IF(Données_prix!G:G&gt;0,Données_prix!G:G)))</f>
        <v>700</v>
      </c>
      <c r="E6" cm="1">
        <f t="array" ref="E6">MEDIAN(IF(Données_prix!$C:$C="marche_dedougou",IF(Données_prix!H:H&gt;0,Données_prix!H:H)))</f>
        <v>1750</v>
      </c>
      <c r="F6" cm="1">
        <f t="array" ref="F6">MEDIAN(IF(Données_prix!$C:$C="marche_dedougou",IF(Données_prix!I:I&gt;0,Données_prix!I:I)))</f>
        <v>450</v>
      </c>
      <c r="G6" cm="1">
        <f t="array" ref="G6">MEDIAN(IF(Données_prix!$C:$C="marche_dedougou",IF(Données_prix!J:J&gt;0,Données_prix!J:J)))</f>
        <v>250</v>
      </c>
      <c r="H6" cm="1">
        <f t="array" ref="H6">MEDIAN(IF(Données_prix!$C:$C="marche_dedougou",IF(Données_prix!K:K&gt;0,Données_prix!K:K)))</f>
        <v>4750</v>
      </c>
      <c r="I6" cm="1">
        <f t="array" ref="I6">MEDIAN(IF(Données_prix!$C:$C="marche_dedougou",IF(Données_prix!L:L&gt;0,Données_prix!L:L)))</f>
        <v>6000</v>
      </c>
      <c r="J6" cm="1">
        <f t="array" ref="J6">MEDIAN(IF(Données_prix!$C:$C="marche_dedougou",IF(Données_prix!M:M&gt;0,Données_prix!M:M)))</f>
        <v>1500</v>
      </c>
      <c r="K6" cm="1">
        <f t="array" ref="K6">MEDIAN(IF(Données_prix!$C:$C="marche_dedougou",IF(Données_prix!N:N&gt;0,Données_prix!N:N)))</f>
        <v>2000</v>
      </c>
      <c r="L6" cm="1">
        <f t="array" ref="L6">MEDIAN(IF(Données_prix!$C:$C="marche_dedougou",IF(Données_prix!O:O&gt;0,Données_prix!O:O)))</f>
        <v>4500</v>
      </c>
      <c r="M6" cm="1">
        <f t="array" ref="M6">MEDIAN(IF(Données_prix!$C:$C="marche_dedougou",IF(Données_prix!P:P&gt;0,Données_prix!P:P)))</f>
        <v>100</v>
      </c>
      <c r="N6" s="12" t="e" cm="1">
        <f t="array" ref="N6">MEDIAN(IF(Données_prix!$C:$C="marche_dedougou",IF(Données_prix!Q:Q&gt;0,Données_prix!Q:Q)))</f>
        <v>#NUM!</v>
      </c>
      <c r="O6" s="12" cm="1">
        <f t="array" ref="O6">MEDIAN(IF(Données_prix!$C:$C="marche_dedougou",IF(Données_prix!R:R&gt;0,Données_prix!R:R)))</f>
        <v>26750</v>
      </c>
      <c r="P6" s="12" cm="1">
        <f t="array" ref="P6">MEDIAN(IF(Données_prix!$C:$C="marche_dedougou",IF(Données_prix!S:S&gt;0,Données_prix!S:S)))</f>
        <v>27500</v>
      </c>
      <c r="Q6" cm="1">
        <f t="array" ref="Q6">MEDIAN(IF(Données_prix!$C:$C="marche_dedougou",IF(Données_prix!T:T&gt;0,Données_prix!T:T)))</f>
        <v>5000</v>
      </c>
      <c r="R6" cm="1">
        <f t="array" ref="R6">MEDIAN(IF(Données_prix!$C:$C="marche_dedougou",IF(Données_prix!U:U&gt;0,Données_prix!U:U)))</f>
        <v>3500</v>
      </c>
      <c r="S6" cm="1">
        <f t="array" ref="S6">MEDIAN(IF(Données_prix!$C:$C="marche_dedougou",IF(Données_prix!V:V&gt;0,Données_prix!V:V)))</f>
        <v>1500</v>
      </c>
      <c r="T6" cm="1">
        <f t="array" ref="T6">MEDIAN(IF(Données_prix!$C:$C="marche_dedougou",IF(Données_prix!W:W&gt;0,Données_prix!W:W)))</f>
        <v>100</v>
      </c>
      <c r="U6" cm="1">
        <f t="array" ref="U6">MEDIAN(IF(Données_prix!$C:$C="marche_dedougou",IF(Données_prix!X:X&gt;0,Données_prix!X:X)))</f>
        <v>550</v>
      </c>
      <c r="V6" cm="1">
        <f t="array" ref="V6">MEDIAN(IF(Données_prix!$C:$C="marche_dedougou",IF(Données_prix!Y:Y&gt;0,Données_prix!Y:Y)))</f>
        <v>750</v>
      </c>
      <c r="W6" cm="1">
        <f t="array" ref="W6">MEDIAN(IF(Données_prix!$C:$C="marche_dedougou",IF(Données_prix!Z:Z&gt;0,Données_prix!Z:Z)))</f>
        <v>1000</v>
      </c>
      <c r="X6" cm="1">
        <f t="array" ref="X6">MEDIAN(IF(Données_prix!$C:$C="marche_dedougou",IF(Données_prix!AA:AA&gt;0,Données_prix!AA:AA)))</f>
        <v>2000</v>
      </c>
      <c r="Y6" cm="1">
        <f t="array" ref="Y6">MEDIAN(IF(Données_prix!$C:$C="marche_dedougou",IF(Données_prix!AB:AB&gt;0,Données_prix!AB:AB)))</f>
        <v>3000</v>
      </c>
      <c r="Z6" cm="1">
        <f t="array" ref="Z6">MEDIAN(IF(Données_prix!$C:$C="marche_dedougou",IF(Données_prix!AC:AC&gt;0,Données_prix!AC:AC)))</f>
        <v>2250</v>
      </c>
      <c r="AA6" cm="1">
        <f t="array" ref="AA6">MEDIAN(IF(Données_prix!$C:$C="marche_dedougou",IF(Données_prix!AD:AD&gt;0,Données_prix!AD:AD)))</f>
        <v>3000</v>
      </c>
      <c r="AB6" cm="1">
        <f t="array" ref="AB6">MEDIAN(IF(Données_prix!$C:$C="marche_dedougou",IF(Données_prix!AE:AE&gt;0,Données_prix!AE:AE)))</f>
        <v>1500</v>
      </c>
      <c r="AC6" cm="1">
        <f t="array" ref="AC6">MEDIAN(IF(Données_prix!$C:$C="marche_dedougou",IF(Données_prix!AF:AF&gt;0,Données_prix!AF:AF)))</f>
        <v>2250</v>
      </c>
      <c r="AD6" cm="1">
        <f t="array" ref="AD6">MEDIAN(IF(Données_prix!$C:$C="marche_dedougou",IF(Données_prix!AG:AG&gt;0,Données_prix!AG:AG)))</f>
        <v>250</v>
      </c>
      <c r="AE6" cm="1">
        <f t="array" ref="AE6">MEDIAN(IF(Données_prix!$C:$C="marche_dedougou",IF(Données_prix!CL:CL&gt;0,Données_prix!CL:CL)))</f>
        <v>200</v>
      </c>
    </row>
    <row r="7" spans="1:31" x14ac:dyDescent="0.35">
      <c r="B7" t="s">
        <v>1667</v>
      </c>
      <c r="C7" cm="1">
        <f t="array" ref="C7">MIN(IF(Données_prix!$C:$C="marche_dedougou",IF(Données_prix!F:F&gt;0,Données_prix!F:F)))</f>
        <v>1000</v>
      </c>
      <c r="D7" cm="1">
        <f t="array" ref="D7">MIN(IF(Données_prix!$C:$C="marche_dedougou",IF(Données_prix!G:G&gt;0,Données_prix!G:G)))</f>
        <v>600</v>
      </c>
      <c r="E7" cm="1">
        <f t="array" ref="E7">MIN(IF(Données_prix!$C:$C="marche_dedougou",IF(Données_prix!H:H&gt;0,Données_prix!H:H)))</f>
        <v>1000</v>
      </c>
      <c r="F7" cm="1">
        <f t="array" ref="F7">MIN(IF(Données_prix!$C:$C="marche_dedougou",IF(Données_prix!I:I&gt;0,Données_prix!I:I)))</f>
        <v>400</v>
      </c>
      <c r="G7" cm="1">
        <f t="array" ref="G7">MIN(IF(Données_prix!$C:$C="marche_dedougou",IF(Données_prix!J:J&gt;0,Données_prix!J:J)))</f>
        <v>250</v>
      </c>
      <c r="H7" cm="1">
        <f t="array" ref="H7">MIN(IF(Données_prix!$C:$C="marche_dedougou",IF(Données_prix!K:K&gt;0,Données_prix!K:K)))</f>
        <v>2500</v>
      </c>
      <c r="I7" cm="1">
        <f t="array" ref="I7">MIN(IF(Données_prix!$C:$C="marche_dedougou",IF(Données_prix!L:L&gt;0,Données_prix!L:L)))</f>
        <v>4500</v>
      </c>
      <c r="J7" cm="1">
        <f t="array" ref="J7">MIN(IF(Données_prix!$C:$C="marche_dedougou",IF(Données_prix!M:M&gt;0,Données_prix!M:M)))</f>
        <v>800</v>
      </c>
      <c r="K7" cm="1">
        <f t="array" ref="K7">MIN(IF(Données_prix!$C:$C="marche_dedougou",IF(Données_prix!N:N&gt;0,Données_prix!N:N)))</f>
        <v>500</v>
      </c>
      <c r="L7" cm="1">
        <f t="array" ref="L7">MIN(IF(Données_prix!$C:$C="marche_dedougou",IF(Données_prix!O:O&gt;0,Données_prix!O:O)))</f>
        <v>4000</v>
      </c>
      <c r="M7" cm="1">
        <f t="array" ref="M7">MIN(IF(Données_prix!$C:$C="marche_dedougou",IF(Données_prix!P:P&gt;0,Données_prix!P:P)))</f>
        <v>100</v>
      </c>
      <c r="N7" s="12" cm="1">
        <f t="array" ref="N7">MIN(IF(Données_prix!$C:$C="marche_dedougou",IF(Données_prix!Q:Q&gt;0,Données_prix!Q:Q)))</f>
        <v>0</v>
      </c>
      <c r="O7" s="12" cm="1">
        <f t="array" ref="O7">MIN(IF(Données_prix!$C:$C="marche_dedougou",IF(Données_prix!R:R&gt;0,Données_prix!R:R)))</f>
        <v>26000</v>
      </c>
      <c r="P7" s="12" cm="1">
        <f t="array" ref="P7">MIN(IF(Données_prix!$C:$C="marche_dedougou",IF(Données_prix!S:S&gt;0,Données_prix!S:S)))</f>
        <v>27500</v>
      </c>
      <c r="Q7" cm="1">
        <f t="array" ref="Q7">MIN(IF(Données_prix!$C:$C="marche_dedougou",IF(Données_prix!T:T&gt;0,Données_prix!T:T)))</f>
        <v>5000</v>
      </c>
      <c r="R7" cm="1">
        <f t="array" ref="R7">MIN(IF(Données_prix!$C:$C="marche_dedougou",IF(Données_prix!U:U&gt;0,Données_prix!U:U)))</f>
        <v>3500</v>
      </c>
      <c r="S7" cm="1">
        <f t="array" ref="S7">MIN(IF(Données_prix!$C:$C="marche_dedougou",IF(Données_prix!V:V&gt;0,Données_prix!V:V)))</f>
        <v>1500</v>
      </c>
      <c r="T7" cm="1">
        <f t="array" ref="T7">MIN(IF(Données_prix!$C:$C="marche_dedougou",IF(Données_prix!W:W&gt;0,Données_prix!W:W)))</f>
        <v>100</v>
      </c>
      <c r="U7" cm="1">
        <f t="array" ref="U7">MIN(IF(Données_prix!$C:$C="marche_dedougou",IF(Données_prix!X:X&gt;0,Données_prix!X:X)))</f>
        <v>500</v>
      </c>
      <c r="V7" cm="1">
        <f t="array" ref="V7">MIN(IF(Données_prix!$C:$C="marche_dedougou",IF(Données_prix!Y:Y&gt;0,Données_prix!Y:Y)))</f>
        <v>750</v>
      </c>
      <c r="W7" cm="1">
        <f t="array" ref="W7">MIN(IF(Données_prix!$C:$C="marche_dedougou",IF(Données_prix!Z:Z&gt;0,Données_prix!Z:Z)))</f>
        <v>1000</v>
      </c>
      <c r="X7" cm="1">
        <f t="array" ref="X7">MIN(IF(Données_prix!$C:$C="marche_dedougou",IF(Données_prix!AA:AA&gt;0,Données_prix!AA:AA)))</f>
        <v>2000</v>
      </c>
      <c r="Y7" cm="1">
        <f t="array" ref="Y7">MIN(IF(Données_prix!$C:$C="marche_dedougou",IF(Données_prix!AB:AB&gt;0,Données_prix!AB:AB)))</f>
        <v>3000</v>
      </c>
      <c r="Z7" cm="1">
        <f t="array" ref="Z7">MIN(IF(Données_prix!$C:$C="marche_dedougou",IF(Données_prix!AC:AC&gt;0,Données_prix!AC:AC)))</f>
        <v>2000</v>
      </c>
      <c r="AA7" cm="1">
        <f t="array" ref="AA7">MIN(IF(Données_prix!$C:$C="marche_dedougou",IF(Données_prix!AD:AD&gt;0,Données_prix!AD:AD)))</f>
        <v>2750</v>
      </c>
      <c r="AB7" cm="1">
        <f t="array" ref="AB7">MIN(IF(Données_prix!$C:$C="marche_dedougou",IF(Données_prix!AE:AE&gt;0,Données_prix!AE:AE)))</f>
        <v>1400</v>
      </c>
      <c r="AC7" cm="1">
        <f t="array" ref="AC7">MIN(IF(Données_prix!$C:$C="marche_dedougou",IF(Données_prix!AF:AF&gt;0,Données_prix!AF:AF)))</f>
        <v>2250</v>
      </c>
      <c r="AD7" cm="1">
        <f t="array" ref="AD7">MIN(IF(Données_prix!$C:$C="marche_dedougou",IF(Données_prix!AG:AG&gt;0,Données_prix!AG:AG)))</f>
        <v>225</v>
      </c>
      <c r="AE7" cm="1">
        <f t="array" ref="AE7">MIN(IF(Données_prix!$C:$C="marche_dedougou",IF(Données_prix!CL:CL&gt;0,Données_prix!CL:CL)))</f>
        <v>200</v>
      </c>
    </row>
    <row r="8" spans="1:31" x14ac:dyDescent="0.35">
      <c r="B8" t="s">
        <v>1668</v>
      </c>
      <c r="C8" cm="1">
        <f t="array" ref="C8">MAX(IF(Données_prix!$C:$C="marche_dedougou",IF(Données_prix!F:F&gt;0,Données_prix!F:F)))</f>
        <v>1200</v>
      </c>
      <c r="D8" cm="1">
        <f t="array" ref="D8">MAX(IF(Données_prix!$C:$C="marche_dedougou",IF(Données_prix!G:G&gt;0,Données_prix!G:G)))</f>
        <v>5000</v>
      </c>
      <c r="E8" cm="1">
        <f t="array" ref="E8">MAX(IF(Données_prix!$C:$C="marche_dedougou",IF(Données_prix!H:H&gt;0,Données_prix!H:H)))</f>
        <v>2000</v>
      </c>
      <c r="F8" cm="1">
        <f t="array" ref="F8">MAX(IF(Données_prix!$C:$C="marche_dedougou",IF(Données_prix!I:I&gt;0,Données_prix!I:I)))</f>
        <v>450</v>
      </c>
      <c r="G8" cm="1">
        <f t="array" ref="G8">MAX(IF(Données_prix!$C:$C="marche_dedougou",IF(Données_prix!J:J&gt;0,Données_prix!J:J)))</f>
        <v>250</v>
      </c>
      <c r="H8" cm="1">
        <f t="array" ref="H8">MAX(IF(Données_prix!$C:$C="marche_dedougou",IF(Données_prix!K:K&gt;0,Données_prix!K:K)))</f>
        <v>5000</v>
      </c>
      <c r="I8" cm="1">
        <f t="array" ref="I8">MAX(IF(Données_prix!$C:$C="marche_dedougou",IF(Données_prix!L:L&gt;0,Données_prix!L:L)))</f>
        <v>12000</v>
      </c>
      <c r="J8" cm="1">
        <f t="array" ref="J8">MAX(IF(Données_prix!$C:$C="marche_dedougou",IF(Données_prix!M:M&gt;0,Données_prix!M:M)))</f>
        <v>1500</v>
      </c>
      <c r="K8" cm="1">
        <f t="array" ref="K8">MAX(IF(Données_prix!$C:$C="marche_dedougou",IF(Données_prix!N:N&gt;0,Données_prix!N:N)))</f>
        <v>2500</v>
      </c>
      <c r="L8" cm="1">
        <f t="array" ref="L8">MAX(IF(Données_prix!$C:$C="marche_dedougou",IF(Données_prix!O:O&gt;0,Données_prix!O:O)))</f>
        <v>5000</v>
      </c>
      <c r="M8" cm="1">
        <f t="array" ref="M8">MAX(IF(Données_prix!$C:$C="marche_dedougou",IF(Données_prix!P:P&gt;0,Données_prix!P:P)))</f>
        <v>100</v>
      </c>
      <c r="N8" s="12" cm="1">
        <f t="array" ref="N8">MAX(IF(Données_prix!$C:$C="marche_dedougou",IF(Données_prix!Q:Q&gt;0,Données_prix!Q:Q)))</f>
        <v>0</v>
      </c>
      <c r="O8" s="12" cm="1">
        <f t="array" ref="O8">MAX(IF(Données_prix!$C:$C="marche_dedougou",IF(Données_prix!R:R&gt;0,Données_prix!R:R)))</f>
        <v>27500</v>
      </c>
      <c r="P8" s="12" cm="1">
        <f t="array" ref="P8">MAX(IF(Données_prix!$C:$C="marche_dedougou",IF(Données_prix!S:S&gt;0,Données_prix!S:S)))</f>
        <v>27500</v>
      </c>
      <c r="Q8" cm="1">
        <f t="array" ref="Q8">MAX(IF(Données_prix!$C:$C="marche_dedougou",IF(Données_prix!T:T&gt;0,Données_prix!T:T)))</f>
        <v>5000</v>
      </c>
      <c r="R8" cm="1">
        <f t="array" ref="R8">MAX(IF(Données_prix!$C:$C="marche_dedougou",IF(Données_prix!U:U&gt;0,Données_prix!U:U)))</f>
        <v>3500</v>
      </c>
      <c r="S8" cm="1">
        <f t="array" ref="S8">MAX(IF(Données_prix!$C:$C="marche_dedougou",IF(Données_prix!V:V&gt;0,Données_prix!V:V)))</f>
        <v>1500</v>
      </c>
      <c r="T8" cm="1">
        <f t="array" ref="T8">MAX(IF(Données_prix!$C:$C="marche_dedougou",IF(Données_prix!W:W&gt;0,Données_prix!W:W)))</f>
        <v>150</v>
      </c>
      <c r="U8" cm="1">
        <f t="array" ref="U8">MAX(IF(Données_prix!$C:$C="marche_dedougou",IF(Données_prix!X:X&gt;0,Données_prix!X:X)))</f>
        <v>600</v>
      </c>
      <c r="V8" cm="1">
        <f t="array" ref="V8">MAX(IF(Données_prix!$C:$C="marche_dedougou",IF(Données_prix!Y:Y&gt;0,Données_prix!Y:Y)))</f>
        <v>800</v>
      </c>
      <c r="W8" cm="1">
        <f t="array" ref="W8">MAX(IF(Données_prix!$C:$C="marche_dedougou",IF(Données_prix!Z:Z&gt;0,Données_prix!Z:Z)))</f>
        <v>1200</v>
      </c>
      <c r="X8" cm="1">
        <f t="array" ref="X8">MAX(IF(Données_prix!$C:$C="marche_dedougou",IF(Données_prix!AA:AA&gt;0,Données_prix!AA:AA)))</f>
        <v>5000</v>
      </c>
      <c r="Y8" cm="1">
        <f t="array" ref="Y8">MAX(IF(Données_prix!$C:$C="marche_dedougou",IF(Données_prix!AB:AB&gt;0,Données_prix!AB:AB)))</f>
        <v>3500</v>
      </c>
      <c r="Z8" cm="1">
        <f t="array" ref="Z8">MAX(IF(Données_prix!$C:$C="marche_dedougou",IF(Données_prix!AC:AC&gt;0,Données_prix!AC:AC)))</f>
        <v>5000</v>
      </c>
      <c r="AA8" cm="1">
        <f t="array" ref="AA8">MAX(IF(Données_prix!$C:$C="marche_dedougou",IF(Données_prix!AD:AD&gt;0,Données_prix!AD:AD)))</f>
        <v>3000</v>
      </c>
      <c r="AB8" cm="1">
        <f t="array" ref="AB8">MAX(IF(Données_prix!$C:$C="marche_dedougou",IF(Données_prix!AE:AE&gt;0,Données_prix!AE:AE)))</f>
        <v>2000</v>
      </c>
      <c r="AC8" cm="1">
        <f t="array" ref="AC8">MAX(IF(Données_prix!$C:$C="marche_dedougou",IF(Données_prix!AF:AF&gt;0,Données_prix!AF:AF)))</f>
        <v>2250</v>
      </c>
      <c r="AD8" cm="1">
        <f t="array" ref="AD8">MAX(IF(Données_prix!$C:$C="marche_dedougou",IF(Données_prix!AG:AG&gt;0,Données_prix!AG:AG)))</f>
        <v>250</v>
      </c>
      <c r="AE8" cm="1">
        <f t="array" ref="AE8">MAX(IF(Données_prix!$C:$C="marche_dedougou",IF(Données_prix!CL:CL&gt;0,Données_prix!CL:CL)))</f>
        <v>200</v>
      </c>
    </row>
    <row r="9" spans="1:31" ht="15" thickBot="1" x14ac:dyDescent="0.4">
      <c r="B9" s="13" t="s">
        <v>1669</v>
      </c>
      <c r="C9" s="63">
        <f>COUNTIFS(Données_prix!$C:$C,"marche_dedougou", Données_prix!F:F,"&lt;&gt;")</f>
        <v>3</v>
      </c>
      <c r="D9" s="63">
        <f>COUNTIFS(Données_prix!$C:$C,"marche_dedougou", Données_prix!G:G,"&lt;&gt;")</f>
        <v>7</v>
      </c>
      <c r="E9" s="63">
        <f>COUNTIFS(Données_prix!$C:$C,"marche_dedougou", Données_prix!H:H,"&lt;&gt;")</f>
        <v>7</v>
      </c>
      <c r="F9" s="63">
        <f>COUNTIFS(Données_prix!$C:$C,"marche_dedougou", Données_prix!I:I,"&lt;&gt;")</f>
        <v>5</v>
      </c>
      <c r="G9" s="63">
        <f>COUNTIFS(Données_prix!$C:$C,"marche_dedougou", Données_prix!J:J,"&lt;&gt;")</f>
        <v>5</v>
      </c>
      <c r="H9" s="63">
        <f>COUNTIFS(Données_prix!$C:$C,"marche_dedougou", Données_prix!K:K,"&lt;&gt;")</f>
        <v>6</v>
      </c>
      <c r="I9" s="63">
        <f>COUNTIFS(Données_prix!$C:$C,"marche_dedougou", Données_prix!L:L,"&lt;&gt;")</f>
        <v>5</v>
      </c>
      <c r="J9" s="63">
        <f>COUNTIFS(Données_prix!$C:$C,"marche_dedougou", Données_prix!M:M,"&lt;&gt;")</f>
        <v>7</v>
      </c>
      <c r="K9" s="63">
        <f>COUNTIFS(Données_prix!$C:$C,"marche_dedougou", Données_prix!N:N,"&lt;&gt;")</f>
        <v>7</v>
      </c>
      <c r="L9" s="63">
        <f>COUNTIFS(Données_prix!$C:$C,"marche_dedougou", Données_prix!O:O,"&lt;&gt;")</f>
        <v>7</v>
      </c>
      <c r="M9" s="63">
        <f>COUNTIFS(Données_prix!$C:$C,"marche_dedougou", Données_prix!P:P,"&lt;&gt;")</f>
        <v>8</v>
      </c>
      <c r="N9" s="14">
        <f>COUNTIFS(Données_prix!$C:$C,"marche_dedougou", Données_prix!Q:Q,"&lt;&gt;")</f>
        <v>0</v>
      </c>
      <c r="O9" s="83">
        <f>COUNTIFS(Données_prix!$C:$C,"marche_dedougou", Données_prix!R:R,"&lt;&gt;")</f>
        <v>2</v>
      </c>
      <c r="P9" s="83">
        <f>COUNTIFS(Données_prix!$C:$C,"marche_dedougou", Données_prix!S:S,"&lt;&gt;")</f>
        <v>2</v>
      </c>
      <c r="Q9" s="63">
        <f>COUNTIFS(Données_prix!$C:$C,"marche_dedougou", Données_prix!T:T,"&lt;&gt;")</f>
        <v>5</v>
      </c>
      <c r="R9" s="63">
        <f>COUNTIFS(Données_prix!$C:$C,"marche_dedougou", Données_prix!U:U,"&lt;&gt;")</f>
        <v>5</v>
      </c>
      <c r="S9" s="63">
        <f>COUNTIFS(Données_prix!$C:$C,"marche_dedougou", Données_prix!V:V,"&lt;&gt;")</f>
        <v>3</v>
      </c>
      <c r="T9" s="63">
        <f>COUNTIFS(Données_prix!$C:$C,"marche_dedougou", Données_prix!W:W,"&lt;&gt;")</f>
        <v>7</v>
      </c>
      <c r="U9" s="63">
        <f>COUNTIFS(Données_prix!$C:$C,"marche_dedougou", Données_prix!X:X,"&lt;&gt;")</f>
        <v>10</v>
      </c>
      <c r="V9" s="63">
        <f>COUNTIFS(Données_prix!$C:$C,"marche_dedougou", Données_prix!Y:Y,"&lt;&gt;")</f>
        <v>10</v>
      </c>
      <c r="W9" s="63">
        <f>COUNTIFS(Données_prix!$C:$C,"marche_dedougou", Données_prix!Z:Z,"&lt;&gt;")</f>
        <v>10</v>
      </c>
      <c r="X9" s="63">
        <f>COUNTIFS(Données_prix!$C:$C,"marche_dedougou", Données_prix!AA:AA,"&lt;&gt;")</f>
        <v>3</v>
      </c>
      <c r="Y9" s="63">
        <f>COUNTIFS(Données_prix!$C:$C,"marche_dedougou", Données_prix!AB:AB,"&lt;&gt;")</f>
        <v>9</v>
      </c>
      <c r="Z9" s="63">
        <f>COUNTIFS(Données_prix!$C:$C,"marche_dedougou", Données_prix!AC:AC,"&lt;&gt;")</f>
        <v>7</v>
      </c>
      <c r="AA9" s="63">
        <f>COUNTIFS(Données_prix!$C:$C,"marche_dedougou", Données_prix!AD:AD,"&lt;&gt;")</f>
        <v>10</v>
      </c>
      <c r="AB9" s="63">
        <f>COUNTIFS(Données_prix!$C:$C,"marche_dedougou", Données_prix!AE:AE,"&lt;&gt;")</f>
        <v>7</v>
      </c>
      <c r="AC9" s="63">
        <f>COUNTIFS(Données_prix!$C:$C,"marche_dedougou", Données_prix!AF:AF,"&lt;&gt;")</f>
        <v>5</v>
      </c>
      <c r="AD9" s="63">
        <f>COUNTIFS(Données_prix!$C:$C,"marche_dedougou", Données_prix!AG:AG,"&lt;&gt;")</f>
        <v>9</v>
      </c>
      <c r="AE9" s="63">
        <f>COUNTIFS(Données_prix!$C:$C,"marche_dedougou", Données_prix!CL:CL,"&lt;&gt;")</f>
        <v>3</v>
      </c>
    </row>
    <row r="10" spans="1:31" x14ac:dyDescent="0.35">
      <c r="C10" s="68">
        <f>SUM(C6:G6)</f>
        <v>4150</v>
      </c>
      <c r="H10" s="69">
        <f>SUM(H6:K6)</f>
        <v>14250</v>
      </c>
      <c r="L10" s="70">
        <f>SUM(M6,Q6,R6,S6,T6,U6,V6,W6,X6,Y6,Z6,AA6,AB6,AC6,AD6,AE6)</f>
        <v>26950</v>
      </c>
      <c r="M10" t="s">
        <v>1670</v>
      </c>
    </row>
    <row r="11" spans="1:31" x14ac:dyDescent="0.35">
      <c r="C11" s="81">
        <f>SUM(C10,H10,L10)</f>
        <v>45350</v>
      </c>
    </row>
    <row r="12" spans="1:31" x14ac:dyDescent="0.35">
      <c r="C12" s="81"/>
    </row>
    <row r="13" spans="1:31" x14ac:dyDescent="0.35">
      <c r="C13" s="81"/>
    </row>
    <row r="15" spans="1:31" x14ac:dyDescent="0.35">
      <c r="A15" s="11" t="s">
        <v>1671</v>
      </c>
    </row>
    <row r="16" spans="1:31" x14ac:dyDescent="0.35">
      <c r="B16" t="s">
        <v>1666</v>
      </c>
      <c r="C16" cm="1">
        <f t="array" ref="C16">MEDIAN(IF(Données_prix!$C:$C="marche_ouahigouya",IF(Données_prix!F:F&gt;0,Données_prix!F:F)))</f>
        <v>1000</v>
      </c>
      <c r="D16" s="12" cm="1">
        <f t="array" ref="D16">MEDIAN(IF(Données_prix!$C:$C="marche_ouahigouya",IF(Données_prix!G:G&gt;0,Données_prix!G:G)))</f>
        <v>5000</v>
      </c>
      <c r="E16" s="12" t="e" cm="1">
        <f t="array" ref="E16">MEDIAN(IF(Données_prix!$C:$C="marche_ouahigouya",IF(Données_prix!H:H&gt;0,Données_prix!H:H)))</f>
        <v>#NUM!</v>
      </c>
      <c r="F16" cm="1">
        <f t="array" ref="F16">MEDIAN(IF(Données_prix!$C:$C="marche_ouahigouya",IF(Données_prix!I:I&gt;0,Données_prix!I:I)))</f>
        <v>450</v>
      </c>
      <c r="G16" cm="1">
        <f t="array" ref="G16">MEDIAN(IF(Données_prix!$C:$C="marche_ouahigouya",IF(Données_prix!J:J&gt;0,Données_prix!J:J)))</f>
        <v>250</v>
      </c>
      <c r="H16" cm="1">
        <f t="array" ref="H16">MEDIAN(IF(Données_prix!$C:$C="marche_ouahigouya",IF(Données_prix!K:K&gt;0,Données_prix!K:K)))</f>
        <v>4750</v>
      </c>
      <c r="I16" cm="1">
        <f t="array" ref="I16">MEDIAN(IF(Données_prix!$C:$C="marche_ouahigouya",IF(Données_prix!L:L&gt;0,Données_prix!L:L)))</f>
        <v>4000</v>
      </c>
      <c r="J16" cm="1">
        <f t="array" ref="J16">MEDIAN(IF(Données_prix!$C:$C="marche_ouahigouya",IF(Données_prix!M:M&gt;0,Données_prix!M:M)))</f>
        <v>1000</v>
      </c>
      <c r="K16" cm="1">
        <f t="array" ref="K16">MEDIAN(IF(Données_prix!$C:$C="marche_ouahigouya",IF(Données_prix!N:N&gt;0,Données_prix!N:N)))</f>
        <v>4500</v>
      </c>
      <c r="L16" cm="1">
        <f t="array" ref="L16">MEDIAN(IF(Données_prix!$C:$C="marche_ouahigouya",IF(Données_prix!O:O&gt;0,Données_prix!O:O)))</f>
        <v>9000</v>
      </c>
      <c r="M16" cm="1">
        <f t="array" ref="M16">MEDIAN(IF(Données_prix!$C:$C="marche_ouahigouya",IF(Données_prix!P:P&gt;0,Données_prix!P:P)))</f>
        <v>100</v>
      </c>
      <c r="N16" cm="1">
        <f t="array" ref="N16">MEDIAN(IF(Données_prix!$C:$C="marche_ouahigouya",IF(Données_prix!Q:Q&gt;0,Données_prix!Q:Q)))</f>
        <v>15000</v>
      </c>
      <c r="O16" cm="1">
        <f t="array" ref="O16">MEDIAN(IF(Données_prix!$C:$C="marche_ouahigouya",IF(Données_prix!R:R&gt;0,Données_prix!R:R)))</f>
        <v>22000</v>
      </c>
      <c r="P16" cm="1">
        <f t="array" ref="P16">MEDIAN(IF(Données_prix!$C:$C="marche_ouahigouya",IF(Données_prix!S:S&gt;0,Données_prix!S:S)))</f>
        <v>29000</v>
      </c>
      <c r="Q16" cm="1">
        <f t="array" ref="Q16">MEDIAN(IF(Données_prix!$C:$C="marche_ouahigouya",IF(Données_prix!T:T&gt;0,Données_prix!T:T)))</f>
        <v>6000</v>
      </c>
      <c r="R16" cm="1">
        <f t="array" ref="R16">MEDIAN(IF(Données_prix!$C:$C="marche_ouahigouya",IF(Données_prix!U:U&gt;0,Données_prix!U:U)))</f>
        <v>5000</v>
      </c>
      <c r="S16" cm="1">
        <f t="array" ref="S16">MEDIAN(IF(Données_prix!$C:$C="marche_ouahigouya",IF(Données_prix!V:V&gt;0,Données_prix!V:V)))</f>
        <v>1125</v>
      </c>
      <c r="T16" cm="1">
        <f t="array" ref="T16">MEDIAN(IF(Données_prix!$C:$C="marche_ouahigouya",IF(Données_prix!W:W&gt;0,Données_prix!W:W)))</f>
        <v>175</v>
      </c>
      <c r="U16" cm="1">
        <f t="array" ref="U16">MEDIAN(IF(Données_prix!$C:$C="marche_ouahigouya",IF(Données_prix!X:X&gt;0,Données_prix!X:X)))</f>
        <v>700</v>
      </c>
      <c r="V16" cm="1">
        <f t="array" ref="V16">MEDIAN(IF(Données_prix!$C:$C="marche_ouahigouya",IF(Données_prix!Y:Y&gt;0,Données_prix!Y:Y)))</f>
        <v>1000</v>
      </c>
      <c r="W16" cm="1">
        <f t="array" ref="W16">MEDIAN(IF(Données_prix!$C:$C="marche_ouahigouya",IF(Données_prix!Z:Z&gt;0,Données_prix!Z:Z)))</f>
        <v>1500</v>
      </c>
      <c r="X16" cm="1">
        <f t="array" ref="X16">MEDIAN(IF(Données_prix!$C:$C="marche_ouahigouya",IF(Données_prix!AA:AA&gt;0,Données_prix!AA:AA)))</f>
        <v>800</v>
      </c>
      <c r="Y16" cm="1">
        <f t="array" ref="Y16">MEDIAN(IF(Données_prix!$C:$C="marche_ouahigouya",IF(Données_prix!AB:AB&gt;0,Données_prix!AB:AB)))</f>
        <v>3000</v>
      </c>
      <c r="Z16" cm="1">
        <f t="array" ref="Z16">MEDIAN(IF(Données_prix!$C:$C="marche_ouahigouya",IF(Données_prix!AC:AC&gt;0,Données_prix!AC:AC)))</f>
        <v>2000</v>
      </c>
      <c r="AA16" cm="1">
        <f t="array" ref="AA16">MEDIAN(IF(Données_prix!$C:$C="marche_ouahigouya",IF(Données_prix!AD:AD&gt;0,Données_prix!AD:AD)))</f>
        <v>2000</v>
      </c>
      <c r="AB16" cm="1">
        <f t="array" ref="AB16">MEDIAN(IF(Données_prix!$C:$C="marche_ouahigouya",IF(Données_prix!AE:AE&gt;0,Données_prix!AE:AE)))</f>
        <v>850</v>
      </c>
      <c r="AC16" cm="1">
        <f t="array" ref="AC16">MEDIAN(IF(Données_prix!$C:$C="marche_ouahigouya",IF(Données_prix!AF:AF&gt;0,Données_prix!AF:AF)))</f>
        <v>3000</v>
      </c>
      <c r="AD16" cm="1">
        <f t="array" ref="AD16">MEDIAN(IF(Données_prix!$C:$C="marche_ouahigouya",IF(Données_prix!AG:AG&gt;0,Données_prix!AG:AG)))</f>
        <v>200</v>
      </c>
      <c r="AE16" cm="1">
        <f t="array" ref="AE16">MEDIAN(IF(Données_prix!$C:$C="marche_ouahigouya",IF(Données_prix!CL:CL&gt;0,Données_prix!CL:CL)))</f>
        <v>275</v>
      </c>
    </row>
    <row r="17" spans="1:31" x14ac:dyDescent="0.35">
      <c r="B17" t="s">
        <v>1667</v>
      </c>
      <c r="C17" cm="1">
        <f t="array" ref="C17">MIN(IF(Données_prix!$C:$C="marche_ouahigouya",IF(Données_prix!F:F&gt;0,Données_prix!F:F)))</f>
        <v>700</v>
      </c>
      <c r="D17" s="12" cm="1">
        <f t="array" ref="D17">MIN(IF(Données_prix!$C:$C="marche_ouahigouya",IF(Données_prix!G:G&gt;0,Données_prix!G:G)))</f>
        <v>5000</v>
      </c>
      <c r="E17" s="12" cm="1">
        <f t="array" ref="E17">MIN(IF(Données_prix!$C:$C="marche_ouahigouya",IF(Données_prix!H:H&gt;0,Données_prix!H:H)))</f>
        <v>0</v>
      </c>
      <c r="F17" cm="1">
        <f t="array" ref="F17">MIN(IF(Données_prix!$C:$C="marche_ouahigouya",IF(Données_prix!I:I&gt;0,Données_prix!I:I)))</f>
        <v>400</v>
      </c>
      <c r="G17" cm="1">
        <f t="array" ref="G17">MIN(IF(Données_prix!$C:$C="marche_ouahigouya",IF(Données_prix!J:J&gt;0,Données_prix!J:J)))</f>
        <v>225</v>
      </c>
      <c r="H17" cm="1">
        <f t="array" ref="H17">MIN(IF(Données_prix!$C:$C="marche_ouahigouya",IF(Données_prix!K:K&gt;0,Données_prix!K:K)))</f>
        <v>4000</v>
      </c>
      <c r="I17" cm="1">
        <f t="array" ref="I17">MIN(IF(Données_prix!$C:$C="marche_ouahigouya",IF(Données_prix!L:L&gt;0,Données_prix!L:L)))</f>
        <v>3000</v>
      </c>
      <c r="J17" cm="1">
        <f t="array" ref="J17">MIN(IF(Données_prix!$C:$C="marche_ouahigouya",IF(Données_prix!M:M&gt;0,Données_prix!M:M)))</f>
        <v>1000</v>
      </c>
      <c r="K17" cm="1">
        <f t="array" ref="K17">MIN(IF(Données_prix!$C:$C="marche_ouahigouya",IF(Données_prix!N:N&gt;0,Données_prix!N:N)))</f>
        <v>4000</v>
      </c>
      <c r="L17" cm="1">
        <f t="array" ref="L17">MIN(IF(Données_prix!$C:$C="marche_ouahigouya",IF(Données_prix!O:O&gt;0,Données_prix!O:O)))</f>
        <v>6500</v>
      </c>
      <c r="M17" cm="1">
        <f t="array" ref="M17">MIN(IF(Données_prix!$C:$C="marche_ouahigouya",IF(Données_prix!P:P&gt;0,Données_prix!P:P)))</f>
        <v>100</v>
      </c>
      <c r="N17" cm="1">
        <f t="array" ref="N17">MIN(IF(Données_prix!$C:$C="marche_ouahigouya",IF(Données_prix!Q:Q&gt;0,Données_prix!Q:Q)))</f>
        <v>14750</v>
      </c>
      <c r="O17" cm="1">
        <f t="array" ref="O17">MIN(IF(Données_prix!$C:$C="marche_ouahigouya",IF(Données_prix!R:R&gt;0,Données_prix!R:R)))</f>
        <v>21000</v>
      </c>
      <c r="P17" cm="1">
        <f t="array" ref="P17">MIN(IF(Données_prix!$C:$C="marche_ouahigouya",IF(Données_prix!S:S&gt;0,Données_prix!S:S)))</f>
        <v>28000</v>
      </c>
      <c r="Q17" cm="1">
        <f t="array" ref="Q17">MIN(IF(Données_prix!$C:$C="marche_ouahigouya",IF(Données_prix!T:T&gt;0,Données_prix!T:T)))</f>
        <v>5000</v>
      </c>
      <c r="R17" cm="1">
        <f t="array" ref="R17">MIN(IF(Données_prix!$C:$C="marche_ouahigouya",IF(Données_prix!U:U&gt;0,Données_prix!U:U)))</f>
        <v>4000</v>
      </c>
      <c r="S17" cm="1">
        <f t="array" ref="S17">MIN(IF(Données_prix!$C:$C="marche_ouahigouya",IF(Données_prix!V:V&gt;0,Données_prix!V:V)))</f>
        <v>500</v>
      </c>
      <c r="T17" cm="1">
        <f t="array" ref="T17">MIN(IF(Données_prix!$C:$C="marche_ouahigouya",IF(Données_prix!W:W&gt;0,Données_prix!W:W)))</f>
        <v>150</v>
      </c>
      <c r="U17" cm="1">
        <f t="array" ref="U17">MIN(IF(Données_prix!$C:$C="marche_ouahigouya",IF(Données_prix!X:X&gt;0,Données_prix!X:X)))</f>
        <v>500</v>
      </c>
      <c r="V17" cm="1">
        <f t="array" ref="V17">MIN(IF(Données_prix!$C:$C="marche_ouahigouya",IF(Données_prix!Y:Y&gt;0,Données_prix!Y:Y)))</f>
        <v>700</v>
      </c>
      <c r="W17" cm="1">
        <f t="array" ref="W17">MIN(IF(Données_prix!$C:$C="marche_ouahigouya",IF(Données_prix!Z:Z&gt;0,Données_prix!Z:Z)))</f>
        <v>1000</v>
      </c>
      <c r="X17" cm="1">
        <f t="array" ref="X17">MIN(IF(Données_prix!$C:$C="marche_ouahigouya",IF(Données_prix!AA:AA&gt;0,Données_prix!AA:AA)))</f>
        <v>800</v>
      </c>
      <c r="Y17" cm="1">
        <f t="array" ref="Y17">MIN(IF(Données_prix!$C:$C="marche_ouahigouya",IF(Données_prix!AB:AB&gt;0,Données_prix!AB:AB)))</f>
        <v>2750</v>
      </c>
      <c r="Z17" cm="1">
        <f t="array" ref="Z17">MIN(IF(Données_prix!$C:$C="marche_ouahigouya",IF(Données_prix!AC:AC&gt;0,Données_prix!AC:AC)))</f>
        <v>2000</v>
      </c>
      <c r="AA17" cm="1">
        <f t="array" ref="AA17">MIN(IF(Données_prix!$C:$C="marche_ouahigouya",IF(Données_prix!AD:AD&gt;0,Données_prix!AD:AD)))</f>
        <v>1500</v>
      </c>
      <c r="AB17" cm="1">
        <f t="array" ref="AB17">MIN(IF(Données_prix!$C:$C="marche_ouahigouya",IF(Données_prix!AE:AE&gt;0,Données_prix!AE:AE)))</f>
        <v>500</v>
      </c>
      <c r="AC17" cm="1">
        <f t="array" ref="AC17">MIN(IF(Données_prix!$C:$C="marche_ouahigouya",IF(Données_prix!AF:AF&gt;0,Données_prix!AF:AF)))</f>
        <v>3000</v>
      </c>
      <c r="AD17" cm="1">
        <f t="array" ref="AD17">MIN(IF(Données_prix!$C:$C="marche_ouahigouya",IF(Données_prix!AG:AG&gt;0,Données_prix!AG:AG)))</f>
        <v>200</v>
      </c>
      <c r="AE17" cm="1">
        <f t="array" ref="AE17">MIN(IF(Données_prix!$C:$C="marche_ouahigouya",IF(Données_prix!CL:CL&gt;0,Données_prix!CL:CL)))</f>
        <v>250</v>
      </c>
    </row>
    <row r="18" spans="1:31" x14ac:dyDescent="0.35">
      <c r="B18" t="s">
        <v>1668</v>
      </c>
      <c r="C18" cm="1">
        <f t="array" ref="C18">MAX(IF(Données_prix!$C:$C="marche_ouahigouya",IF(Données_prix!F:F&gt;0,Données_prix!F:F)))</f>
        <v>1100</v>
      </c>
      <c r="D18" s="12" cm="1">
        <f t="array" ref="D18">MAX(IF(Données_prix!$C:$C="marche_ouahigouya",IF(Données_prix!G:G&gt;0,Données_prix!G:G)))</f>
        <v>5000</v>
      </c>
      <c r="E18" s="12" cm="1">
        <f t="array" ref="E18">MAX(IF(Données_prix!$C:$C="marche_ouahigouya",IF(Données_prix!H:H&gt;0,Données_prix!H:H)))</f>
        <v>0</v>
      </c>
      <c r="F18" cm="1">
        <f t="array" ref="F18">MAX(IF(Données_prix!$C:$C="marche_ouahigouya",IF(Données_prix!I:I&gt;0,Données_prix!I:I)))</f>
        <v>450</v>
      </c>
      <c r="G18" cm="1">
        <f t="array" ref="G18">MAX(IF(Données_prix!$C:$C="marche_ouahigouya",IF(Données_prix!J:J&gt;0,Données_prix!J:J)))</f>
        <v>275</v>
      </c>
      <c r="H18" cm="1">
        <f t="array" ref="H18">MAX(IF(Données_prix!$C:$C="marche_ouahigouya",IF(Données_prix!K:K&gt;0,Données_prix!K:K)))</f>
        <v>5000</v>
      </c>
      <c r="I18" cm="1">
        <f t="array" ref="I18">MAX(IF(Données_prix!$C:$C="marche_ouahigouya",IF(Données_prix!L:L&gt;0,Données_prix!L:L)))</f>
        <v>4500</v>
      </c>
      <c r="J18" cm="1">
        <f t="array" ref="J18">MAX(IF(Données_prix!$C:$C="marche_ouahigouya",IF(Données_prix!M:M&gt;0,Données_prix!M:M)))</f>
        <v>1000</v>
      </c>
      <c r="K18" cm="1">
        <f t="array" ref="K18">MAX(IF(Données_prix!$C:$C="marche_ouahigouya",IF(Données_prix!N:N&gt;0,Données_prix!N:N)))</f>
        <v>5500</v>
      </c>
      <c r="L18" cm="1">
        <f t="array" ref="L18">MAX(IF(Données_prix!$C:$C="marche_ouahigouya",IF(Données_prix!O:O&gt;0,Données_prix!O:O)))</f>
        <v>9250</v>
      </c>
      <c r="M18" cm="1">
        <f t="array" ref="M18">MAX(IF(Données_prix!$C:$C="marche_ouahigouya",IF(Données_prix!P:P&gt;0,Données_prix!P:P)))</f>
        <v>200</v>
      </c>
      <c r="N18" cm="1">
        <f t="array" ref="N18">MAX(IF(Données_prix!$C:$C="marche_ouahigouya",IF(Données_prix!Q:Q&gt;0,Données_prix!Q:Q)))</f>
        <v>15000</v>
      </c>
      <c r="O18" cm="1">
        <f t="array" ref="O18">MAX(IF(Données_prix!$C:$C="marche_ouahigouya",IF(Données_prix!R:R&gt;0,Données_prix!R:R)))</f>
        <v>27000</v>
      </c>
      <c r="P18" cm="1">
        <f t="array" ref="P18">MAX(IF(Données_prix!$C:$C="marche_ouahigouya",IF(Données_prix!S:S&gt;0,Données_prix!S:S)))</f>
        <v>29000</v>
      </c>
      <c r="Q18" cm="1">
        <f t="array" ref="Q18">MAX(IF(Données_prix!$C:$C="marche_ouahigouya",IF(Données_prix!T:T&gt;0,Données_prix!T:T)))</f>
        <v>6500</v>
      </c>
      <c r="R18" cm="1">
        <f t="array" ref="R18">MAX(IF(Données_prix!$C:$C="marche_ouahigouya",IF(Données_prix!U:U&gt;0,Données_prix!U:U)))</f>
        <v>5500</v>
      </c>
      <c r="S18" cm="1">
        <f t="array" ref="S18">MAX(IF(Données_prix!$C:$C="marche_ouahigouya",IF(Données_prix!V:V&gt;0,Données_prix!V:V)))</f>
        <v>1250</v>
      </c>
      <c r="T18" cm="1">
        <f t="array" ref="T18">MAX(IF(Données_prix!$C:$C="marche_ouahigouya",IF(Données_prix!W:W&gt;0,Données_prix!W:W)))</f>
        <v>200</v>
      </c>
      <c r="U18" cm="1">
        <f t="array" ref="U18">MAX(IF(Données_prix!$C:$C="marche_ouahigouya",IF(Données_prix!X:X&gt;0,Données_prix!X:X)))</f>
        <v>1000</v>
      </c>
      <c r="V18" cm="1">
        <f t="array" ref="V18">MAX(IF(Données_prix!$C:$C="marche_ouahigouya",IF(Données_prix!Y:Y&gt;0,Données_prix!Y:Y)))</f>
        <v>1250</v>
      </c>
      <c r="W18" cm="1">
        <f t="array" ref="W18">MAX(IF(Données_prix!$C:$C="marche_ouahigouya",IF(Données_prix!Z:Z&gt;0,Données_prix!Z:Z)))</f>
        <v>1500</v>
      </c>
      <c r="X18" cm="1">
        <f t="array" ref="X18">MAX(IF(Données_prix!$C:$C="marche_ouahigouya",IF(Données_prix!AA:AA&gt;0,Données_prix!AA:AA)))</f>
        <v>1000</v>
      </c>
      <c r="Y18" cm="1">
        <f t="array" ref="Y18">MAX(IF(Données_prix!$C:$C="marche_ouahigouya",IF(Données_prix!AB:AB&gt;0,Données_prix!AB:AB)))</f>
        <v>3000</v>
      </c>
      <c r="Z18" cm="1">
        <f t="array" ref="Z18">MAX(IF(Données_prix!$C:$C="marche_ouahigouya",IF(Données_prix!AC:AC&gt;0,Données_prix!AC:AC)))</f>
        <v>2000</v>
      </c>
      <c r="AA18" cm="1">
        <f t="array" ref="AA18">MAX(IF(Données_prix!$C:$C="marche_ouahigouya",IF(Données_prix!AD:AD&gt;0,Données_prix!AD:AD)))</f>
        <v>2000</v>
      </c>
      <c r="AB18" cm="1">
        <f t="array" ref="AB18">MAX(IF(Données_prix!$C:$C="marche_ouahigouya",IF(Données_prix!AE:AE&gt;0,Données_prix!AE:AE)))</f>
        <v>1750</v>
      </c>
      <c r="AC18" cm="1">
        <f t="array" ref="AC18">MAX(IF(Données_prix!$C:$C="marche_ouahigouya",IF(Données_prix!AF:AF&gt;0,Données_prix!AF:AF)))</f>
        <v>3000</v>
      </c>
      <c r="AD18" cm="1">
        <f t="array" ref="AD18">MAX(IF(Données_prix!$C:$C="marche_ouahigouya",IF(Données_prix!AG:AG&gt;0,Données_prix!AG:AG)))</f>
        <v>250</v>
      </c>
      <c r="AE18" cm="1">
        <f t="array" ref="AE18">MAX(IF(Données_prix!$C:$C="marche_ouahigouya",IF(Données_prix!CL:CL&gt;0,Données_prix!CL:CL)))</f>
        <v>300</v>
      </c>
    </row>
    <row r="19" spans="1:31" ht="15" thickBot="1" x14ac:dyDescent="0.4">
      <c r="B19" s="13" t="s">
        <v>1669</v>
      </c>
      <c r="C19" s="63">
        <f>COUNTIFS(Données_prix!$C:$C,"marche_ouahigouya", Données_prix!F:F,"&lt;&gt;")</f>
        <v>7</v>
      </c>
      <c r="D19" s="14">
        <f>COUNTIFS(Données_prix!$C:$C,"marche_ouahigouya", Données_prix!G:G,"&lt;&gt;")</f>
        <v>1</v>
      </c>
      <c r="E19" s="14">
        <f>COUNTIFS(Données_prix!$C:$C,"marche_ouahigouya", Données_prix!H:H,"&lt;&gt;")</f>
        <v>0</v>
      </c>
      <c r="F19" s="63">
        <f>COUNTIFS(Données_prix!$C:$C,"marche_ouahigouya", Données_prix!I:I,"&lt;&gt;")</f>
        <v>5</v>
      </c>
      <c r="G19" s="63">
        <f>COUNTIFS(Données_prix!$C:$C,"marche_ouahigouya", Données_prix!J:J,"&lt;&gt;")</f>
        <v>5</v>
      </c>
      <c r="H19" s="63">
        <f>COUNTIFS(Données_prix!$C:$C,"marche_ouahigouya", Données_prix!K:K,"&lt;&gt;")</f>
        <v>4</v>
      </c>
      <c r="I19" s="63">
        <f>COUNTIFS(Données_prix!$C:$C,"marche_ouahigouya", Données_prix!L:L,"&lt;&gt;")</f>
        <v>4</v>
      </c>
      <c r="J19" s="63">
        <f>COUNTIFS(Données_prix!$C:$C,"marche_ouahigouya", Données_prix!M:M,"&lt;&gt;")</f>
        <v>4</v>
      </c>
      <c r="K19" s="63">
        <f>COUNTIFS(Données_prix!$C:$C,"marche_ouahigouya", Données_prix!N:N,"&lt;&gt;")</f>
        <v>4</v>
      </c>
      <c r="L19" s="63">
        <f>COUNTIFS(Données_prix!$C:$C,"marche_ouahigouya", Données_prix!O:O,"&lt;&gt;")</f>
        <v>4</v>
      </c>
      <c r="M19" s="63">
        <f>COUNTIFS(Données_prix!$C:$C,"marche_ouahigouya", Données_prix!P:P,"&lt;&gt;")</f>
        <v>4</v>
      </c>
      <c r="N19" s="63">
        <f>COUNTIFS(Données_prix!$C:$C,"marche_ouahigouya", Données_prix!Q:Q,"&lt;&gt;")</f>
        <v>3</v>
      </c>
      <c r="O19" s="63">
        <f>COUNTIFS(Données_prix!$C:$C,"marche_ouahigouya", Données_prix!R:R,"&lt;&gt;")</f>
        <v>5</v>
      </c>
      <c r="P19" s="63">
        <f>COUNTIFS(Données_prix!$C:$C,"marche_ouahigouya", Données_prix!S:S,"&lt;&gt;")</f>
        <v>5</v>
      </c>
      <c r="Q19" s="63">
        <f>COUNTIFS(Données_prix!$C:$C,"marche_ouahigouya", Données_prix!T:T,"&lt;&gt;")</f>
        <v>5</v>
      </c>
      <c r="R19" s="63">
        <f>COUNTIFS(Données_prix!$C:$C,"marche_ouahigouya", Données_prix!U:U,"&lt;&gt;")</f>
        <v>5</v>
      </c>
      <c r="S19" s="63">
        <f>COUNTIFS(Données_prix!$C:$C,"marche_ouahigouya", Données_prix!V:V,"&lt;&gt;")</f>
        <v>6</v>
      </c>
      <c r="T19" s="63">
        <f>COUNTIFS(Données_prix!$C:$C,"marche_ouahigouya", Données_prix!W:W,"&lt;&gt;")</f>
        <v>4</v>
      </c>
      <c r="U19" s="63">
        <f>COUNTIFS(Données_prix!$C:$C,"marche_ouahigouya", Données_prix!X:X,"&lt;&gt;")</f>
        <v>5</v>
      </c>
      <c r="V19" s="63">
        <f>COUNTIFS(Données_prix!$C:$C,"marche_ouahigouya", Données_prix!Y:Y,"&lt;&gt;")</f>
        <v>5</v>
      </c>
      <c r="W19" s="63">
        <f>COUNTIFS(Données_prix!$C:$C,"marche_ouahigouya", Données_prix!Z:Z,"&lt;&gt;")</f>
        <v>5</v>
      </c>
      <c r="X19" s="63">
        <f>COUNTIFS(Données_prix!$C:$C,"marche_ouahigouya", Données_prix!AA:AA,"&lt;&gt;")</f>
        <v>5</v>
      </c>
      <c r="Y19" s="63">
        <f>COUNTIFS(Données_prix!$C:$C,"marche_ouahigouya", Données_prix!AB:AB,"&lt;&gt;")</f>
        <v>7</v>
      </c>
      <c r="Z19" s="63">
        <f>COUNTIFS(Données_prix!$C:$C,"marche_ouahigouya", Données_prix!AC:AC,"&lt;&gt;")</f>
        <v>4</v>
      </c>
      <c r="AA19" s="63">
        <f>COUNTIFS(Données_prix!$C:$C,"marche_ouahigouya", Données_prix!AD:AD,"&lt;&gt;")</f>
        <v>3</v>
      </c>
      <c r="AB19" s="63">
        <f>COUNTIFS(Données_prix!$C:$C,"marche_ouahigouya", Données_prix!AE:AE,"&lt;&gt;")</f>
        <v>6</v>
      </c>
      <c r="AC19" s="63">
        <f>COUNTIFS(Données_prix!$C:$C,"marche_ouahigouya", Données_prix!AF:AF,"&lt;&gt;")</f>
        <v>4</v>
      </c>
      <c r="AD19" s="63">
        <f>COUNTIFS(Données_prix!$C:$C,"marche_ouahigouya", Données_prix!AG:AG,"&lt;&gt;")</f>
        <v>4</v>
      </c>
      <c r="AE19" s="63">
        <f>COUNTIFS(Données_prix!$C:$C,"marche_ouahigouya", Données_prix!CL:CL,"&lt;&gt;")</f>
        <v>4</v>
      </c>
    </row>
    <row r="20" spans="1:31" x14ac:dyDescent="0.35">
      <c r="C20" s="68">
        <f>SUM(C16,F16,G16)</f>
        <v>1700</v>
      </c>
      <c r="D20" t="s">
        <v>1672</v>
      </c>
      <c r="H20" s="69">
        <f>SUM(H16:K16)</f>
        <v>14250</v>
      </c>
      <c r="L20" s="70">
        <f>SUM(M16,N16,Q16,R16,S16,T16,U16,V16,W16,X16,Y16,Z16,AA16,AB16,AC16,AD16,AE16)</f>
        <v>42725</v>
      </c>
    </row>
    <row r="21" spans="1:31" x14ac:dyDescent="0.35">
      <c r="C21" s="81">
        <f>SUM(C20,H20,L20)</f>
        <v>58675</v>
      </c>
    </row>
    <row r="22" spans="1:31" x14ac:dyDescent="0.35">
      <c r="C22" s="81"/>
    </row>
    <row r="23" spans="1:31" x14ac:dyDescent="0.35">
      <c r="C23" s="81"/>
    </row>
    <row r="25" spans="1:31" x14ac:dyDescent="0.35">
      <c r="A25" s="11" t="s">
        <v>1673</v>
      </c>
    </row>
    <row r="26" spans="1:31" x14ac:dyDescent="0.35">
      <c r="B26" t="s">
        <v>1666</v>
      </c>
      <c r="C26" cm="1">
        <f t="array" ref="C26">MEDIAN(IF(Données_prix!$C:$C="marche_fada",IF(Données_prix!F:F&gt;0,Données_prix!F:F)))</f>
        <v>1000</v>
      </c>
      <c r="D26" cm="1">
        <f t="array" ref="D26">MEDIAN(IF(Données_prix!$C:$C="marche_fada",IF(Données_prix!G:G&gt;0,Données_prix!G:G)))</f>
        <v>4000</v>
      </c>
      <c r="E26" cm="1">
        <f t="array" ref="E26">MEDIAN(IF(Données_prix!$C:$C="marche_fada",IF(Données_prix!H:H&gt;0,Données_prix!H:H)))</f>
        <v>3500</v>
      </c>
      <c r="F26" cm="1">
        <f t="array" ref="F26">MEDIAN(IF(Données_prix!$C:$C="marche_fada",IF(Données_prix!I:I&gt;0,Données_prix!I:I)))</f>
        <v>350</v>
      </c>
      <c r="G26" cm="1">
        <f t="array" ref="G26">MEDIAN(IF(Données_prix!$C:$C="marche_fada",IF(Données_prix!J:J&gt;0,Données_prix!J:J)))</f>
        <v>250</v>
      </c>
      <c r="H26" cm="1">
        <f t="array" ref="H26">MEDIAN(IF(Données_prix!$C:$C="marche_fada",IF(Données_prix!K:K&gt;0,Données_prix!K:K)))</f>
        <v>5000</v>
      </c>
      <c r="I26" cm="1">
        <f t="array" ref="I26">MEDIAN(IF(Données_prix!$C:$C="marche_fada",IF(Données_prix!L:L&gt;0,Données_prix!L:L)))</f>
        <v>25000</v>
      </c>
      <c r="J26" cm="1">
        <f t="array" ref="J26">MEDIAN(IF(Données_prix!$C:$C="marche_fada",IF(Données_prix!M:M&gt;0,Données_prix!M:M)))</f>
        <v>1375</v>
      </c>
      <c r="K26" cm="1">
        <f t="array" ref="K26">MEDIAN(IF(Données_prix!$C:$C="marche_fada",IF(Données_prix!N:N&gt;0,Données_prix!N:N)))</f>
        <v>1625</v>
      </c>
      <c r="L26" cm="1">
        <f t="array" ref="L26">MEDIAN(IF(Données_prix!$C:$C="marche_fada",IF(Données_prix!O:O&gt;0,Données_prix!O:O)))</f>
        <v>5750</v>
      </c>
      <c r="M26" s="12" cm="1">
        <f t="array" ref="M26">MEDIAN(IF(Données_prix!$C:$C="marche_fada",IF(Données_prix!P:P&gt;0,Données_prix!P:P)))</f>
        <v>100</v>
      </c>
      <c r="N26" s="12" cm="1">
        <f t="array" ref="N26">MEDIAN(IF(Données_prix!$C:$C="marche_fada",IF(Données_prix!Q:Q&gt;0,Données_prix!Q:Q)))</f>
        <v>12500</v>
      </c>
      <c r="O26" cm="1">
        <f t="array" ref="O26">MEDIAN(IF(Données_prix!$C:$C="marche_fada",IF(Données_prix!R:R&gt;0,Données_prix!R:R)))</f>
        <v>24000</v>
      </c>
      <c r="P26" cm="1">
        <f t="array" ref="P26">MEDIAN(IF(Données_prix!$C:$C="marche_fada",IF(Données_prix!S:S&gt;0,Données_prix!S:S)))</f>
        <v>26000</v>
      </c>
      <c r="Q26" cm="1">
        <f t="array" ref="Q26">MEDIAN(IF(Données_prix!$C:$C="marche_fada",IF(Données_prix!T:T&gt;0,Données_prix!T:T)))</f>
        <v>6000</v>
      </c>
      <c r="R26" cm="1">
        <f t="array" ref="R26">MEDIAN(IF(Données_prix!$C:$C="marche_fada",IF(Données_prix!U:U&gt;0,Données_prix!U:U)))</f>
        <v>4500</v>
      </c>
      <c r="S26" cm="1">
        <f t="array" ref="S26">MEDIAN(IF(Données_prix!$C:$C="marche_fada",IF(Données_prix!V:V&gt;0,Données_prix!V:V)))</f>
        <v>1375</v>
      </c>
      <c r="T26" cm="1">
        <f t="array" ref="T26">MEDIAN(IF(Données_prix!$C:$C="marche_fada",IF(Données_prix!W:W&gt;0,Données_prix!W:W)))</f>
        <v>137.5</v>
      </c>
      <c r="U26" s="12" cm="1">
        <f t="array" ref="U26">MEDIAN(IF(Données_prix!$C:$C="marche_fada",IF(Données_prix!X:X&gt;0,Données_prix!X:X)))</f>
        <v>500</v>
      </c>
      <c r="V26" cm="1">
        <f t="array" ref="V26">MEDIAN(IF(Données_prix!$C:$C="marche_fada",IF(Données_prix!Y:Y&gt;0,Données_prix!Y:Y)))</f>
        <v>1250</v>
      </c>
      <c r="W26" cm="1">
        <f t="array" ref="W26">MEDIAN(IF(Données_prix!$C:$C="marche_fada",IF(Données_prix!Z:Z&gt;0,Données_prix!Z:Z)))</f>
        <v>1750</v>
      </c>
      <c r="X26" cm="1">
        <f t="array" ref="X26">MEDIAN(IF(Données_prix!$C:$C="marche_fada",IF(Données_prix!AA:AA&gt;0,Données_prix!AA:AA)))</f>
        <v>2250</v>
      </c>
      <c r="Y26" cm="1">
        <f t="array" ref="Y26">MEDIAN(IF(Données_prix!$C:$C="marche_fada",IF(Données_prix!AB:AB&gt;0,Données_prix!AB:AB)))</f>
        <v>3000</v>
      </c>
      <c r="Z26" cm="1">
        <f t="array" ref="Z26">MEDIAN(IF(Données_prix!$C:$C="marche_fada",IF(Données_prix!AC:AC&gt;0,Données_prix!AC:AC)))</f>
        <v>2000</v>
      </c>
      <c r="AA26" cm="1">
        <f t="array" ref="AA26">MEDIAN(IF(Données_prix!$C:$C="marche_fada",IF(Données_prix!AD:AD&gt;0,Données_prix!AD:AD)))</f>
        <v>1800</v>
      </c>
      <c r="AB26" cm="1">
        <f t="array" ref="AB26">MEDIAN(IF(Données_prix!$C:$C="marche_fada",IF(Données_prix!AE:AE&gt;0,Données_prix!AE:AE)))</f>
        <v>2500</v>
      </c>
      <c r="AC26" cm="1">
        <f t="array" ref="AC26">MEDIAN(IF(Données_prix!$C:$C="marche_fada",IF(Données_prix!AF:AF&gt;0,Données_prix!AF:AF)))</f>
        <v>4500</v>
      </c>
      <c r="AD26" cm="1">
        <f t="array" ref="AD26">MEDIAN(IF(Données_prix!$C:$C="marche_fada",IF(Données_prix!AG:AG&gt;0,Données_prix!AG:AG)))</f>
        <v>200</v>
      </c>
      <c r="AE26" cm="1">
        <f t="array" ref="AE26">MEDIAN(IF(Données_prix!$C:$C="marche_fada",IF(Données_prix!CL:CL&gt;0,Données_prix!CL:CL)))</f>
        <v>500</v>
      </c>
    </row>
    <row r="27" spans="1:31" x14ac:dyDescent="0.35">
      <c r="B27" t="s">
        <v>1667</v>
      </c>
      <c r="C27" cm="1">
        <f t="array" ref="C27">MIN(IF(Données_prix!$C:$C="marche_fada",IF(Données_prix!F:F&gt;0,Données_prix!F:F)))</f>
        <v>1000</v>
      </c>
      <c r="D27" cm="1">
        <f t="array" ref="D27">MIN(IF(Données_prix!$C:$C="marche_fada",IF(Données_prix!G:G&gt;0,Données_prix!G:G)))</f>
        <v>3500</v>
      </c>
      <c r="E27" cm="1">
        <f t="array" ref="E27">MIN(IF(Données_prix!$C:$C="marche_fada",IF(Données_prix!H:H&gt;0,Données_prix!H:H)))</f>
        <v>3500</v>
      </c>
      <c r="F27" cm="1">
        <f t="array" ref="F27">MIN(IF(Données_prix!$C:$C="marche_fada",IF(Données_prix!I:I&gt;0,Données_prix!I:I)))</f>
        <v>300</v>
      </c>
      <c r="G27" cm="1">
        <f t="array" ref="G27">MIN(IF(Données_prix!$C:$C="marche_fada",IF(Données_prix!J:J&gt;0,Données_prix!J:J)))</f>
        <v>250</v>
      </c>
      <c r="H27" cm="1">
        <f t="array" ref="H27">MIN(IF(Données_prix!$C:$C="marche_fada",IF(Données_prix!K:K&gt;0,Données_prix!K:K)))</f>
        <v>4000</v>
      </c>
      <c r="I27" cm="1">
        <f t="array" ref="I27">MIN(IF(Données_prix!$C:$C="marche_fada",IF(Données_prix!L:L&gt;0,Données_prix!L:L)))</f>
        <v>7000</v>
      </c>
      <c r="J27" cm="1">
        <f t="array" ref="J27">MIN(IF(Données_prix!$C:$C="marche_fada",IF(Données_prix!M:M&gt;0,Données_prix!M:M)))</f>
        <v>1000</v>
      </c>
      <c r="K27" cm="1">
        <f t="array" ref="K27">MIN(IF(Données_prix!$C:$C="marche_fada",IF(Données_prix!N:N&gt;0,Données_prix!N:N)))</f>
        <v>1500</v>
      </c>
      <c r="L27" cm="1">
        <f t="array" ref="L27">MIN(IF(Données_prix!$C:$C="marche_fada",IF(Données_prix!O:O&gt;0,Données_prix!O:O)))</f>
        <v>5500</v>
      </c>
      <c r="M27" s="12" cm="1">
        <f t="array" ref="M27">MIN(IF(Données_prix!$C:$C="marche_fada",IF(Données_prix!P:P&gt;0,Données_prix!P:P)))</f>
        <v>100</v>
      </c>
      <c r="N27" s="12" cm="1">
        <f t="array" ref="N27">MIN(IF(Données_prix!$C:$C="marche_fada",IF(Données_prix!Q:Q&gt;0,Données_prix!Q:Q)))</f>
        <v>12500</v>
      </c>
      <c r="O27" cm="1">
        <f t="array" ref="O27">MIN(IF(Données_prix!$C:$C="marche_fada",IF(Données_prix!R:R&gt;0,Données_prix!R:R)))</f>
        <v>22500</v>
      </c>
      <c r="P27" cm="1">
        <f t="array" ref="P27">MIN(IF(Données_prix!$C:$C="marche_fada",IF(Données_prix!S:S&gt;0,Données_prix!S:S)))</f>
        <v>23500</v>
      </c>
      <c r="Q27" cm="1">
        <f t="array" ref="Q27">MIN(IF(Données_prix!$C:$C="marche_fada",IF(Données_prix!T:T&gt;0,Données_prix!T:T)))</f>
        <v>6000</v>
      </c>
      <c r="R27" cm="1">
        <f t="array" ref="R27">MIN(IF(Données_prix!$C:$C="marche_fada",IF(Données_prix!U:U&gt;0,Données_prix!U:U)))</f>
        <v>4250</v>
      </c>
      <c r="S27" cm="1">
        <f t="array" ref="S27">MIN(IF(Données_prix!$C:$C="marche_fada",IF(Données_prix!V:V&gt;0,Données_prix!V:V)))</f>
        <v>500</v>
      </c>
      <c r="T27" cm="1">
        <f t="array" ref="T27">MIN(IF(Données_prix!$C:$C="marche_fada",IF(Données_prix!W:W&gt;0,Données_prix!W:W)))</f>
        <v>125</v>
      </c>
      <c r="U27" s="12" cm="1">
        <f t="array" ref="U27">MIN(IF(Données_prix!$C:$C="marche_fada",IF(Données_prix!X:X&gt;0,Données_prix!X:X)))</f>
        <v>500</v>
      </c>
      <c r="V27" cm="1">
        <f t="array" ref="V27">MIN(IF(Données_prix!$C:$C="marche_fada",IF(Données_prix!Y:Y&gt;0,Données_prix!Y:Y)))</f>
        <v>750</v>
      </c>
      <c r="W27" cm="1">
        <f t="array" ref="W27">MIN(IF(Données_prix!$C:$C="marche_fada",IF(Données_prix!Z:Z&gt;0,Données_prix!Z:Z)))</f>
        <v>1500</v>
      </c>
      <c r="X27" cm="1">
        <f t="array" ref="X27">MIN(IF(Données_prix!$C:$C="marche_fada",IF(Données_prix!AA:AA&gt;0,Données_prix!AA:AA)))</f>
        <v>1500</v>
      </c>
      <c r="Y27" cm="1">
        <f t="array" ref="Y27">MIN(IF(Données_prix!$C:$C="marche_fada",IF(Données_prix!AB:AB&gt;0,Données_prix!AB:AB)))</f>
        <v>3000</v>
      </c>
      <c r="Z27" cm="1">
        <f t="array" ref="Z27">MIN(IF(Données_prix!$C:$C="marche_fada",IF(Données_prix!AC:AC&gt;0,Données_prix!AC:AC)))</f>
        <v>2000</v>
      </c>
      <c r="AA27" cm="1">
        <f t="array" ref="AA27">MIN(IF(Données_prix!$C:$C="marche_fada",IF(Données_prix!AD:AD&gt;0,Données_prix!AD:AD)))</f>
        <v>1500</v>
      </c>
      <c r="AB27" cm="1">
        <f t="array" ref="AB27">MIN(IF(Données_prix!$C:$C="marche_fada",IF(Données_prix!AE:AE&gt;0,Données_prix!AE:AE)))</f>
        <v>1200</v>
      </c>
      <c r="AC27" cm="1">
        <f t="array" ref="AC27">MIN(IF(Données_prix!$C:$C="marche_fada",IF(Données_prix!AF:AF&gt;0,Données_prix!AF:AF)))</f>
        <v>4500</v>
      </c>
      <c r="AD27" cm="1">
        <f t="array" ref="AD27">MIN(IF(Données_prix!$C:$C="marche_fada",IF(Données_prix!AG:AG&gt;0,Données_prix!AG:AG)))</f>
        <v>200</v>
      </c>
      <c r="AE27" cm="1">
        <f t="array" ref="AE27">MIN(IF(Données_prix!$C:$C="marche_fada",IF(Données_prix!CL:CL&gt;0,Données_prix!CL:CL)))</f>
        <v>500</v>
      </c>
    </row>
    <row r="28" spans="1:31" x14ac:dyDescent="0.35">
      <c r="B28" t="s">
        <v>1668</v>
      </c>
      <c r="C28" cm="1">
        <f t="array" ref="C28">MAX(IF(Données_prix!$C:$C="marche_fada",IF(Données_prix!F:F&gt;0,Données_prix!F:F)))</f>
        <v>1100</v>
      </c>
      <c r="D28" cm="1">
        <f t="array" ref="D28">MAX(IF(Données_prix!$C:$C="marche_fada",IF(Données_prix!G:G&gt;0,Données_prix!G:G)))</f>
        <v>4000</v>
      </c>
      <c r="E28" cm="1">
        <f t="array" ref="E28">MAX(IF(Données_prix!$C:$C="marche_fada",IF(Données_prix!H:H&gt;0,Données_prix!H:H)))</f>
        <v>4000</v>
      </c>
      <c r="F28" cm="1">
        <f t="array" ref="F28">MAX(IF(Données_prix!$C:$C="marche_fada",IF(Données_prix!I:I&gt;0,Données_prix!I:I)))</f>
        <v>500</v>
      </c>
      <c r="G28" cm="1">
        <f t="array" ref="G28">MAX(IF(Données_prix!$C:$C="marche_fada",IF(Données_prix!J:J&gt;0,Données_prix!J:J)))</f>
        <v>350</v>
      </c>
      <c r="H28" cm="1">
        <f t="array" ref="H28">MAX(IF(Données_prix!$C:$C="marche_fada",IF(Données_prix!K:K&gt;0,Données_prix!K:K)))</f>
        <v>5000</v>
      </c>
      <c r="I28" cm="1">
        <f t="array" ref="I28">MAX(IF(Données_prix!$C:$C="marche_fada",IF(Données_prix!L:L&gt;0,Données_prix!L:L)))</f>
        <v>30000</v>
      </c>
      <c r="J28" cm="1">
        <f t="array" ref="J28">MAX(IF(Données_prix!$C:$C="marche_fada",IF(Données_prix!M:M&gt;0,Données_prix!M:M)))</f>
        <v>1500</v>
      </c>
      <c r="K28" cm="1">
        <f t="array" ref="K28">MAX(IF(Données_prix!$C:$C="marche_fada",IF(Données_prix!N:N&gt;0,Données_prix!N:N)))</f>
        <v>2000</v>
      </c>
      <c r="L28" cm="1">
        <f t="array" ref="L28">MAX(IF(Données_prix!$C:$C="marche_fada",IF(Données_prix!O:O&gt;0,Données_prix!O:O)))</f>
        <v>6500</v>
      </c>
      <c r="M28" s="12" cm="1">
        <f t="array" ref="M28">MAX(IF(Données_prix!$C:$C="marche_fada",IF(Données_prix!P:P&gt;0,Données_prix!P:P)))</f>
        <v>100</v>
      </c>
      <c r="N28" s="12" cm="1">
        <f t="array" ref="N28">MAX(IF(Données_prix!$C:$C="marche_fada",IF(Données_prix!Q:Q&gt;0,Données_prix!Q:Q)))</f>
        <v>12500</v>
      </c>
      <c r="O28" cm="1">
        <f t="array" ref="O28">MAX(IF(Données_prix!$C:$C="marche_fada",IF(Données_prix!R:R&gt;0,Données_prix!R:R)))</f>
        <v>27000</v>
      </c>
      <c r="P28" cm="1">
        <f t="array" ref="P28">MAX(IF(Données_prix!$C:$C="marche_fada",IF(Données_prix!S:S&gt;0,Données_prix!S:S)))</f>
        <v>27000</v>
      </c>
      <c r="Q28" cm="1">
        <f t="array" ref="Q28">MAX(IF(Données_prix!$C:$C="marche_fada",IF(Données_prix!T:T&gt;0,Données_prix!T:T)))</f>
        <v>7000</v>
      </c>
      <c r="R28" cm="1">
        <f t="array" ref="R28">MAX(IF(Données_prix!$C:$C="marche_fada",IF(Données_prix!U:U&gt;0,Données_prix!U:U)))</f>
        <v>5000</v>
      </c>
      <c r="S28" cm="1">
        <f t="array" ref="S28">MAX(IF(Données_prix!$C:$C="marche_fada",IF(Données_prix!V:V&gt;0,Données_prix!V:V)))</f>
        <v>2500</v>
      </c>
      <c r="T28" cm="1">
        <f t="array" ref="T28">MAX(IF(Données_prix!$C:$C="marche_fada",IF(Données_prix!W:W&gt;0,Données_prix!W:W)))</f>
        <v>150</v>
      </c>
      <c r="U28" s="12" cm="1">
        <f t="array" ref="U28">MAX(IF(Données_prix!$C:$C="marche_fada",IF(Données_prix!X:X&gt;0,Données_prix!X:X)))</f>
        <v>500</v>
      </c>
      <c r="V28" cm="1">
        <f t="array" ref="V28">MAX(IF(Données_prix!$C:$C="marche_fada",IF(Données_prix!Y:Y&gt;0,Données_prix!Y:Y)))</f>
        <v>1500</v>
      </c>
      <c r="W28" cm="1">
        <f t="array" ref="W28">MAX(IF(Données_prix!$C:$C="marche_fada",IF(Données_prix!Z:Z&gt;0,Données_prix!Z:Z)))</f>
        <v>2000</v>
      </c>
      <c r="X28" cm="1">
        <f t="array" ref="X28">MAX(IF(Données_prix!$C:$C="marche_fada",IF(Données_prix!AA:AA&gt;0,Données_prix!AA:AA)))</f>
        <v>4000</v>
      </c>
      <c r="Y28" cm="1">
        <f t="array" ref="Y28">MAX(IF(Données_prix!$C:$C="marche_fada",IF(Données_prix!AB:AB&gt;0,Données_prix!AB:AB)))</f>
        <v>3500</v>
      </c>
      <c r="Z28" cm="1">
        <f t="array" ref="Z28">MAX(IF(Données_prix!$C:$C="marche_fada",IF(Données_prix!AC:AC&gt;0,Données_prix!AC:AC)))</f>
        <v>3000</v>
      </c>
      <c r="AA28" cm="1">
        <f t="array" ref="AA28">MAX(IF(Données_prix!$C:$C="marche_fada",IF(Données_prix!AD:AD&gt;0,Données_prix!AD:AD)))</f>
        <v>2500</v>
      </c>
      <c r="AB28" cm="1">
        <f t="array" ref="AB28">MAX(IF(Données_prix!$C:$C="marche_fada",IF(Données_prix!AE:AE&gt;0,Données_prix!AE:AE)))</f>
        <v>3500</v>
      </c>
      <c r="AC28" cm="1">
        <f t="array" ref="AC28">MAX(IF(Données_prix!$C:$C="marche_fada",IF(Données_prix!AF:AF&gt;0,Données_prix!AF:AF)))</f>
        <v>6000</v>
      </c>
      <c r="AD28" cm="1">
        <f t="array" ref="AD28">MAX(IF(Données_prix!$C:$C="marche_fada",IF(Données_prix!AG:AG&gt;0,Données_prix!AG:AG)))</f>
        <v>300</v>
      </c>
      <c r="AE28" cm="1">
        <f t="array" ref="AE28">MAX(IF(Données_prix!$C:$C="marche_fada",IF(Données_prix!CL:CL&gt;0,Données_prix!CL:CL)))</f>
        <v>500</v>
      </c>
    </row>
    <row r="29" spans="1:31" ht="15" thickBot="1" x14ac:dyDescent="0.4">
      <c r="B29" s="13" t="s">
        <v>1669</v>
      </c>
      <c r="C29" s="63">
        <f>COUNTIFS(Données_prix!$C:$C,"marche_fada", Données_prix!F:F,"&lt;&gt;")</f>
        <v>4</v>
      </c>
      <c r="D29" s="63">
        <f>COUNTIFS(Données_prix!$C:$C,"marche_fada", Données_prix!G:G,"&lt;&gt;")</f>
        <v>3</v>
      </c>
      <c r="E29" s="13">
        <f>COUNTIFS(Données_prix!$C:$C,"marche_fada", Données_prix!H:H,"&lt;&gt;")</f>
        <v>3</v>
      </c>
      <c r="F29" s="63">
        <f>COUNTIFS(Données_prix!$C:$C,"marche_fada", Données_prix!I:I,"&lt;&gt;")</f>
        <v>4</v>
      </c>
      <c r="G29" s="63">
        <f>COUNTIFS(Données_prix!$C:$C,"marche_fada", Données_prix!J:J,"&lt;&gt;")</f>
        <v>3</v>
      </c>
      <c r="H29" s="63">
        <f>COUNTIFS(Données_prix!$C:$C,"marche_fada", Données_prix!K:K,"&lt;&gt;")</f>
        <v>9</v>
      </c>
      <c r="I29" s="63">
        <f>COUNTIFS(Données_prix!$C:$C,"marche_fada", Données_prix!L:L,"&lt;&gt;")</f>
        <v>7</v>
      </c>
      <c r="J29" s="63">
        <f>COUNTIFS(Données_prix!$C:$C,"marche_fada", Données_prix!M:M,"&lt;&gt;")</f>
        <v>4</v>
      </c>
      <c r="K29" s="63">
        <f>COUNTIFS(Données_prix!$C:$C,"marche_fada", Données_prix!N:N,"&lt;&gt;")</f>
        <v>4</v>
      </c>
      <c r="L29" s="63">
        <f>COUNTIFS(Données_prix!$C:$C,"marche_fada", Données_prix!O:O,"&lt;&gt;")</f>
        <v>4</v>
      </c>
      <c r="M29" s="82">
        <f>COUNTIFS(Données_prix!$C:$C,"marche_fada", Données_prix!P:P,"&lt;&gt;")</f>
        <v>2</v>
      </c>
      <c r="N29" s="14">
        <f>COUNTIFS(Données_prix!$C:$C,"marche_fada", Données_prix!Q:Q,"&lt;&gt;")</f>
        <v>1</v>
      </c>
      <c r="O29" s="63">
        <f>COUNTIFS(Données_prix!$C:$C,"marche_fada", Données_prix!R:R,"&lt;&gt;")</f>
        <v>5</v>
      </c>
      <c r="P29" s="63">
        <f>COUNTIFS(Données_prix!$C:$C,"marche_fada", Données_prix!S:S,"&lt;&gt;")</f>
        <v>4</v>
      </c>
      <c r="Q29" s="63">
        <f>COUNTIFS(Données_prix!$C:$C,"marche_fada", Données_prix!T:T,"&lt;&gt;")</f>
        <v>3</v>
      </c>
      <c r="R29" s="63">
        <f>COUNTIFS(Données_prix!$C:$C,"marche_fada", Données_prix!U:U,"&lt;&gt;")</f>
        <v>3</v>
      </c>
      <c r="S29" s="63">
        <f>COUNTIFS(Données_prix!$C:$C,"marche_fada", Données_prix!V:V,"&lt;&gt;")</f>
        <v>4</v>
      </c>
      <c r="T29" s="63">
        <f>COUNTIFS(Données_prix!$C:$C,"marche_fada", Données_prix!W:W,"&lt;&gt;")</f>
        <v>4</v>
      </c>
      <c r="U29" s="82">
        <f>COUNTIFS(Données_prix!$C:$C,"marche_fada", Données_prix!X:X,"&lt;&gt;")</f>
        <v>2</v>
      </c>
      <c r="V29" s="63">
        <f>COUNTIFS(Données_prix!$C:$C,"marche_fada", Données_prix!Y:Y,"&lt;&gt;")</f>
        <v>3</v>
      </c>
      <c r="W29" s="63">
        <f>COUNTIFS(Données_prix!$C:$C,"marche_fada", Données_prix!Z:Z,"&lt;&gt;")</f>
        <v>3</v>
      </c>
      <c r="X29" s="63">
        <f>COUNTIFS(Données_prix!$C:$C,"marche_fada", Données_prix!AA:AA,"&lt;&gt;")</f>
        <v>4</v>
      </c>
      <c r="Y29" s="63">
        <f>COUNTIFS(Données_prix!$C:$C,"marche_fada", Données_prix!AB:AB,"&lt;&gt;")</f>
        <v>6</v>
      </c>
      <c r="Z29" s="63">
        <f>COUNTIFS(Données_prix!$C:$C,"marche_fada", Données_prix!AC:AC,"&lt;&gt;")</f>
        <v>3</v>
      </c>
      <c r="AA29" s="63">
        <f>COUNTIFS(Données_prix!$C:$C,"marche_fada", Données_prix!AD:AD,"&lt;&gt;")</f>
        <v>5</v>
      </c>
      <c r="AB29" s="63">
        <f>COUNTIFS(Données_prix!$C:$C,"marche_fada", Données_prix!AE:AE,"&lt;&gt;")</f>
        <v>3</v>
      </c>
      <c r="AC29" s="63">
        <f>COUNTIFS(Données_prix!$C:$C,"marche_fada", Données_prix!AF:AF,"&lt;&gt;")</f>
        <v>3</v>
      </c>
      <c r="AD29" s="13">
        <f>COUNTIFS(Données_prix!$C:$C,"marche_fada", Données_prix!AG:AG,"&lt;&gt;")</f>
        <v>3</v>
      </c>
      <c r="AE29" s="63">
        <f>COUNTIFS(Données_prix!$C:$C,"marche_fada", Données_prix!CL:CL,"&lt;&gt;")</f>
        <v>4</v>
      </c>
    </row>
    <row r="30" spans="1:31" x14ac:dyDescent="0.35">
      <c r="C30" s="68">
        <f>SUM(C26:G26)</f>
        <v>9100</v>
      </c>
      <c r="H30" s="69">
        <f>SUM(H26:K26)</f>
        <v>33000</v>
      </c>
      <c r="L30" s="70">
        <f>SUM(O26,Q26,R26,S26,T26,V26,W26,X26,Y26,Z26,AA26,AB26,AC26,AD26,AE26)</f>
        <v>55762.5</v>
      </c>
    </row>
    <row r="31" spans="1:31" x14ac:dyDescent="0.35">
      <c r="C31" s="81">
        <f>SUM(C30,H30,L30)</f>
        <v>97862.5</v>
      </c>
    </row>
    <row r="33" spans="1:31" x14ac:dyDescent="0.35">
      <c r="A33" s="11" t="s">
        <v>1674</v>
      </c>
    </row>
    <row r="34" spans="1:31" x14ac:dyDescent="0.35">
      <c r="B34" t="s">
        <v>1666</v>
      </c>
      <c r="C34" cm="1">
        <f t="array" ref="C34">MEDIAN(IF(Données_prix!$C:$C="marche_tougan",IF(Données_prix!F:F&gt;0,Données_prix!F:F)))</f>
        <v>1000</v>
      </c>
      <c r="D34" s="12" t="e" cm="1">
        <f t="array" ref="D34">MEDIAN(IF(Données_prix!$C:$C="marche_tougan",IF(Données_prix!G:G&gt;0,Données_prix!G:G)))</f>
        <v>#NUM!</v>
      </c>
      <c r="E34" s="12" t="e" cm="1">
        <f t="array" ref="E34">MEDIAN(IF(Données_prix!$C:$C="marche_tougan",IF(Données_prix!H:H&gt;0,Données_prix!H:H)))</f>
        <v>#NUM!</v>
      </c>
      <c r="F34" cm="1">
        <f t="array" ref="F34">MEDIAN(IF(Données_prix!$C:$C="marche_tougan",IF(Données_prix!I:I&gt;0,Données_prix!I:I)))</f>
        <v>450</v>
      </c>
      <c r="G34" cm="1">
        <f t="array" ref="G34">MEDIAN(IF(Données_prix!$C:$C="marche_tougan",IF(Données_prix!J:J&gt;0,Données_prix!J:J)))</f>
        <v>300</v>
      </c>
      <c r="H34" cm="1">
        <f t="array" ref="H34">MEDIAN(IF(Données_prix!$C:$C="marche_tougan",IF(Données_prix!K:K&gt;0,Données_prix!K:K)))</f>
        <v>5000</v>
      </c>
      <c r="I34" cm="1">
        <f t="array" ref="I34">MEDIAN(IF(Données_prix!$C:$C="marche_tougan",IF(Données_prix!L:L&gt;0,Données_prix!L:L)))</f>
        <v>4500</v>
      </c>
      <c r="J34" cm="1">
        <f t="array" ref="J34">MEDIAN(IF(Données_prix!$C:$C="marche_tougan",IF(Données_prix!M:M&gt;0,Données_prix!M:M)))</f>
        <v>1000</v>
      </c>
      <c r="K34" cm="1">
        <f t="array" ref="K34">MEDIAN(IF(Données_prix!$C:$C="marche_tougan",IF(Données_prix!N:N&gt;0,Données_prix!N:N)))</f>
        <v>300</v>
      </c>
      <c r="L34" cm="1">
        <f t="array" ref="L34">MEDIAN(IF(Données_prix!$C:$C="marche_tougan",IF(Données_prix!O:O&gt;0,Données_prix!O:O)))</f>
        <v>3250</v>
      </c>
      <c r="M34" cm="1">
        <f t="array" ref="M34">MEDIAN(IF(Données_prix!$C:$C="marche_tougan",IF(Données_prix!P:P&gt;0,Données_prix!P:P)))</f>
        <v>100</v>
      </c>
      <c r="N34" s="12" t="e" cm="1">
        <f t="array" ref="N34">MEDIAN(IF(Données_prix!$C:$C="marche_tougan",IF(Données_prix!Q:Q&gt;0,Données_prix!Q:Q)))</f>
        <v>#NUM!</v>
      </c>
      <c r="O34" cm="1">
        <f t="array" ref="O34">MEDIAN(IF(Données_prix!$C:$C="marche_tougan",IF(Données_prix!R:R&gt;0,Données_prix!R:R)))</f>
        <v>27000</v>
      </c>
      <c r="P34" cm="1">
        <f t="array" ref="P34">MEDIAN(IF(Données_prix!$C:$C="marche_tougan",IF(Données_prix!S:S&gt;0,Données_prix!S:S)))</f>
        <v>27750</v>
      </c>
      <c r="Q34" cm="1">
        <f t="array" ref="Q34">MEDIAN(IF(Données_prix!$C:$C="marche_tougan",IF(Données_prix!T:T&gt;0,Données_prix!T:T)))</f>
        <v>7500</v>
      </c>
      <c r="R34" cm="1">
        <f t="array" ref="R34">MEDIAN(IF(Données_prix!$C:$C="marche_tougan",IF(Données_prix!U:U&gt;0,Données_prix!U:U)))</f>
        <v>6000</v>
      </c>
      <c r="S34" cm="1">
        <f t="array" ref="S34">MEDIAN(IF(Données_prix!$C:$C="marche_tougan",IF(Données_prix!V:V&gt;0,Données_prix!V:V)))</f>
        <v>3000</v>
      </c>
      <c r="T34" cm="1">
        <f t="array" ref="T34">MEDIAN(IF(Données_prix!$C:$C="marche_tougan",IF(Données_prix!W:W&gt;0,Données_prix!W:W)))</f>
        <v>150</v>
      </c>
      <c r="U34" s="12" cm="1">
        <f t="array" ref="U34">MEDIAN(IF(Données_prix!$C:$C="marche_tougan",IF(Données_prix!X:X&gt;0,Données_prix!X:X)))</f>
        <v>500</v>
      </c>
      <c r="V34" cm="1">
        <f t="array" ref="V34">MEDIAN(IF(Données_prix!$C:$C="marche_tougan",IF(Données_prix!Y:Y&gt;0,Données_prix!Y:Y)))</f>
        <v>700</v>
      </c>
      <c r="W34" cm="1">
        <f t="array" ref="W34">MEDIAN(IF(Données_prix!$C:$C="marche_tougan",IF(Données_prix!Z:Z&gt;0,Données_prix!Z:Z)))</f>
        <v>1000</v>
      </c>
      <c r="X34" cm="1">
        <f t="array" ref="X34">MEDIAN(IF(Données_prix!$C:$C="marche_tougan",IF(Données_prix!AA:AA&gt;0,Données_prix!AA:AA)))</f>
        <v>1250</v>
      </c>
      <c r="Y34" cm="1">
        <f t="array" ref="Y34">MEDIAN(IF(Données_prix!$C:$C="marche_tougan",IF(Données_prix!AB:AB&gt;0,Données_prix!AB:AB)))</f>
        <v>3000</v>
      </c>
      <c r="Z34" cm="1">
        <f t="array" ref="Z34">MEDIAN(IF(Données_prix!$C:$C="marche_tougan",IF(Données_prix!AC:AC&gt;0,Données_prix!AC:AC)))</f>
        <v>2750</v>
      </c>
      <c r="AA34" cm="1">
        <f t="array" ref="AA34">MEDIAN(IF(Données_prix!$C:$C="marche_tougan",IF(Données_prix!AD:AD&gt;0,Données_prix!AD:AD)))</f>
        <v>2500</v>
      </c>
      <c r="AB34" cm="1">
        <f t="array" ref="AB34">MEDIAN(IF(Données_prix!$C:$C="marche_tougan",IF(Données_prix!AE:AE&gt;0,Données_prix!AE:AE)))</f>
        <v>1500</v>
      </c>
      <c r="AC34" cm="1">
        <f t="array" ref="AC34">MEDIAN(IF(Données_prix!$C:$C="marche_tougan",IF(Données_prix!AF:AF&gt;0,Données_prix!AF:AF)))</f>
        <v>2250</v>
      </c>
      <c r="AD34" cm="1">
        <f t="array" ref="AD34">MEDIAN(IF(Données_prix!$C:$C="marche_tougan",IF(Données_prix!AG:AG&gt;0,Données_prix!AG:AG)))</f>
        <v>200</v>
      </c>
      <c r="AE34" cm="1">
        <f t="array" ref="AE34">MEDIAN(IF(Données_prix!$C:$C="marche_tougan",IF(Données_prix!CL:CL&gt;0,Données_prix!CL:CL)))</f>
        <v>200</v>
      </c>
    </row>
    <row r="35" spans="1:31" x14ac:dyDescent="0.35">
      <c r="B35" t="s">
        <v>1667</v>
      </c>
      <c r="C35" cm="1">
        <f t="array" ref="C35">MIN(IF(Données_prix!$C:$C="marche_tougan",IF(Données_prix!F:F&gt;0,Données_prix!F:F)))</f>
        <v>1000</v>
      </c>
      <c r="D35" s="12" cm="1">
        <f t="array" ref="D35">MIN(IF(Données_prix!$C:$C="marche_tougan",IF(Données_prix!G:G&gt;0,Données_prix!G:G)))</f>
        <v>0</v>
      </c>
      <c r="E35" s="12" cm="1">
        <f t="array" ref="E35">MIN(IF(Données_prix!$C:$C="marche_tougan",IF(Données_prix!H:H&gt;0,Données_prix!H:H)))</f>
        <v>0</v>
      </c>
      <c r="F35" cm="1">
        <f t="array" ref="F35">MIN(IF(Données_prix!$C:$C="marche_tougan",IF(Données_prix!I:I&gt;0,Données_prix!I:I)))</f>
        <v>450</v>
      </c>
      <c r="G35" cm="1">
        <f t="array" ref="G35">MIN(IF(Données_prix!$C:$C="marche_tougan",IF(Données_prix!J:J&gt;0,Données_prix!J:J)))</f>
        <v>300</v>
      </c>
      <c r="H35" cm="1">
        <f t="array" ref="H35">MIN(IF(Données_prix!$C:$C="marche_tougan",IF(Données_prix!K:K&gt;0,Données_prix!K:K)))</f>
        <v>5000</v>
      </c>
      <c r="I35" cm="1">
        <f t="array" ref="I35">MIN(IF(Données_prix!$C:$C="marche_tougan",IF(Données_prix!L:L&gt;0,Données_prix!L:L)))</f>
        <v>3750</v>
      </c>
      <c r="J35" cm="1">
        <f t="array" ref="J35">MIN(IF(Données_prix!$C:$C="marche_tougan",IF(Données_prix!M:M&gt;0,Données_prix!M:M)))</f>
        <v>1000</v>
      </c>
      <c r="K35" cm="1">
        <f t="array" ref="K35">MIN(IF(Données_prix!$C:$C="marche_tougan",IF(Données_prix!N:N&gt;0,Données_prix!N:N)))</f>
        <v>300</v>
      </c>
      <c r="L35" cm="1">
        <f t="array" ref="L35">MIN(IF(Données_prix!$C:$C="marche_tougan",IF(Données_prix!O:O&gt;0,Données_prix!O:O)))</f>
        <v>3000</v>
      </c>
      <c r="M35" cm="1">
        <f t="array" ref="M35">MIN(IF(Données_prix!$C:$C="marche_tougan",IF(Données_prix!P:P&gt;0,Données_prix!P:P)))</f>
        <v>100</v>
      </c>
      <c r="N35" s="12" cm="1">
        <f t="array" ref="N35">MIN(IF(Données_prix!$C:$C="marche_tougan",IF(Données_prix!Q:Q&gt;0,Données_prix!Q:Q)))</f>
        <v>0</v>
      </c>
      <c r="O35" cm="1">
        <f t="array" ref="O35">MIN(IF(Données_prix!$C:$C="marche_tougan",IF(Données_prix!R:R&gt;0,Données_prix!R:R)))</f>
        <v>27000</v>
      </c>
      <c r="P35" cm="1">
        <f t="array" ref="P35">MIN(IF(Données_prix!$C:$C="marche_tougan",IF(Données_prix!S:S&gt;0,Données_prix!S:S)))</f>
        <v>27500</v>
      </c>
      <c r="Q35" cm="1">
        <f t="array" ref="Q35">MIN(IF(Données_prix!$C:$C="marche_tougan",IF(Données_prix!T:T&gt;0,Données_prix!T:T)))</f>
        <v>7500</v>
      </c>
      <c r="R35" cm="1">
        <f t="array" ref="R35">MIN(IF(Données_prix!$C:$C="marche_tougan",IF(Données_prix!U:U&gt;0,Données_prix!U:U)))</f>
        <v>6000</v>
      </c>
      <c r="S35" cm="1">
        <f t="array" ref="S35">MIN(IF(Données_prix!$C:$C="marche_tougan",IF(Données_prix!V:V&gt;0,Données_prix!V:V)))</f>
        <v>3000</v>
      </c>
      <c r="T35" cm="1">
        <f t="array" ref="T35">MIN(IF(Données_prix!$C:$C="marche_tougan",IF(Données_prix!W:W&gt;0,Données_prix!W:W)))</f>
        <v>150</v>
      </c>
      <c r="U35" s="12" cm="1">
        <f t="array" ref="U35">MIN(IF(Données_prix!$C:$C="marche_tougan",IF(Données_prix!X:X&gt;0,Données_prix!X:X)))</f>
        <v>500</v>
      </c>
      <c r="V35" cm="1">
        <f t="array" ref="V35">MIN(IF(Données_prix!$C:$C="marche_tougan",IF(Données_prix!Y:Y&gt;0,Données_prix!Y:Y)))</f>
        <v>600</v>
      </c>
      <c r="W35" cm="1">
        <f t="array" ref="W35">MIN(IF(Données_prix!$C:$C="marche_tougan",IF(Données_prix!Z:Z&gt;0,Données_prix!Z:Z)))</f>
        <v>1000</v>
      </c>
      <c r="X35" cm="1">
        <f t="array" ref="X35">MIN(IF(Données_prix!$C:$C="marche_tougan",IF(Données_prix!AA:AA&gt;0,Données_prix!AA:AA)))</f>
        <v>1250</v>
      </c>
      <c r="Y35" cm="1">
        <f t="array" ref="Y35">MIN(IF(Données_prix!$C:$C="marche_tougan",IF(Données_prix!AB:AB&gt;0,Données_prix!AB:AB)))</f>
        <v>3000</v>
      </c>
      <c r="Z35" cm="1">
        <f t="array" ref="Z35">MIN(IF(Données_prix!$C:$C="marche_tougan",IF(Données_prix!AC:AC&gt;0,Données_prix!AC:AC)))</f>
        <v>2500</v>
      </c>
      <c r="AA35" cm="1">
        <f t="array" ref="AA35">MIN(IF(Données_prix!$C:$C="marche_tougan",IF(Données_prix!AD:AD&gt;0,Données_prix!AD:AD)))</f>
        <v>2250</v>
      </c>
      <c r="AB35" cm="1">
        <f t="array" ref="AB35">MIN(IF(Données_prix!$C:$C="marche_tougan",IF(Données_prix!AE:AE&gt;0,Données_prix!AE:AE)))</f>
        <v>1500</v>
      </c>
      <c r="AC35" cm="1">
        <f t="array" ref="AC35">MIN(IF(Données_prix!$C:$C="marche_tougan",IF(Données_prix!AF:AF&gt;0,Données_prix!AF:AF)))</f>
        <v>2000</v>
      </c>
      <c r="AD35" cm="1">
        <f t="array" ref="AD35">MIN(IF(Données_prix!$C:$C="marche_tougan",IF(Données_prix!AG:AG&gt;0,Données_prix!AG:AG)))</f>
        <v>200</v>
      </c>
      <c r="AE35" cm="1">
        <f t="array" ref="AE35">MIN(IF(Données_prix!$C:$C="marche_tougan",IF(Données_prix!CL:CL&gt;0,Données_prix!CL:CL)))</f>
        <v>200</v>
      </c>
    </row>
    <row r="36" spans="1:31" x14ac:dyDescent="0.35">
      <c r="B36" t="s">
        <v>1668</v>
      </c>
      <c r="C36" cm="1">
        <f t="array" ref="C36">MAX(IF(Données_prix!$C:$C="marche_tougan",IF(Données_prix!F:F&gt;0,Données_prix!F:F)))</f>
        <v>1000</v>
      </c>
      <c r="D36" s="12" cm="1">
        <f t="array" ref="D36">MAX(IF(Données_prix!$C:$C="marche_tougan",IF(Données_prix!G:G&gt;0,Données_prix!G:G)))</f>
        <v>0</v>
      </c>
      <c r="E36" s="12" cm="1">
        <f t="array" ref="E36">MAX(IF(Données_prix!$C:$C="marche_tougan",IF(Données_prix!H:H&gt;0,Données_prix!H:H)))</f>
        <v>0</v>
      </c>
      <c r="F36" cm="1">
        <f t="array" ref="F36">MAX(IF(Données_prix!$C:$C="marche_tougan",IF(Données_prix!I:I&gt;0,Données_prix!I:I)))</f>
        <v>500</v>
      </c>
      <c r="G36" cm="1">
        <f t="array" ref="G36">MAX(IF(Données_prix!$C:$C="marche_tougan",IF(Données_prix!J:J&gt;0,Données_prix!J:J)))</f>
        <v>300</v>
      </c>
      <c r="H36" cm="1">
        <f t="array" ref="H36">MAX(IF(Données_prix!$C:$C="marche_tougan",IF(Données_prix!K:K&gt;0,Données_prix!K:K)))</f>
        <v>7500</v>
      </c>
      <c r="I36" cm="1">
        <f t="array" ref="I36">MAX(IF(Données_prix!$C:$C="marche_tougan",IF(Données_prix!L:L&gt;0,Données_prix!L:L)))</f>
        <v>6000</v>
      </c>
      <c r="J36" cm="1">
        <f t="array" ref="J36">MAX(IF(Données_prix!$C:$C="marche_tougan",IF(Données_prix!M:M&gt;0,Données_prix!M:M)))</f>
        <v>1000</v>
      </c>
      <c r="K36" cm="1">
        <f t="array" ref="K36">MAX(IF(Données_prix!$C:$C="marche_tougan",IF(Données_prix!N:N&gt;0,Données_prix!N:N)))</f>
        <v>1750</v>
      </c>
      <c r="L36" cm="1">
        <f t="array" ref="L36">MAX(IF(Données_prix!$C:$C="marche_tougan",IF(Données_prix!O:O&gt;0,Données_prix!O:O)))</f>
        <v>3500</v>
      </c>
      <c r="M36" cm="1">
        <f t="array" ref="M36">MAX(IF(Données_prix!$C:$C="marche_tougan",IF(Données_prix!P:P&gt;0,Données_prix!P:P)))</f>
        <v>100</v>
      </c>
      <c r="N36" s="12" cm="1">
        <f t="array" ref="N36">MAX(IF(Données_prix!$C:$C="marche_tougan",IF(Données_prix!Q:Q&gt;0,Données_prix!Q:Q)))</f>
        <v>0</v>
      </c>
      <c r="O36" cm="1">
        <f t="array" ref="O36">MAX(IF(Données_prix!$C:$C="marche_tougan",IF(Données_prix!R:R&gt;0,Données_prix!R:R)))</f>
        <v>27500</v>
      </c>
      <c r="P36" cm="1">
        <f t="array" ref="P36">MAX(IF(Données_prix!$C:$C="marche_tougan",IF(Données_prix!S:S&gt;0,Données_prix!S:S)))</f>
        <v>28000</v>
      </c>
      <c r="Q36" cm="1">
        <f t="array" ref="Q36">MAX(IF(Données_prix!$C:$C="marche_tougan",IF(Données_prix!T:T&gt;0,Données_prix!T:T)))</f>
        <v>7500</v>
      </c>
      <c r="R36" cm="1">
        <f t="array" ref="R36">MAX(IF(Données_prix!$C:$C="marche_tougan",IF(Données_prix!U:U&gt;0,Données_prix!U:U)))</f>
        <v>6000</v>
      </c>
      <c r="S36" cm="1">
        <f t="array" ref="S36">MAX(IF(Données_prix!$C:$C="marche_tougan",IF(Données_prix!V:V&gt;0,Données_prix!V:V)))</f>
        <v>3000</v>
      </c>
      <c r="T36" cm="1">
        <f t="array" ref="T36">MAX(IF(Données_prix!$C:$C="marche_tougan",IF(Données_prix!W:W&gt;0,Données_prix!W:W)))</f>
        <v>150</v>
      </c>
      <c r="U36" s="12" cm="1">
        <f t="array" ref="U36">MAX(IF(Données_prix!$C:$C="marche_tougan",IF(Données_prix!X:X&gt;0,Données_prix!X:X)))</f>
        <v>500</v>
      </c>
      <c r="V36" cm="1">
        <f t="array" ref="V36">MAX(IF(Données_prix!$C:$C="marche_tougan",IF(Données_prix!Y:Y&gt;0,Données_prix!Y:Y)))</f>
        <v>750</v>
      </c>
      <c r="W36" cm="1">
        <f t="array" ref="W36">MAX(IF(Données_prix!$C:$C="marche_tougan",IF(Données_prix!Z:Z&gt;0,Données_prix!Z:Z)))</f>
        <v>1250</v>
      </c>
      <c r="X36" cm="1">
        <f t="array" ref="X36">MAX(IF(Données_prix!$C:$C="marche_tougan",IF(Données_prix!AA:AA&gt;0,Données_prix!AA:AA)))</f>
        <v>1250</v>
      </c>
      <c r="Y36" cm="1">
        <f t="array" ref="Y36">MAX(IF(Données_prix!$C:$C="marche_tougan",IF(Données_prix!AB:AB&gt;0,Données_prix!AB:AB)))</f>
        <v>3000</v>
      </c>
      <c r="Z36" cm="1">
        <f t="array" ref="Z36">MAX(IF(Données_prix!$C:$C="marche_tougan",IF(Données_prix!AC:AC&gt;0,Données_prix!AC:AC)))</f>
        <v>3000</v>
      </c>
      <c r="AA36" cm="1">
        <f t="array" ref="AA36">MAX(IF(Données_prix!$C:$C="marche_tougan",IF(Données_prix!AD:AD&gt;0,Données_prix!AD:AD)))</f>
        <v>2500</v>
      </c>
      <c r="AB36" cm="1">
        <f t="array" ref="AB36">MAX(IF(Données_prix!$C:$C="marche_tougan",IF(Données_prix!AE:AE&gt;0,Données_prix!AE:AE)))</f>
        <v>1500</v>
      </c>
      <c r="AC36" cm="1">
        <f t="array" ref="AC36">MAX(IF(Données_prix!$C:$C="marche_tougan",IF(Données_prix!AF:AF&gt;0,Données_prix!AF:AF)))</f>
        <v>2250</v>
      </c>
      <c r="AD36" cm="1">
        <f t="array" ref="AD36">MAX(IF(Données_prix!$C:$C="marche_tougan",IF(Données_prix!AG:AG&gt;0,Données_prix!AG:AG)))</f>
        <v>200</v>
      </c>
      <c r="AE36" cm="1">
        <f t="array" ref="AE36">MAX(IF(Données_prix!$C:$C="marche_tougan",IF(Données_prix!CL:CL&gt;0,Données_prix!CL:CL)))</f>
        <v>200</v>
      </c>
    </row>
    <row r="37" spans="1:31" ht="15" thickBot="1" x14ac:dyDescent="0.4">
      <c r="B37" s="13" t="s">
        <v>1669</v>
      </c>
      <c r="C37" s="63">
        <f>COUNTIFS(Données_prix!$C:$C,"marche_tougan", Données_prix!F:F,"&lt;&gt;")</f>
        <v>4</v>
      </c>
      <c r="D37" s="82">
        <f>COUNTIFS(Données_prix!$C:$C,"marche_tougan", Données_prix!G:G,"&lt;&gt;")</f>
        <v>0</v>
      </c>
      <c r="E37" s="14">
        <f>COUNTIFS(Données_prix!$C:$C,"marche_tougan", Données_prix!H:H,"&lt;&gt;")</f>
        <v>0</v>
      </c>
      <c r="F37" s="63">
        <f>COUNTIFS(Données_prix!$C:$C,"marche_tougan", Données_prix!I:I,"&lt;&gt;")</f>
        <v>4</v>
      </c>
      <c r="G37" s="63">
        <f>COUNTIFS(Données_prix!$C:$C,"marche_tougan", Données_prix!J:J,"&lt;&gt;")</f>
        <v>4</v>
      </c>
      <c r="H37" s="63">
        <f>COUNTIFS(Données_prix!$C:$C,"marche_tougan", Données_prix!K:K,"&lt;&gt;")</f>
        <v>4</v>
      </c>
      <c r="I37" s="63">
        <f>COUNTIFS(Données_prix!$C:$C,"marche_tougan", Données_prix!L:L,"&lt;&gt;")</f>
        <v>7</v>
      </c>
      <c r="J37" s="63">
        <f>COUNTIFS(Données_prix!$C:$C,"marche_tougan", Données_prix!M:M,"&lt;&gt;")</f>
        <v>7</v>
      </c>
      <c r="K37" s="63">
        <f>COUNTIFS(Données_prix!$C:$C,"marche_tougan", Données_prix!N:N,"&lt;&gt;")</f>
        <v>7</v>
      </c>
      <c r="L37" s="63">
        <f>COUNTIFS(Données_prix!$C:$C,"marche_tougan", Données_prix!O:O,"&lt;&gt;")</f>
        <v>4</v>
      </c>
      <c r="M37" s="63">
        <f>COUNTIFS(Données_prix!$C:$C,"marche_tougan", Données_prix!P:P,"&lt;&gt;")</f>
        <v>4</v>
      </c>
      <c r="N37" s="14">
        <f>COUNTIFS(Données_prix!$C:$C,"marche_tougan", Données_prix!Q:Q,"&lt;&gt;")</f>
        <v>0</v>
      </c>
      <c r="O37" s="63">
        <f>COUNTIFS(Données_prix!$C:$C,"marche_tougan", Données_prix!R:R,"&lt;&gt;")</f>
        <v>4</v>
      </c>
      <c r="P37" s="63">
        <f>COUNTIFS(Données_prix!$C:$C,"marche_tougan", Données_prix!S:S,"&lt;&gt;")</f>
        <v>4</v>
      </c>
      <c r="Q37" s="63">
        <f>COUNTIFS(Données_prix!$C:$C,"marche_tougan", Données_prix!T:T,"&lt;&gt;")</f>
        <v>4</v>
      </c>
      <c r="R37" s="63">
        <f>COUNTIFS(Données_prix!$C:$C,"marche_tougan", Données_prix!U:U,"&lt;&gt;")</f>
        <v>4</v>
      </c>
      <c r="S37" s="63">
        <f>COUNTIFS(Données_prix!$C:$C,"marche_tougan", Données_prix!V:V,"&lt;&gt;")</f>
        <v>4</v>
      </c>
      <c r="T37" s="63">
        <f>COUNTIFS(Données_prix!$C:$C,"marche_tougan", Données_prix!W:W,"&lt;&gt;")</f>
        <v>4</v>
      </c>
      <c r="U37" s="83">
        <f>COUNTIFS(Données_prix!$C:$C,"marche_tougan", Données_prix!X:X,"&lt;&gt;")</f>
        <v>1</v>
      </c>
      <c r="V37" s="63">
        <f>COUNTIFS(Données_prix!$C:$C,"marche_tougan", Données_prix!Y:Y,"&lt;&gt;")</f>
        <v>4</v>
      </c>
      <c r="W37" s="63">
        <f>COUNTIFS(Données_prix!$C:$C,"marche_tougan", Données_prix!Z:Z,"&lt;&gt;")</f>
        <v>4</v>
      </c>
      <c r="X37" s="63">
        <f>COUNTIFS(Données_prix!$C:$C,"marche_tougan", Données_prix!AA:AA,"&lt;&gt;")</f>
        <v>4</v>
      </c>
      <c r="Y37" s="63">
        <f>COUNTIFS(Données_prix!$C:$C,"marche_tougan", Données_prix!AB:AB,"&lt;&gt;")</f>
        <v>4</v>
      </c>
      <c r="Z37" s="63">
        <f>COUNTIFS(Données_prix!$C:$C,"marche_tougan", Données_prix!AC:AC,"&lt;&gt;")</f>
        <v>4</v>
      </c>
      <c r="AA37" s="63">
        <f>COUNTIFS(Données_prix!$C:$C,"marche_tougan", Données_prix!AD:AD,"&lt;&gt;")</f>
        <v>4</v>
      </c>
      <c r="AB37" s="63">
        <f>COUNTIFS(Données_prix!$C:$C,"marche_tougan", Données_prix!AE:AE,"&lt;&gt;")</f>
        <v>4</v>
      </c>
      <c r="AC37" s="63">
        <f>COUNTIFS(Données_prix!$C:$C,"marche_tougan", Données_prix!AF:AF,"&lt;&gt;")</f>
        <v>4</v>
      </c>
      <c r="AD37" s="63">
        <f>COUNTIFS(Données_prix!$C:$C,"marche_tougan", Données_prix!AG:AG,"&lt;&gt;")</f>
        <v>4</v>
      </c>
      <c r="AE37" s="63">
        <f>COUNTIFS(Données_prix!$C:$C,"marche_tougan", Données_prix!CL:CL,"&lt;&gt;")</f>
        <v>3</v>
      </c>
    </row>
    <row r="38" spans="1:31" x14ac:dyDescent="0.35">
      <c r="C38" s="68">
        <f>SUM(C34,F34,G34)</f>
        <v>1750</v>
      </c>
      <c r="D38" t="s">
        <v>1675</v>
      </c>
      <c r="H38" s="69">
        <f>SUM(H34:K34)</f>
        <v>10800</v>
      </c>
      <c r="L38" s="70">
        <f>SUM(M34,O34,Q34,R34,S34,T34,U34,V34,W34,X34,Y34,Z34,AA34,AB34,AC34,AD34,AE34)</f>
        <v>59600</v>
      </c>
    </row>
    <row r="39" spans="1:31" x14ac:dyDescent="0.35">
      <c r="C39" s="81">
        <f>SUM(C38,H38,L38)</f>
        <v>72150</v>
      </c>
    </row>
    <row r="40" spans="1:31" x14ac:dyDescent="0.35">
      <c r="C40" s="81"/>
    </row>
    <row r="41" spans="1:31" x14ac:dyDescent="0.35">
      <c r="A41" s="11" t="s">
        <v>1676</v>
      </c>
    </row>
    <row r="42" spans="1:31" x14ac:dyDescent="0.35">
      <c r="B42" t="s">
        <v>1666</v>
      </c>
      <c r="C42" cm="1">
        <f t="array" ref="C42">MEDIAN(IF(Données_prix!$C:$C="marche_boussouma",IF(Données_prix!F:F&gt;0,Données_prix!F:F)))</f>
        <v>1125</v>
      </c>
      <c r="D42" cm="1">
        <f t="array" ref="D42">MEDIAN(IF(Données_prix!$C:$C="marche_boussouma",IF(Données_prix!G:G&gt;0,Données_prix!G:G)))</f>
        <v>775</v>
      </c>
      <c r="E42" cm="1">
        <f t="array" ref="E42">MEDIAN(IF(Données_prix!$C:$C="marche_boussouma",IF(Données_prix!H:H&gt;0,Données_prix!H:H)))</f>
        <v>1075</v>
      </c>
      <c r="F42" cm="1">
        <f t="array" ref="F42">MEDIAN(IF(Données_prix!$C:$C="marche_boussouma",IF(Données_prix!I:I&gt;0,Données_prix!I:I)))</f>
        <v>562.5</v>
      </c>
      <c r="G42" cm="1">
        <f t="array" ref="G42">MEDIAN(IF(Données_prix!$C:$C="marche_boussouma",IF(Données_prix!J:J&gt;0,Données_prix!J:J)))</f>
        <v>300</v>
      </c>
      <c r="H42" cm="1">
        <f t="array" ref="H42">MEDIAN(IF(Données_prix!$C:$C="marche_boussouma",IF(Données_prix!K:K&gt;0,Données_prix!K:K)))</f>
        <v>6125</v>
      </c>
      <c r="I42" cm="1">
        <f t="array" ref="I42">MEDIAN(IF(Données_prix!$C:$C="marche_boussouma",IF(Données_prix!L:L&gt;0,Données_prix!L:L)))</f>
        <v>4875</v>
      </c>
      <c r="J42" cm="1">
        <f t="array" ref="J42">MEDIAN(IF(Données_prix!$C:$C="marche_boussouma",IF(Données_prix!M:M&gt;0,Données_prix!M:M)))</f>
        <v>2050</v>
      </c>
      <c r="K42" cm="1">
        <f t="array" ref="K42">MEDIAN(IF(Données_prix!$C:$C="marche_boussouma",IF(Données_prix!N:N&gt;0,Données_prix!N:N)))</f>
        <v>1775</v>
      </c>
      <c r="L42" cm="1">
        <f t="array" ref="L42">MEDIAN(IF(Données_prix!$C:$C="marche_boussouma",IF(Données_prix!O:O&gt;0,Données_prix!O:O)))</f>
        <v>8250</v>
      </c>
      <c r="M42" cm="1">
        <f t="array" ref="M42">MEDIAN(IF(Données_prix!$C:$C="marche_boussouma",IF(Données_prix!P:P&gt;0,Données_prix!P:P)))</f>
        <v>100</v>
      </c>
      <c r="N42" s="12" t="e" cm="1">
        <f t="array" ref="N42">MEDIAN(IF(Données_prix!$C:$C="marche_boussouma",IF(Données_prix!Q:Q&gt;0,Données_prix!Q:Q)))</f>
        <v>#NUM!</v>
      </c>
      <c r="O42" cm="1">
        <f t="array" ref="O42">MEDIAN(IF(Données_prix!$C:$C="marche_boussouma",IF(Données_prix!R:R&gt;0,Données_prix!R:R)))</f>
        <v>27000</v>
      </c>
      <c r="P42" cm="1">
        <f t="array" ref="P42">MEDIAN(IF(Données_prix!$C:$C="marche_boussouma",IF(Données_prix!S:S&gt;0,Données_prix!S:S)))</f>
        <v>45000</v>
      </c>
      <c r="Q42" cm="1">
        <f t="array" ref="Q42">MEDIAN(IF(Données_prix!$C:$C="marche_boussouma",IF(Données_prix!T:T&gt;0,Données_prix!T:T)))</f>
        <v>6250</v>
      </c>
      <c r="R42" cm="1">
        <f t="array" ref="R42">MEDIAN(IF(Données_prix!$C:$C="marche_boussouma",IF(Données_prix!U:U&gt;0,Données_prix!U:U)))</f>
        <v>5125</v>
      </c>
      <c r="S42" cm="1">
        <f t="array" ref="S42">MEDIAN(IF(Données_prix!$C:$C="marche_boussouma",IF(Données_prix!V:V&gt;0,Données_prix!V:V)))</f>
        <v>325</v>
      </c>
      <c r="T42" cm="1">
        <f t="array" ref="T42">MEDIAN(IF(Données_prix!$C:$C="marche_boussouma",IF(Données_prix!W:W&gt;0,Données_prix!W:W)))</f>
        <v>137.5</v>
      </c>
      <c r="U42" cm="1">
        <f t="array" ref="U42">MEDIAN(IF(Données_prix!$C:$C="marche_boussouma",IF(Données_prix!X:X&gt;0,Données_prix!X:X)))</f>
        <v>437.5</v>
      </c>
      <c r="V42" cm="1">
        <f t="array" ref="V42">MEDIAN(IF(Données_prix!$C:$C="marche_boussouma",IF(Données_prix!Y:Y&gt;0,Données_prix!Y:Y)))</f>
        <v>500</v>
      </c>
      <c r="W42" cm="1">
        <f t="array" ref="W42">MEDIAN(IF(Données_prix!$C:$C="marche_boussouma",IF(Données_prix!Z:Z&gt;0,Données_prix!Z:Z)))</f>
        <v>1050</v>
      </c>
      <c r="X42" cm="1">
        <f t="array" ref="X42">MEDIAN(IF(Données_prix!$C:$C="marche_boussouma",IF(Données_prix!AA:AA&gt;0,Données_prix!AA:AA)))</f>
        <v>1750</v>
      </c>
      <c r="Y42" cm="1">
        <f t="array" ref="Y42">MEDIAN(IF(Données_prix!$C:$C="marche_boussouma",IF(Données_prix!AB:AB&gt;0,Données_prix!AB:AB)))</f>
        <v>3625</v>
      </c>
      <c r="Z42" cm="1">
        <f t="array" ref="Z42">MEDIAN(IF(Données_prix!$C:$C="marche_boussouma",IF(Données_prix!AC:AC&gt;0,Données_prix!AC:AC)))</f>
        <v>2500</v>
      </c>
      <c r="AA42" cm="1">
        <f t="array" ref="AA42">MEDIAN(IF(Données_prix!$C:$C="marche_boussouma",IF(Données_prix!AD:AD&gt;0,Données_prix!AD:AD)))</f>
        <v>2500</v>
      </c>
      <c r="AB42" cm="1">
        <f t="array" ref="AB42">MEDIAN(IF(Données_prix!$C:$C="marche_boussouma",IF(Données_prix!AE:AE&gt;0,Données_prix!AE:AE)))</f>
        <v>2225</v>
      </c>
      <c r="AC42" cm="1">
        <f t="array" ref="AC42">MEDIAN(IF(Données_prix!$C:$C="marche_boussouma",IF(Données_prix!AF:AF&gt;0,Données_prix!AF:AF)))</f>
        <v>2125</v>
      </c>
      <c r="AD42" cm="1">
        <f t="array" ref="AD42">MEDIAN(IF(Données_prix!$C:$C="marche_boussouma",IF(Données_prix!AG:AG&gt;0,Données_prix!AG:AG)))</f>
        <v>350</v>
      </c>
      <c r="AE42" cm="1">
        <f t="array" ref="AE42">MEDIAN(IF(Données_prix!$C:$C="marche_boussouma",IF(Données_prix!CL:CL&gt;0,Données_prix!CL:CL)))</f>
        <v>500</v>
      </c>
    </row>
    <row r="43" spans="1:31" x14ac:dyDescent="0.35">
      <c r="B43" t="s">
        <v>1667</v>
      </c>
      <c r="C43" cm="1">
        <f t="array" ref="C43">MIN(IF(Données_prix!$C:$C="marche_boussouma",IF(Données_prix!F:F&gt;0,Données_prix!F:F)))</f>
        <v>1100</v>
      </c>
      <c r="D43" cm="1">
        <f t="array" ref="D43">MIN(IF(Données_prix!$C:$C="marche_boussouma",IF(Données_prix!G:G&gt;0,Données_prix!G:G)))</f>
        <v>750</v>
      </c>
      <c r="E43" cm="1">
        <f t="array" ref="E43">MIN(IF(Données_prix!$C:$C="marche_boussouma",IF(Données_prix!H:H&gt;0,Données_prix!H:H)))</f>
        <v>1000</v>
      </c>
      <c r="F43" cm="1">
        <f t="array" ref="F43">MIN(IF(Données_prix!$C:$C="marche_boussouma",IF(Données_prix!I:I&gt;0,Données_prix!I:I)))</f>
        <v>500</v>
      </c>
      <c r="G43" cm="1">
        <f t="array" ref="G43">MIN(IF(Données_prix!$C:$C="marche_boussouma",IF(Données_prix!J:J&gt;0,Données_prix!J:J)))</f>
        <v>250</v>
      </c>
      <c r="H43" cm="1">
        <f t="array" ref="H43">MIN(IF(Données_prix!$C:$C="marche_boussouma",IF(Données_prix!K:K&gt;0,Données_prix!K:K)))</f>
        <v>6000</v>
      </c>
      <c r="I43" cm="1">
        <f t="array" ref="I43">MIN(IF(Données_prix!$C:$C="marche_boussouma",IF(Données_prix!L:L&gt;0,Données_prix!L:L)))</f>
        <v>4500</v>
      </c>
      <c r="J43" cm="1">
        <f t="array" ref="J43">MIN(IF(Données_prix!$C:$C="marche_boussouma",IF(Données_prix!M:M&gt;0,Données_prix!M:M)))</f>
        <v>2000</v>
      </c>
      <c r="K43" cm="1">
        <f t="array" ref="K43">MIN(IF(Données_prix!$C:$C="marche_boussouma",IF(Données_prix!N:N&gt;0,Données_prix!N:N)))</f>
        <v>1750</v>
      </c>
      <c r="L43" cm="1">
        <f t="array" ref="L43">MIN(IF(Données_prix!$C:$C="marche_boussouma",IF(Données_prix!O:O&gt;0,Données_prix!O:O)))</f>
        <v>8000</v>
      </c>
      <c r="M43" cm="1">
        <f t="array" ref="M43">MIN(IF(Données_prix!$C:$C="marche_boussouma",IF(Données_prix!P:P&gt;0,Données_prix!P:P)))</f>
        <v>100</v>
      </c>
      <c r="N43" s="12" cm="1">
        <f t="array" ref="N43">MIN(IF(Données_prix!$C:$C="marche_boussouma",IF(Données_prix!Q:Q&gt;0,Données_prix!Q:Q)))</f>
        <v>0</v>
      </c>
      <c r="O43" cm="1">
        <f t="array" ref="O43">MIN(IF(Données_prix!$C:$C="marche_boussouma",IF(Données_prix!R:R&gt;0,Données_prix!R:R)))</f>
        <v>27000</v>
      </c>
      <c r="P43" cm="1">
        <f t="array" ref="P43">MIN(IF(Données_prix!$C:$C="marche_boussouma",IF(Données_prix!S:S&gt;0,Données_prix!S:S)))</f>
        <v>45000</v>
      </c>
      <c r="Q43" cm="1">
        <f t="array" ref="Q43">MIN(IF(Données_prix!$C:$C="marche_boussouma",IF(Données_prix!T:T&gt;0,Données_prix!T:T)))</f>
        <v>6000</v>
      </c>
      <c r="R43" cm="1">
        <f t="array" ref="R43">MIN(IF(Données_prix!$C:$C="marche_boussouma",IF(Données_prix!U:U&gt;0,Données_prix!U:U)))</f>
        <v>5000</v>
      </c>
      <c r="S43" cm="1">
        <f t="array" ref="S43">MIN(IF(Données_prix!$C:$C="marche_boussouma",IF(Données_prix!V:V&gt;0,Données_prix!V:V)))</f>
        <v>300</v>
      </c>
      <c r="T43" cm="1">
        <f t="array" ref="T43">MIN(IF(Données_prix!$C:$C="marche_boussouma",IF(Données_prix!W:W&gt;0,Données_prix!W:W)))</f>
        <v>125</v>
      </c>
      <c r="U43" cm="1">
        <f t="array" ref="U43">MIN(IF(Données_prix!$C:$C="marche_boussouma",IF(Données_prix!X:X&gt;0,Données_prix!X:X)))</f>
        <v>400</v>
      </c>
      <c r="V43" cm="1">
        <f t="array" ref="V43">MIN(IF(Données_prix!$C:$C="marche_boussouma",IF(Données_prix!Y:Y&gt;0,Données_prix!Y:Y)))</f>
        <v>500</v>
      </c>
      <c r="W43" cm="1">
        <f t="array" ref="W43">MIN(IF(Données_prix!$C:$C="marche_boussouma",IF(Données_prix!Z:Z&gt;0,Données_prix!Z:Z)))</f>
        <v>1000</v>
      </c>
      <c r="X43" cm="1">
        <f t="array" ref="X43">MIN(IF(Données_prix!$C:$C="marche_boussouma",IF(Données_prix!AA:AA&gt;0,Données_prix!AA:AA)))</f>
        <v>1500</v>
      </c>
      <c r="Y43" cm="1">
        <f t="array" ref="Y43">MIN(IF(Données_prix!$C:$C="marche_boussouma",IF(Données_prix!AB:AB&gt;0,Données_prix!AB:AB)))</f>
        <v>3500</v>
      </c>
      <c r="Z43" cm="1">
        <f t="array" ref="Z43">MIN(IF(Données_prix!$C:$C="marche_boussouma",IF(Données_prix!AC:AC&gt;0,Données_prix!AC:AC)))</f>
        <v>2250</v>
      </c>
      <c r="AA43" cm="1">
        <f t="array" ref="AA43">MIN(IF(Données_prix!$C:$C="marche_boussouma",IF(Données_prix!AD:AD&gt;0,Données_prix!AD:AD)))</f>
        <v>2250</v>
      </c>
      <c r="AB43" cm="1">
        <f t="array" ref="AB43">MIN(IF(Données_prix!$C:$C="marche_boussouma",IF(Données_prix!AE:AE&gt;0,Données_prix!AE:AE)))</f>
        <v>2000</v>
      </c>
      <c r="AC43" cm="1">
        <f t="array" ref="AC43">MIN(IF(Données_prix!$C:$C="marche_boussouma",IF(Données_prix!AF:AF&gt;0,Données_prix!AF:AF)))</f>
        <v>2000</v>
      </c>
      <c r="AD43" cm="1">
        <f t="array" ref="AD43">MIN(IF(Données_prix!$C:$C="marche_boussouma",IF(Données_prix!AG:AG&gt;0,Données_prix!AG:AG)))</f>
        <v>300</v>
      </c>
      <c r="AE43" cm="1">
        <f t="array" ref="AE43">MIN(IF(Données_prix!$C:$C="marche_boussouma",IF(Données_prix!CL:CL&gt;0,Données_prix!CL:CL)))</f>
        <v>500</v>
      </c>
    </row>
    <row r="44" spans="1:31" x14ac:dyDescent="0.35">
      <c r="B44" t="s">
        <v>1668</v>
      </c>
      <c r="C44" cm="1">
        <f t="array" ref="C44">MAX(IF(Données_prix!$C:$C="marche_boussouma",IF(Données_prix!F:F&gt;0,Données_prix!F:F)))</f>
        <v>1200</v>
      </c>
      <c r="D44" cm="1">
        <f t="array" ref="D44">MAX(IF(Données_prix!$C:$C="marche_boussouma",IF(Données_prix!G:G&gt;0,Données_prix!G:G)))</f>
        <v>800</v>
      </c>
      <c r="E44" cm="1">
        <f t="array" ref="E44">MAX(IF(Données_prix!$C:$C="marche_boussouma",IF(Données_prix!H:H&gt;0,Données_prix!H:H)))</f>
        <v>1100</v>
      </c>
      <c r="F44" cm="1">
        <f t="array" ref="F44">MAX(IF(Données_prix!$C:$C="marche_boussouma",IF(Données_prix!I:I&gt;0,Données_prix!I:I)))</f>
        <v>600</v>
      </c>
      <c r="G44" cm="1">
        <f t="array" ref="G44">MAX(IF(Données_prix!$C:$C="marche_boussouma",IF(Données_prix!J:J&gt;0,Données_prix!J:J)))</f>
        <v>375</v>
      </c>
      <c r="H44" cm="1">
        <f t="array" ref="H44">MAX(IF(Données_prix!$C:$C="marche_boussouma",IF(Données_prix!K:K&gt;0,Données_prix!K:K)))</f>
        <v>6500</v>
      </c>
      <c r="I44" cm="1">
        <f t="array" ref="I44">MAX(IF(Données_prix!$C:$C="marche_boussouma",IF(Données_prix!L:L&gt;0,Données_prix!L:L)))</f>
        <v>5000</v>
      </c>
      <c r="J44" cm="1">
        <f t="array" ref="J44">MAX(IF(Données_prix!$C:$C="marche_boussouma",IF(Données_prix!M:M&gt;0,Données_prix!M:M)))</f>
        <v>2250</v>
      </c>
      <c r="K44" cm="1">
        <f t="array" ref="K44">MAX(IF(Données_prix!$C:$C="marche_boussouma",IF(Données_prix!N:N&gt;0,Données_prix!N:N)))</f>
        <v>2250</v>
      </c>
      <c r="L44" cm="1">
        <f t="array" ref="L44">MAX(IF(Données_prix!$C:$C="marche_boussouma",IF(Données_prix!O:O&gt;0,Données_prix!O:O)))</f>
        <v>8500</v>
      </c>
      <c r="M44" cm="1">
        <f t="array" ref="M44">MAX(IF(Données_prix!$C:$C="marche_boussouma",IF(Données_prix!P:P&gt;0,Données_prix!P:P)))</f>
        <v>100</v>
      </c>
      <c r="N44" s="12" cm="1">
        <f t="array" ref="N44">MAX(IF(Données_prix!$C:$C="marche_boussouma",IF(Données_prix!Q:Q&gt;0,Données_prix!Q:Q)))</f>
        <v>0</v>
      </c>
      <c r="O44" cm="1">
        <f t="array" ref="O44">MAX(IF(Données_prix!$C:$C="marche_boussouma",IF(Données_prix!R:R&gt;0,Données_prix!R:R)))</f>
        <v>27250</v>
      </c>
      <c r="P44" cm="1">
        <f t="array" ref="P44">MAX(IF(Données_prix!$C:$C="marche_boussouma",IF(Données_prix!S:S&gt;0,Données_prix!S:S)))</f>
        <v>45500</v>
      </c>
      <c r="Q44" cm="1">
        <f t="array" ref="Q44">MAX(IF(Données_prix!$C:$C="marche_boussouma",IF(Données_prix!T:T&gt;0,Données_prix!T:T)))</f>
        <v>6500</v>
      </c>
      <c r="R44" cm="1">
        <f t="array" ref="R44">MAX(IF(Données_prix!$C:$C="marche_boussouma",IF(Données_prix!U:U&gt;0,Données_prix!U:U)))</f>
        <v>5300</v>
      </c>
      <c r="S44" cm="1">
        <f t="array" ref="S44">MAX(IF(Données_prix!$C:$C="marche_boussouma",IF(Données_prix!V:V&gt;0,Données_prix!V:V)))</f>
        <v>375</v>
      </c>
      <c r="T44" cm="1">
        <f t="array" ref="T44">MAX(IF(Données_prix!$C:$C="marche_boussouma",IF(Données_prix!W:W&gt;0,Données_prix!W:W)))</f>
        <v>150</v>
      </c>
      <c r="U44" cm="1">
        <f t="array" ref="U44">MAX(IF(Données_prix!$C:$C="marche_boussouma",IF(Données_prix!X:X&gt;0,Données_prix!X:X)))</f>
        <v>450</v>
      </c>
      <c r="V44" cm="1">
        <f t="array" ref="V44">MAX(IF(Données_prix!$C:$C="marche_boussouma",IF(Données_prix!Y:Y&gt;0,Données_prix!Y:Y)))</f>
        <v>550</v>
      </c>
      <c r="W44" cm="1">
        <f t="array" ref="W44">MAX(IF(Données_prix!$C:$C="marche_boussouma",IF(Données_prix!Z:Z&gt;0,Données_prix!Z:Z)))</f>
        <v>1100</v>
      </c>
      <c r="X44" cm="1">
        <f t="array" ref="X44">MAX(IF(Données_prix!$C:$C="marche_boussouma",IF(Données_prix!AA:AA&gt;0,Données_prix!AA:AA)))</f>
        <v>1800</v>
      </c>
      <c r="Y44" cm="1">
        <f t="array" ref="Y44">MAX(IF(Données_prix!$C:$C="marche_boussouma",IF(Données_prix!AB:AB&gt;0,Données_prix!AB:AB)))</f>
        <v>4000</v>
      </c>
      <c r="Z44" cm="1">
        <f t="array" ref="Z44">MAX(IF(Données_prix!$C:$C="marche_boussouma",IF(Données_prix!AC:AC&gt;0,Données_prix!AC:AC)))</f>
        <v>2500</v>
      </c>
      <c r="AA44" cm="1">
        <f t="array" ref="AA44">MAX(IF(Données_prix!$C:$C="marche_boussouma",IF(Données_prix!AD:AD&gt;0,Données_prix!AD:AD)))</f>
        <v>2750</v>
      </c>
      <c r="AB44" cm="1">
        <f t="array" ref="AB44">MAX(IF(Données_prix!$C:$C="marche_boussouma",IF(Données_prix!AE:AE&gt;0,Données_prix!AE:AE)))</f>
        <v>2500</v>
      </c>
      <c r="AC44" cm="1">
        <f t="array" ref="AC44">MAX(IF(Données_prix!$C:$C="marche_boussouma",IF(Données_prix!AF:AF&gt;0,Données_prix!AF:AF)))</f>
        <v>2500</v>
      </c>
      <c r="AD44" cm="1">
        <f t="array" ref="AD44">MAX(IF(Données_prix!$C:$C="marche_boussouma",IF(Données_prix!AG:AG&gt;0,Données_prix!AG:AG)))</f>
        <v>450</v>
      </c>
      <c r="AE44" cm="1">
        <f t="array" ref="AE44">MAX(IF(Données_prix!$C:$C="marche_boussouma",IF(Données_prix!CL:CL&gt;0,Données_prix!CL:CL)))</f>
        <v>500</v>
      </c>
    </row>
    <row r="45" spans="1:31" ht="15" thickBot="1" x14ac:dyDescent="0.4">
      <c r="B45" s="13" t="s">
        <v>1669</v>
      </c>
      <c r="C45" s="63">
        <f>COUNTIFS(Données_prix!$C:$C,"marche_boussouma", Données_prix!F:F,"&lt;&gt;")</f>
        <v>4</v>
      </c>
      <c r="D45" s="63">
        <f>COUNTIFS(Données_prix!$C:$C,"marche_boussouma", Données_prix!G:G,"&lt;&gt;")</f>
        <v>4</v>
      </c>
      <c r="E45" s="63">
        <f>COUNTIFS(Données_prix!$C:$C,"marche_boussouma", Données_prix!H:H,"&lt;&gt;")</f>
        <v>4</v>
      </c>
      <c r="F45" s="63">
        <f>COUNTIFS(Données_prix!$C:$C,"marche_boussouma", Données_prix!I:I,"&lt;&gt;")</f>
        <v>4</v>
      </c>
      <c r="G45" s="63">
        <f>COUNTIFS(Données_prix!$C:$C,"marche_boussouma", Données_prix!J:J,"&lt;&gt;")</f>
        <v>4</v>
      </c>
      <c r="H45" s="63">
        <f>COUNTIFS(Données_prix!$C:$C,"marche_boussouma", Données_prix!K:K,"&lt;&gt;")</f>
        <v>4</v>
      </c>
      <c r="I45" s="63">
        <f>COUNTIFS(Données_prix!$C:$C,"marche_boussouma", Données_prix!L:L,"&lt;&gt;")</f>
        <v>4</v>
      </c>
      <c r="J45" s="63">
        <f>COUNTIFS(Données_prix!$C:$C,"marche_boussouma", Données_prix!M:M,"&lt;&gt;")</f>
        <v>4</v>
      </c>
      <c r="K45" s="63">
        <f>COUNTIFS(Données_prix!$C:$C,"marche_boussouma", Données_prix!N:N,"&lt;&gt;")</f>
        <v>4</v>
      </c>
      <c r="L45" s="63">
        <f>COUNTIFS(Données_prix!$C:$C,"marche_boussouma", Données_prix!O:O,"&lt;&gt;")</f>
        <v>4</v>
      </c>
      <c r="M45" s="63">
        <f>COUNTIFS(Données_prix!$C:$C,"marche_boussouma", Données_prix!P:P,"&lt;&gt;")</f>
        <v>3</v>
      </c>
      <c r="N45" s="14">
        <f>COUNTIFS(Données_prix!$C:$C,"marche_boussouma", Données_prix!Q:Q,"&lt;&gt;")</f>
        <v>0</v>
      </c>
      <c r="O45" s="63">
        <f>COUNTIFS(Données_prix!$C:$C,"marche_boussouma", Données_prix!R:R,"&lt;&gt;")</f>
        <v>4</v>
      </c>
      <c r="P45" s="63">
        <f>COUNTIFS(Données_prix!$C:$C,"marche_boussouma", Données_prix!S:S,"&lt;&gt;")</f>
        <v>4</v>
      </c>
      <c r="Q45" s="63">
        <f>COUNTIFS(Données_prix!$C:$C,"marche_boussouma", Données_prix!T:T,"&lt;&gt;")</f>
        <v>4</v>
      </c>
      <c r="R45" s="63">
        <f>COUNTIFS(Données_prix!$C:$C,"marche_boussouma", Données_prix!U:U,"&lt;&gt;")</f>
        <v>4</v>
      </c>
      <c r="S45" s="63">
        <f>COUNTIFS(Données_prix!$C:$C,"marche_boussouma", Données_prix!V:V,"&lt;&gt;")</f>
        <v>4</v>
      </c>
      <c r="T45" s="63">
        <f>COUNTIFS(Données_prix!$C:$C,"marche_boussouma", Données_prix!W:W,"&lt;&gt;")</f>
        <v>4</v>
      </c>
      <c r="U45" s="63">
        <f>COUNTIFS(Données_prix!$C:$C,"marche_boussouma", Données_prix!X:X,"&lt;&gt;")</f>
        <v>4</v>
      </c>
      <c r="V45" s="63">
        <f>COUNTIFS(Données_prix!$C:$C,"marche_boussouma", Données_prix!Y:Y,"&lt;&gt;")</f>
        <v>4</v>
      </c>
      <c r="W45" s="63">
        <f>COUNTIFS(Données_prix!$C:$C,"marche_boussouma", Données_prix!Z:Z,"&lt;&gt;")</f>
        <v>4</v>
      </c>
      <c r="X45" s="63">
        <f>COUNTIFS(Données_prix!$C:$C,"marche_boussouma", Données_prix!AA:AA,"&lt;&gt;")</f>
        <v>4</v>
      </c>
      <c r="Y45" s="63">
        <f>COUNTIFS(Données_prix!$C:$C,"marche_boussouma", Données_prix!AB:AB,"&lt;&gt;")</f>
        <v>4</v>
      </c>
      <c r="Z45" s="63">
        <f>COUNTIFS(Données_prix!$C:$C,"marche_boussouma", Données_prix!AC:AC,"&lt;&gt;")</f>
        <v>4</v>
      </c>
      <c r="AA45" s="63">
        <f>COUNTIFS(Données_prix!$C:$C,"marche_boussouma", Données_prix!AD:AD,"&lt;&gt;")</f>
        <v>4</v>
      </c>
      <c r="AB45" s="63">
        <f>COUNTIFS(Données_prix!$C:$C,"marche_boussouma", Données_prix!AE:AE,"&lt;&gt;")</f>
        <v>4</v>
      </c>
      <c r="AC45" s="63">
        <f>COUNTIFS(Données_prix!$C:$C,"marche_boussouma", Données_prix!AF:AF,"&lt;&gt;")</f>
        <v>4</v>
      </c>
      <c r="AD45" s="63">
        <f>COUNTIFS(Données_prix!$C:$C,"marche_boussouma", Données_prix!AG:AG,"&lt;&gt;")</f>
        <v>4</v>
      </c>
      <c r="AE45" s="63">
        <f>COUNTIFS(Données_prix!$C:$C,"marche_boussouma", Données_prix!CL:CL,"&lt;&gt;")</f>
        <v>4</v>
      </c>
    </row>
    <row r="46" spans="1:31" x14ac:dyDescent="0.35">
      <c r="C46" s="68">
        <f>SUM(C42:G42)</f>
        <v>3837.5</v>
      </c>
      <c r="D46" s="65"/>
      <c r="E46" s="65"/>
      <c r="F46" s="65"/>
      <c r="G46" s="65"/>
      <c r="H46" s="69">
        <f>SUM(H42:K42)</f>
        <v>14825</v>
      </c>
      <c r="I46" s="65"/>
      <c r="J46" s="65"/>
      <c r="K46" s="65"/>
      <c r="L46" s="70">
        <f>SUM(M42,O42,Q42,R42,S42,T42,U42,V42,W42,X42,Y42,Z42,AA42,AB42,AC42,AD42,AE42)</f>
        <v>56500</v>
      </c>
      <c r="M46" s="65"/>
      <c r="N46" s="65"/>
      <c r="O46" s="65"/>
      <c r="P46" s="65"/>
      <c r="Q46" s="65"/>
      <c r="R46" s="65"/>
      <c r="S46" s="65"/>
      <c r="T46" s="65"/>
      <c r="U46" s="65"/>
      <c r="V46" s="65"/>
      <c r="W46" s="65"/>
      <c r="X46" s="65"/>
      <c r="Y46" s="65"/>
      <c r="Z46" s="65"/>
      <c r="AA46" s="65"/>
      <c r="AB46" s="65"/>
      <c r="AC46" s="65"/>
      <c r="AD46" s="65"/>
      <c r="AE46" s="65"/>
    </row>
    <row r="47" spans="1:31" x14ac:dyDescent="0.35">
      <c r="C47" s="81">
        <f>SUM(C46,H46,L46)</f>
        <v>75162.5</v>
      </c>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row>
    <row r="48" spans="1:31" x14ac:dyDescent="0.35">
      <c r="C48" s="80"/>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row>
    <row r="49" spans="1:58" x14ac:dyDescent="0.35">
      <c r="A49" s="11" t="s">
        <v>1677</v>
      </c>
      <c r="C49" s="64">
        <f>MEDIAN(C6,C16,C26,C34,C42)</f>
        <v>1000</v>
      </c>
      <c r="D49" s="64">
        <f>MEDIAN(D6,D26,D42)</f>
        <v>775</v>
      </c>
      <c r="E49" s="64">
        <f>MEDIAN(E6,E26,E42)</f>
        <v>1750</v>
      </c>
      <c r="F49" s="64">
        <f t="shared" ref="F49:L49" si="0">MEDIAN(F6,F16,F26,F34,F42)</f>
        <v>450</v>
      </c>
      <c r="G49" s="64">
        <f t="shared" si="0"/>
        <v>250</v>
      </c>
      <c r="H49" s="66">
        <f t="shared" si="0"/>
        <v>5000</v>
      </c>
      <c r="I49" s="66">
        <f t="shared" si="0"/>
        <v>4875</v>
      </c>
      <c r="J49" s="66">
        <f t="shared" si="0"/>
        <v>1375</v>
      </c>
      <c r="K49" s="66">
        <f t="shared" si="0"/>
        <v>1775</v>
      </c>
      <c r="L49" s="67">
        <f t="shared" si="0"/>
        <v>5750</v>
      </c>
      <c r="M49" s="67">
        <f>MEDIAN(M6,M16,M34,M42)</f>
        <v>100</v>
      </c>
      <c r="N49" s="67">
        <f>MEDIAN(N16)</f>
        <v>15000</v>
      </c>
      <c r="O49" s="67">
        <f>MEDIAN(O16,O26,O34,O42)</f>
        <v>25500</v>
      </c>
      <c r="P49" s="67">
        <f>MEDIAN(P16,P26,P34,P42)</f>
        <v>28375</v>
      </c>
      <c r="Q49" s="67">
        <f t="shared" ref="Q49:AE49" si="1">MEDIAN(Q6,Q16,Q26,Q34,Q42)</f>
        <v>6000</v>
      </c>
      <c r="R49" s="67">
        <f>MEDIAN(R6,R16,R26,R34,R42)</f>
        <v>5000</v>
      </c>
      <c r="S49" s="67">
        <f t="shared" si="1"/>
        <v>1375</v>
      </c>
      <c r="T49" s="67">
        <f>MEDIAN(T6,T16,T26,T34,T42)</f>
        <v>137.5</v>
      </c>
      <c r="U49" s="67">
        <f>MEDIAN(U6,U16,U42)</f>
        <v>550</v>
      </c>
      <c r="V49" s="67">
        <f t="shared" si="1"/>
        <v>750</v>
      </c>
      <c r="W49" s="67">
        <f t="shared" si="1"/>
        <v>1050</v>
      </c>
      <c r="X49" s="67">
        <f t="shared" si="1"/>
        <v>1750</v>
      </c>
      <c r="Y49" s="67">
        <f t="shared" si="1"/>
        <v>3000</v>
      </c>
      <c r="Z49" s="67">
        <f t="shared" si="1"/>
        <v>2250</v>
      </c>
      <c r="AA49" s="67">
        <f t="shared" si="1"/>
        <v>2500</v>
      </c>
      <c r="AB49" s="67">
        <f t="shared" si="1"/>
        <v>1500</v>
      </c>
      <c r="AC49" s="67">
        <f t="shared" si="1"/>
        <v>2250</v>
      </c>
      <c r="AD49" s="67">
        <f>MEDIAN(AD6,AD16,AD34,AD42)</f>
        <v>225</v>
      </c>
      <c r="AE49" s="67">
        <f t="shared" si="1"/>
        <v>275</v>
      </c>
    </row>
    <row r="50" spans="1:58" x14ac:dyDescent="0.35">
      <c r="C50" s="68">
        <f>SUM(C49,F49,G49)</f>
        <v>1700</v>
      </c>
      <c r="D50" s="68"/>
      <c r="E50" s="68"/>
      <c r="F50" s="68"/>
      <c r="G50" s="68"/>
      <c r="H50" s="69">
        <f>SUM(H49:K49)</f>
        <v>13025</v>
      </c>
      <c r="I50" s="69"/>
      <c r="J50" s="69"/>
      <c r="K50" s="69"/>
      <c r="L50" s="70">
        <f>SUM(M49,O49,Q49,R49,S49,T49,U49,V49,W49,X49,Y49,Z49,AA49,AB49,AC49,AD49,AE49)</f>
        <v>54212.5</v>
      </c>
      <c r="M50" s="70"/>
      <c r="N50" s="70"/>
      <c r="O50" s="70"/>
      <c r="P50" s="70"/>
      <c r="Q50" s="70"/>
      <c r="R50" s="70"/>
      <c r="S50" s="70"/>
      <c r="T50" s="70"/>
      <c r="U50" s="70"/>
      <c r="V50" s="70"/>
      <c r="W50" s="70"/>
      <c r="X50" s="70"/>
      <c r="Y50" s="70"/>
      <c r="Z50" s="70"/>
      <c r="AA50" s="70"/>
      <c r="AB50" s="70"/>
      <c r="AC50" s="70"/>
      <c r="AD50" s="70"/>
      <c r="AE50" s="67"/>
    </row>
    <row r="51" spans="1:58" x14ac:dyDescent="0.35">
      <c r="C51" s="71">
        <f>SUM(C50,H50,L50)</f>
        <v>68937.5</v>
      </c>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4"/>
    </row>
    <row r="53" spans="1:58" x14ac:dyDescent="0.35">
      <c r="A53" s="6" t="s">
        <v>1678</v>
      </c>
      <c r="B53" s="7"/>
      <c r="C53" s="7"/>
      <c r="D53" s="7"/>
      <c r="E53" s="7"/>
      <c r="F53" s="7"/>
      <c r="G53" s="7"/>
      <c r="H53" s="7"/>
      <c r="I53" s="7"/>
      <c r="J53" s="7"/>
      <c r="K53" s="8"/>
      <c r="L53" s="8"/>
      <c r="M53" s="9"/>
      <c r="N53" s="10"/>
      <c r="O53" s="10"/>
      <c r="P53" s="9"/>
      <c r="Q53" s="9"/>
      <c r="R53" s="9"/>
    </row>
    <row r="55" spans="1:58" ht="15" thickBot="1" x14ac:dyDescent="0.4"/>
    <row r="56" spans="1:58" s="62" customFormat="1" ht="45.65" customHeight="1" x14ac:dyDescent="0.35">
      <c r="A56" s="60" t="s">
        <v>1679</v>
      </c>
      <c r="B56" s="61" t="s">
        <v>1680</v>
      </c>
      <c r="C56" s="61" t="s">
        <v>1681</v>
      </c>
      <c r="D56" s="61" t="s">
        <v>1682</v>
      </c>
      <c r="E56" s="61" t="s">
        <v>1683</v>
      </c>
      <c r="F56" s="61" t="s">
        <v>1684</v>
      </c>
      <c r="G56" s="61" t="s">
        <v>1685</v>
      </c>
      <c r="H56" s="61" t="s">
        <v>1686</v>
      </c>
      <c r="I56" s="61" t="s">
        <v>1687</v>
      </c>
      <c r="J56" s="61" t="s">
        <v>1688</v>
      </c>
      <c r="K56" s="61" t="s">
        <v>1689</v>
      </c>
      <c r="L56" s="61" t="s">
        <v>1690</v>
      </c>
      <c r="M56" s="61" t="s">
        <v>1691</v>
      </c>
      <c r="N56" s="61" t="s">
        <v>1692</v>
      </c>
      <c r="O56" s="61" t="s">
        <v>1693</v>
      </c>
      <c r="P56" s="61" t="s">
        <v>1694</v>
      </c>
      <c r="Q56" s="61" t="s">
        <v>1695</v>
      </c>
      <c r="R56" s="61" t="s">
        <v>1696</v>
      </c>
      <c r="S56" s="61" t="s">
        <v>1697</v>
      </c>
      <c r="T56" s="61" t="s">
        <v>1698</v>
      </c>
      <c r="U56" s="61" t="s">
        <v>1699</v>
      </c>
      <c r="V56" s="61" t="s">
        <v>1700</v>
      </c>
      <c r="W56" s="61" t="s">
        <v>1701</v>
      </c>
      <c r="X56" s="61" t="s">
        <v>1702</v>
      </c>
      <c r="Y56" s="61" t="s">
        <v>1703</v>
      </c>
      <c r="Z56" s="61" t="s">
        <v>1704</v>
      </c>
      <c r="AA56" s="61" t="s">
        <v>1705</v>
      </c>
      <c r="AB56" s="61" t="s">
        <v>1706</v>
      </c>
      <c r="AC56" s="61" t="s">
        <v>1707</v>
      </c>
      <c r="AD56" s="61" t="s">
        <v>1708</v>
      </c>
      <c r="AE56" s="61" t="s">
        <v>1709</v>
      </c>
      <c r="AF56" s="61" t="s">
        <v>1710</v>
      </c>
      <c r="AG56" s="61" t="s">
        <v>1711</v>
      </c>
      <c r="AH56" s="61" t="s">
        <v>1712</v>
      </c>
      <c r="AI56" s="61" t="s">
        <v>1713</v>
      </c>
      <c r="AJ56" s="61" t="s">
        <v>1714</v>
      </c>
      <c r="AK56" s="61" t="s">
        <v>1715</v>
      </c>
      <c r="AL56" s="61" t="s">
        <v>1716</v>
      </c>
      <c r="AM56" s="61" t="s">
        <v>1717</v>
      </c>
      <c r="AN56" s="61" t="s">
        <v>1718</v>
      </c>
      <c r="AO56" s="61" t="s">
        <v>1719</v>
      </c>
      <c r="AP56" s="61" t="s">
        <v>1720</v>
      </c>
      <c r="AQ56" s="61" t="s">
        <v>1721</v>
      </c>
      <c r="AR56" s="61" t="s">
        <v>1722</v>
      </c>
      <c r="AS56" s="61" t="s">
        <v>1723</v>
      </c>
      <c r="AT56" s="61" t="s">
        <v>1724</v>
      </c>
      <c r="AU56" s="61" t="s">
        <v>1725</v>
      </c>
      <c r="AV56" s="61" t="s">
        <v>1726</v>
      </c>
      <c r="AW56" s="61" t="s">
        <v>1727</v>
      </c>
      <c r="AX56" s="61" t="s">
        <v>1728</v>
      </c>
      <c r="AY56" s="61" t="s">
        <v>1729</v>
      </c>
      <c r="AZ56" s="61" t="s">
        <v>1730</v>
      </c>
      <c r="BA56" s="61" t="s">
        <v>1731</v>
      </c>
      <c r="BB56" s="61" t="s">
        <v>1732</v>
      </c>
      <c r="BC56" s="61" t="s">
        <v>1733</v>
      </c>
      <c r="BD56" s="61" t="s">
        <v>1734</v>
      </c>
      <c r="BE56" s="61" t="s">
        <v>1735</v>
      </c>
      <c r="BF56" s="61" t="s">
        <v>1736</v>
      </c>
    </row>
    <row r="57" spans="1:58" x14ac:dyDescent="0.35">
      <c r="F57" s="12"/>
      <c r="I57" s="12"/>
      <c r="L57" s="12"/>
      <c r="O57" s="12"/>
      <c r="S57" s="12"/>
      <c r="T57" s="12"/>
      <c r="U57" s="12"/>
      <c r="V57" s="12"/>
      <c r="W57" s="12"/>
      <c r="AA57" s="12"/>
      <c r="AP57" s="12"/>
    </row>
    <row r="58" spans="1:58" x14ac:dyDescent="0.35">
      <c r="B58" t="s">
        <v>1666</v>
      </c>
      <c r="C58" s="12" t="e" cm="1">
        <f t="array" ref="C58">MEDIAN(IF(Données_prix!$C:$C="marche_boussouma",IF(Données_prix!AH:AH&gt;0,Données_prix!AH:AH)))</f>
        <v>#NUM!</v>
      </c>
      <c r="D58" cm="1">
        <f t="array" ref="D58">MEDIAN(IF(Données_prix!$C:$C="marche_boussouma",IF(Données_prix!AI:AI&gt;0,Données_prix!AI:AI)))</f>
        <v>750</v>
      </c>
      <c r="E58" cm="1">
        <f t="array" ref="E58">MEDIAN(IF(Données_prix!$C:$C="marche_boussouma",IF(Données_prix!AJ:AJ&gt;0,Données_prix!AJ:AJ)))</f>
        <v>5250</v>
      </c>
      <c r="F58" s="12" t="e" cm="1">
        <f t="array" ref="F58">MEDIAN(IF(Données_prix!$C:$C="marche_boussouma",IF(Données_prix!AK:AK&gt;0,Données_prix!AK:AK)))</f>
        <v>#NUM!</v>
      </c>
      <c r="G58" cm="1">
        <f t="array" ref="G58">MEDIAN(IF(Données_prix!$C:$C="marche_boussouma",IF(Données_prix!AL:AL&gt;0,Données_prix!AL:AL)))</f>
        <v>600</v>
      </c>
      <c r="H58" cm="1">
        <f t="array" ref="H58">MEDIAN(IF(Données_prix!$C:$C="marche_boussouma",IF(Données_prix!AM:AM&gt;0,Données_prix!AM:AM)))</f>
        <v>4200</v>
      </c>
      <c r="I58" s="12" t="e" cm="1">
        <f t="array" ref="I58">MEDIAN(IF(Données_prix!$C:$C="marche_boussouma",IF(Données_prix!AN:AN&gt;0,Données_prix!AN:AN)))</f>
        <v>#NUM!</v>
      </c>
      <c r="J58" cm="1">
        <f t="array" ref="J58">MEDIAN(IF(Données_prix!$C:$C="marche_boussouma",IF(Données_prix!AO:AO&gt;0,Données_prix!AO:AO)))</f>
        <v>900</v>
      </c>
      <c r="K58" cm="1">
        <f t="array" ref="K58">MEDIAN(IF(Données_prix!$C:$C="marche_boussouma",IF(Données_prix!AP:AP&gt;0,Données_prix!AP:AP)))</f>
        <v>6300</v>
      </c>
      <c r="L58" s="12" t="e" cm="1">
        <f t="array" ref="L58">MEDIAN(IF(Données_prix!$C:$C="marche_boussouma",IF(Données_prix!AQ:AQ&gt;0,Données_prix!AQ:AQ)))</f>
        <v>#NUM!</v>
      </c>
      <c r="M58" cm="1">
        <f t="array" ref="M58">MEDIAN(IF(Données_prix!$C:$C="marche_boussouma",IF(Données_prix!AR:AR&gt;0,Données_prix!AR:AR)))</f>
        <v>650</v>
      </c>
      <c r="N58" cm="1">
        <f t="array" ref="N58">MEDIAN(IF(Données_prix!$C:$C="marche_boussouma",IF(Données_prix!AS:AS&gt;0,Données_prix!AS:AS)))</f>
        <v>4550</v>
      </c>
      <c r="O58" s="12" t="e" cm="1">
        <f t="array" ref="O58">MEDIAN(IF(Données_prix!$C:$C="marche_boussouma",IF(Données_prix!AT:AT&gt;0,Données_prix!AT:AT)))</f>
        <v>#NUM!</v>
      </c>
      <c r="P58" cm="1">
        <f t="array" ref="P58">MEDIAN(IF(Données_prix!$C:$C="marche_boussouma",IF(Données_prix!AU:AU&gt;0,Données_prix!AU:AU)))</f>
        <v>1350</v>
      </c>
      <c r="Q58" cm="1">
        <f t="array" ref="Q58">MEDIAN(IF(Données_prix!$C:$C="marche_boussouma",IF(Données_prix!AV:AV&gt;0,Données_prix!AV:AV)))</f>
        <v>3150</v>
      </c>
      <c r="R58" cm="1">
        <f t="array" ref="R58">MEDIAN(IF(Données_prix!$C:$C="marche_boussouma",IF(Données_prix!AW:AW&gt;0,Données_prix!AW:AW)))</f>
        <v>450</v>
      </c>
      <c r="S58" s="12" t="e" cm="1">
        <f t="array" ref="S58">MEDIAN(IF(Données_prix!$C:$C="marche_boussouma",IF(Données_prix!AX:AX&gt;0,Données_prix!AX:AX)))</f>
        <v>#NUM!</v>
      </c>
      <c r="T58" s="12" t="e" cm="1">
        <f t="array" ref="T58">MEDIAN(IF(Données_prix!$C:$C="marche_boussouma",IF(Données_prix!AY:AY&gt;0,Données_prix!AY:AY)))</f>
        <v>#NUM!</v>
      </c>
      <c r="U58" s="12" t="e" cm="1">
        <f t="array" ref="U58">MEDIAN(IF(Données_prix!$C:$C="marche_boussouma",IF(Données_prix!AZ:AZ&gt;0,Données_prix!AZ:AZ)))</f>
        <v>#NUM!</v>
      </c>
      <c r="V58" s="12" t="e" cm="1">
        <f t="array" ref="V58">MEDIAN(IF(Données_prix!$C:$C="marche_boussouma",IF(Données_prix!BA:BA&gt;0,Données_prix!BA:BA)))</f>
        <v>#NUM!</v>
      </c>
      <c r="W58" s="12" t="e" cm="1">
        <f t="array" ref="W58">MEDIAN(IF(Données_prix!$C:$C="marche_boussouma",IF(Données_prix!BB:BB&gt;0,Données_prix!BB:BB)))</f>
        <v>#NUM!</v>
      </c>
      <c r="X58" cm="1">
        <f t="array" ref="X58">MEDIAN(IF(Données_prix!$C:$C="marche_boussouma",IF(Données_prix!BC:BC&gt;0,Données_prix!BC:BC)))</f>
        <v>500</v>
      </c>
      <c r="Y58" cm="1">
        <f t="array" ref="Y58">MEDIAN(IF(Données_prix!$C:$C="marche_boussouma",IF(Données_prix!BD:BD&gt;0,Données_prix!BD:BD)))</f>
        <v>750</v>
      </c>
      <c r="Z58" cm="1">
        <f t="array" ref="Z58">MEDIAN(IF(Données_prix!$C:$C="marche_boussouma",IF(Données_prix!BE:BE&gt;0,Données_prix!BE:BE)))</f>
        <v>300</v>
      </c>
      <c r="AA58" s="12" t="e" cm="1">
        <f t="array" ref="AA58">MEDIAN(IF(Données_prix!$C:$C="marche_boussouma",IF(Données_prix!BF:BF&gt;0,Données_prix!BF:BF)))</f>
        <v>#NUM!</v>
      </c>
      <c r="AB58" cm="1">
        <f t="array" ref="AB58">MEDIAN(IF(Données_prix!$C:$C="marche_boussouma",IF(Données_prix!BG:BG&gt;0,Données_prix!BG:BG)))</f>
        <v>3375</v>
      </c>
      <c r="AC58" cm="1">
        <f t="array" ref="AC58">MEDIAN(IF(Données_prix!$C:$C="marche_boussouma",IF(Données_prix!BH:BH&gt;0,Données_prix!BH:BH)))</f>
        <v>3000</v>
      </c>
      <c r="AD58" cm="1">
        <f t="array" ref="AD58">MEDIAN(IF(Données_prix!$C:$C="marche_boussouma",IF(Données_prix!BI:BI&gt;0,Données_prix!BI:BI)))</f>
        <v>1300</v>
      </c>
      <c r="AE58" cm="1">
        <f t="array" ref="AE58">MEDIAN(IF(Données_prix!$C:$C="marche_boussouma",IF(Données_prix!BJ:BJ&gt;0,Données_prix!BJ:BJ)))</f>
        <v>1300</v>
      </c>
      <c r="AF58" cm="1">
        <f t="array" ref="AF58">MEDIAN(IF(Données_prix!$C:$C="marche_boussouma",IF(Données_prix!BK:BK&gt;0,Données_prix!BK:BK)))</f>
        <v>600</v>
      </c>
      <c r="AG58" s="12" t="e" cm="1">
        <f t="array" ref="AG58">MEDIAN(IF(Données_prix!$C:$C="marche_boussouma",IF(Données_prix!BL:BL&gt;0,Données_prix!BL:BL)))</f>
        <v>#NUM!</v>
      </c>
      <c r="AH58" s="12" t="e" cm="1">
        <f t="array" ref="AH58">MEDIAN(IF(Données_prix!$C:$C="marche_boussouma",IF(Données_prix!BM:BM&gt;0,Données_prix!BM:BM)))</f>
        <v>#NUM!</v>
      </c>
      <c r="AI58" s="12" t="e" cm="1">
        <f t="array" ref="AI58">MEDIAN(IF(Données_prix!$C:$C="marche_boussouma",IF(Données_prix!BN:BN&gt;0,Données_prix!BN:BN)))</f>
        <v>#NUM!</v>
      </c>
      <c r="AJ58" s="12" t="e" cm="1">
        <f t="array" ref="AJ58">MEDIAN(IF(Données_prix!$C:$C="marche_boussouma",IF(Données_prix!BO:BO&gt;0,Données_prix!BO:BO)))</f>
        <v>#NUM!</v>
      </c>
      <c r="AK58" cm="1">
        <f t="array" ref="AK58">MEDIAN(IF(Données_prix!$C:$C="marche_boussouma",IF(Données_prix!BP:BP&gt;0,Données_prix!BP:BP)))</f>
        <v>500</v>
      </c>
      <c r="AL58" cm="1">
        <f t="array" ref="AL58">MEDIAN(IF(Données_prix!$C:$C="marche_boussouma",IF(Données_prix!BQ:BQ&gt;0,Données_prix!BQ:BQ)))</f>
        <v>3500</v>
      </c>
      <c r="AM58" s="12" t="e" cm="1">
        <f t="array" ref="AM58">MEDIAN(IF(Données_prix!$C:$C="marche_boussouma",IF(Données_prix!BR:BR&gt;0,Données_prix!BR:BR)))</f>
        <v>#NUM!</v>
      </c>
      <c r="AN58" cm="1">
        <f t="array" ref="AN58">MEDIAN(IF(Données_prix!$C:$C="marche_boussouma",IF(Données_prix!BS:BS&gt;0,Données_prix!BS:BS)))</f>
        <v>1500</v>
      </c>
      <c r="AO58" cm="1">
        <f t="array" ref="AO58">MEDIAN(IF(Données_prix!$C:$C="marche_boussouma",IF(Données_prix!BT:BT&gt;0,Données_prix!BT:BT)))</f>
        <v>10500</v>
      </c>
      <c r="AP58" s="12" t="e" cm="1">
        <f t="array" ref="AP58">MEDIAN(IF(Données_prix!$C:$C="marche_boussouma",IF(Données_prix!BU:BU&gt;0,Données_prix!BU:BU)))</f>
        <v>#NUM!</v>
      </c>
      <c r="AQ58" cm="1">
        <f t="array" ref="AQ58">MEDIAN(IF(Données_prix!$C:$C="marche_boussouma",IF(Données_prix!BV:BV&gt;0,Données_prix!BV:BV)))</f>
        <v>1400</v>
      </c>
      <c r="AR58" cm="1">
        <f t="array" ref="AR58">MEDIAN(IF(Données_prix!$C:$C="marche_boussouma",IF(Données_prix!BW:BW&gt;0,Données_prix!BW:BW)))</f>
        <v>9800</v>
      </c>
      <c r="AS58" s="12" t="e" cm="1">
        <f t="array" ref="AS58">MEDIAN(IF(Données_prix!$C:$C="marche_boussouma",IF(Données_prix!BX:BX&gt;0,Données_prix!BX:BX)))</f>
        <v>#NUM!</v>
      </c>
      <c r="AT58" s="12" cm="1">
        <f t="array" ref="AT58">MEDIAN(IF(Données_prix!$C:$C="marche_boussouma",IF(Données_prix!BY:BY&gt;0,Données_prix!BY:BY)))</f>
        <v>700</v>
      </c>
      <c r="AU58" cm="1">
        <f t="array" ref="AU58">MEDIAN(IF(Données_prix!$C:$C="marche_boussouma",IF(Données_prix!BZ:BZ&gt;0,Données_prix!BZ:BZ)))</f>
        <v>200</v>
      </c>
      <c r="AV58" s="12" t="e" cm="1">
        <f t="array" ref="AV58">MEDIAN(IF(Données_prix!$C:$C="marche_boussouma",IF(Données_prix!CA:CA&gt;0,Données_prix!CA:CA)))</f>
        <v>#NUM!</v>
      </c>
      <c r="AW58" cm="1">
        <f t="array" ref="AW58">MEDIAN(IF(Données_prix!$C:$C="marche_boussouma",IF(Données_prix!CB:CB&gt;0,Données_prix!CB:CB)))</f>
        <v>225</v>
      </c>
      <c r="AX58" s="12" t="e" cm="1">
        <f t="array" ref="AX58">MEDIAN(IF(Données_prix!$C:$C="marche_boussouma",IF(Données_prix!CC:CC&gt;0,Données_prix!CC:CC)))</f>
        <v>#NUM!</v>
      </c>
      <c r="AY58" cm="1">
        <f t="array" ref="AY58">MEDIAN(IF(Données_prix!$C:$C="marche_boussouma",IF(Données_prix!CD:CD&gt;0,Données_prix!CD:CD)))</f>
        <v>225</v>
      </c>
      <c r="AZ58" cm="1">
        <f t="array" ref="AZ58">MEDIAN(IF(Données_prix!$C:$C="marche_boussouma",IF(Données_prix!CE:CE&gt;0,Données_prix!CE:CE)))</f>
        <v>1150</v>
      </c>
      <c r="BA58" cm="1">
        <f t="array" ref="BA58">MEDIAN(IF(Données_prix!$C:$C="marche_boussouma",IF(Données_prix!CF:CF&gt;0,Données_prix!CF:CF)))</f>
        <v>2700</v>
      </c>
      <c r="BB58" s="12" cm="1">
        <f t="array" ref="BB58">MEDIAN(IF(Données_prix!$C:$C="marche_boussouma",IF(Données_prix!CG:CG&gt;0,Données_prix!CG:CG)))</f>
        <v>2700</v>
      </c>
      <c r="BC58" cm="1">
        <f t="array" ref="BC58">MEDIAN(IF(Données_prix!$C:$C="marche_boussouma",IF(Données_prix!CH:CH&gt;0,Données_prix!CH:CH)))</f>
        <v>100</v>
      </c>
      <c r="BD58" cm="1">
        <f t="array" ref="BD58">MEDIAN(IF(Données_prix!$C:$C="marche_boussouma",IF(Données_prix!CI:CI&gt;0,Données_prix!CI:CI)))</f>
        <v>675</v>
      </c>
      <c r="BE58" cm="1">
        <f t="array" ref="BE58">MEDIAN(IF(Données_prix!$C:$C="marche_boussouma",IF(Données_prix!CJ:CJ&gt;0,Données_prix!CJ:CJ)))</f>
        <v>775</v>
      </c>
      <c r="BF58" cm="1">
        <f t="array" ref="BF58">MEDIAN(IF(Données_prix!$C:$C="marche_boussouma",IF(Données_prix!CK:CK&gt;0,Données_prix!CK:CK)))</f>
        <v>600</v>
      </c>
    </row>
    <row r="59" spans="1:58" x14ac:dyDescent="0.35">
      <c r="B59" t="s">
        <v>1667</v>
      </c>
      <c r="C59" s="12" cm="1">
        <f t="array" ref="C59">MIN(IF(Données_prix!$C:$C="marche_boussouma",IF(Données_prix!AH:AH&gt;0,Données_prix!AH:AH)))</f>
        <v>0</v>
      </c>
      <c r="D59" cm="1">
        <f t="array" ref="D59">MIN(IF(Données_prix!$C:$C="marche_boussouma",IF(Données_prix!AI:AI&gt;0,Données_prix!AI:AI)))</f>
        <v>750</v>
      </c>
      <c r="E59" cm="1">
        <f t="array" ref="E59">MIN(IF(Données_prix!$C:$C="marche_boussouma",IF(Données_prix!AJ:AJ&gt;0,Données_prix!AJ:AJ)))</f>
        <v>5250</v>
      </c>
      <c r="F59" s="12" cm="1">
        <f t="array" ref="F59">MIN(IF(Données_prix!$C:$C="marche_boussouma",IF(Données_prix!AK:AK&gt;0,Données_prix!AK:AK)))</f>
        <v>0</v>
      </c>
      <c r="G59" cm="1">
        <f t="array" ref="G59">MIN(IF(Données_prix!$C:$C="marche_boussouma",IF(Données_prix!AL:AL&gt;0,Données_prix!AL:AL)))</f>
        <v>600</v>
      </c>
      <c r="H59" cm="1">
        <f t="array" ref="H59">MIN(IF(Données_prix!$C:$C="marche_boussouma",IF(Données_prix!AM:AM&gt;0,Données_prix!AM:AM)))</f>
        <v>4200</v>
      </c>
      <c r="I59" s="12" cm="1">
        <f t="array" ref="I59">MIN(IF(Données_prix!$C:$C="marche_boussouma",IF(Données_prix!AN:AN&gt;0,Données_prix!AN:AN)))</f>
        <v>0</v>
      </c>
      <c r="J59" cm="1">
        <f t="array" ref="J59">MIN(IF(Données_prix!$C:$C="marche_boussouma",IF(Données_prix!AO:AO&gt;0,Données_prix!AO:AO)))</f>
        <v>900</v>
      </c>
      <c r="K59" cm="1">
        <f t="array" ref="K59">MIN(IF(Données_prix!$C:$C="marche_boussouma",IF(Données_prix!AP:AP&gt;0,Données_prix!AP:AP)))</f>
        <v>6300</v>
      </c>
      <c r="L59" s="12" cm="1">
        <f t="array" ref="L59">MIN(IF(Données_prix!$C:$C="marche_boussouma",IF(Données_prix!AQ:AQ&gt;0,Données_prix!AQ:AQ)))</f>
        <v>0</v>
      </c>
      <c r="M59" cm="1">
        <f t="array" ref="M59">MIN(IF(Données_prix!$C:$C="marche_boussouma",IF(Données_prix!AR:AR&gt;0,Données_prix!AR:AR)))</f>
        <v>650</v>
      </c>
      <c r="N59" cm="1">
        <f t="array" ref="N59">MIN(IF(Données_prix!$C:$C="marche_boussouma",IF(Données_prix!AS:AS&gt;0,Données_prix!AS:AS)))</f>
        <v>4550</v>
      </c>
      <c r="O59" s="12" cm="1">
        <f t="array" ref="O59">MIN(IF(Données_prix!$C:$C="marche_boussouma",IF(Données_prix!AT:AT&gt;0,Données_prix!AT:AT)))</f>
        <v>0</v>
      </c>
      <c r="P59" cm="1">
        <f t="array" ref="P59">MIN(IF(Données_prix!$C:$C="marche_boussouma",IF(Données_prix!AU:AU&gt;0,Données_prix!AU:AU)))</f>
        <v>1350</v>
      </c>
      <c r="Q59" cm="1">
        <f t="array" ref="Q59">MIN(IF(Données_prix!$C:$C="marche_boussouma",IF(Données_prix!AV:AV&gt;0,Données_prix!AV:AV)))</f>
        <v>3150</v>
      </c>
      <c r="R59" cm="1">
        <f t="array" ref="R59">MIN(IF(Données_prix!$C:$C="marche_boussouma",IF(Données_prix!AW:AW&gt;0,Données_prix!AW:AW)))</f>
        <v>450</v>
      </c>
      <c r="S59" s="12" cm="1">
        <f t="array" ref="S59">MIN(IF(Données_prix!$C:$C="marche_boussouma",IF(Données_prix!AX:AX&gt;0,Données_prix!AX:AX)))</f>
        <v>0</v>
      </c>
      <c r="T59" s="12" cm="1">
        <f t="array" ref="T59">MIN(IF(Données_prix!$C:$C="marche_boussouma",IF(Données_prix!AY:AY&gt;0,Données_prix!AY:AY)))</f>
        <v>0</v>
      </c>
      <c r="U59" s="12" cm="1">
        <f t="array" ref="U59">MIN(IF(Données_prix!$C:$C="marche_boussouma",IF(Données_prix!AZ:AZ&gt;0,Données_prix!AZ:AZ)))</f>
        <v>0</v>
      </c>
      <c r="V59" s="12" cm="1">
        <f t="array" ref="V59">MIN(IF(Données_prix!$C:$C="marche_boussouma",IF(Données_prix!BA:BA&gt;0,Données_prix!BA:BA)))</f>
        <v>0</v>
      </c>
      <c r="W59" s="12" cm="1">
        <f t="array" ref="W59">MIN(IF(Données_prix!$C:$C="marche_boussouma",IF(Données_prix!BB:BB&gt;0,Données_prix!BB:BB)))</f>
        <v>0</v>
      </c>
      <c r="X59" cm="1">
        <f t="array" ref="X59">MIN(IF(Données_prix!$C:$C="marche_boussouma",IF(Données_prix!BC:BC&gt;0,Données_prix!BC:BC)))</f>
        <v>500</v>
      </c>
      <c r="Y59" cm="1">
        <f t="array" ref="Y59">MIN(IF(Données_prix!$C:$C="marche_boussouma",IF(Données_prix!BD:BD&gt;0,Données_prix!BD:BD)))</f>
        <v>750</v>
      </c>
      <c r="Z59" cm="1">
        <f t="array" ref="Z59">MIN(IF(Données_prix!$C:$C="marche_boussouma",IF(Données_prix!BE:BE&gt;0,Données_prix!BE:BE)))</f>
        <v>300</v>
      </c>
      <c r="AA59" s="12" cm="1">
        <f t="array" ref="AA59">MIN(IF(Données_prix!$C:$C="marche_boussouma",IF(Données_prix!BF:BF&gt;0,Données_prix!BF:BF)))</f>
        <v>0</v>
      </c>
      <c r="AB59" cm="1">
        <f t="array" ref="AB59">MIN(IF(Données_prix!$C:$C="marche_boussouma",IF(Données_prix!BG:BG&gt;0,Données_prix!BG:BG)))</f>
        <v>3000</v>
      </c>
      <c r="AC59" cm="1">
        <f t="array" ref="AC59">MIN(IF(Données_prix!$C:$C="marche_boussouma",IF(Données_prix!BH:BH&gt;0,Données_prix!BH:BH)))</f>
        <v>2700</v>
      </c>
      <c r="AD59" cm="1">
        <f t="array" ref="AD59">MIN(IF(Données_prix!$C:$C="marche_boussouma",IF(Données_prix!BI:BI&gt;0,Données_prix!BI:BI)))</f>
        <v>1300</v>
      </c>
      <c r="AE59" cm="1">
        <f t="array" ref="AE59">MIN(IF(Données_prix!$C:$C="marche_boussouma",IF(Données_prix!BJ:BJ&gt;0,Données_prix!BJ:BJ)))</f>
        <v>750</v>
      </c>
      <c r="AF59" cm="1">
        <f t="array" ref="AF59">MIN(IF(Données_prix!$C:$C="marche_boussouma",IF(Données_prix!BK:BK&gt;0,Données_prix!BK:BK)))</f>
        <v>600</v>
      </c>
      <c r="AG59" s="12" cm="1">
        <f t="array" ref="AG59">MIN(IF(Données_prix!$C:$C="marche_boussouma",IF(Données_prix!BL:BL&gt;0,Données_prix!BL:BL)))</f>
        <v>0</v>
      </c>
      <c r="AH59" s="12" cm="1">
        <f t="array" ref="AH59">MIN(IF(Données_prix!$C:$C="marche_boussouma",IF(Données_prix!BM:BM&gt;0,Données_prix!BM:BM)))</f>
        <v>0</v>
      </c>
      <c r="AI59" s="12" cm="1">
        <f t="array" ref="AI59">MIN(IF(Données_prix!$C:$C="marche_boussouma",IF(Données_prix!BN:BN&gt;0,Données_prix!BN:BN)))</f>
        <v>0</v>
      </c>
      <c r="AJ59" s="12" cm="1">
        <f t="array" ref="AJ59">MIN(IF(Données_prix!$C:$C="marche_boussouma",IF(Données_prix!BO:BO&gt;0,Données_prix!BO:BO)))</f>
        <v>0</v>
      </c>
      <c r="AK59" cm="1">
        <f t="array" ref="AK59">MIN(IF(Données_prix!$C:$C="marche_boussouma",IF(Données_prix!BP:BP&gt;0,Données_prix!BP:BP)))</f>
        <v>500</v>
      </c>
      <c r="AL59" cm="1">
        <f t="array" ref="AL59">MIN(IF(Données_prix!$C:$C="marche_boussouma",IF(Données_prix!BQ:BQ&gt;0,Données_prix!BQ:BQ)))</f>
        <v>3500</v>
      </c>
      <c r="AM59" s="12" cm="1">
        <f t="array" ref="AM59">MIN(IF(Données_prix!$C:$C="marche_boussouma",IF(Données_prix!BR:BR&gt;0,Données_prix!BR:BR)))</f>
        <v>0</v>
      </c>
      <c r="AN59" cm="1">
        <f t="array" ref="AN59">MIN(IF(Données_prix!$C:$C="marche_boussouma",IF(Données_prix!BS:BS&gt;0,Données_prix!BS:BS)))</f>
        <v>1500</v>
      </c>
      <c r="AO59" cm="1">
        <f t="array" ref="AO59">MIN(IF(Données_prix!$C:$C="marche_boussouma",IF(Données_prix!BT:BT&gt;0,Données_prix!BT:BT)))</f>
        <v>10500</v>
      </c>
      <c r="AP59" s="12" cm="1">
        <f t="array" ref="AP59">MIN(IF(Données_prix!$C:$C="marche_boussouma",IF(Données_prix!BU:BU&gt;0,Données_prix!BU:BU)))</f>
        <v>0</v>
      </c>
      <c r="AQ59" cm="1">
        <f t="array" ref="AQ59">MIN(IF(Données_prix!$C:$C="marche_boussouma",IF(Données_prix!BV:BV&gt;0,Données_prix!BV:BV)))</f>
        <v>1400</v>
      </c>
      <c r="AR59" cm="1">
        <f t="array" ref="AR59">MIN(IF(Données_prix!$C:$C="marche_boussouma",IF(Données_prix!BW:BW&gt;0,Données_prix!BW:BW)))</f>
        <v>9800</v>
      </c>
      <c r="AS59" s="12" cm="1">
        <f t="array" ref="AS59">MIN(IF(Données_prix!$C:$C="marche_boussouma",IF(Données_prix!BX:BX&gt;0,Données_prix!BX:BX)))</f>
        <v>0</v>
      </c>
      <c r="AT59" s="12" cm="1">
        <f t="array" ref="AT59">MIN(IF(Données_prix!$C:$C="marche_boussouma",IF(Données_prix!BY:BY&gt;0,Données_prix!BY:BY)))</f>
        <v>700</v>
      </c>
      <c r="AU59" cm="1">
        <f t="array" ref="AU59">MIN(IF(Données_prix!$C:$C="marche_boussouma",IF(Données_prix!BZ:BZ&gt;0,Données_prix!BZ:BZ)))</f>
        <v>200</v>
      </c>
      <c r="AV59" s="12" cm="1">
        <f t="array" ref="AV59">MIN(IF(Données_prix!$C:$C="marche_boussouma",IF(Données_prix!CA:CA&gt;0,Données_prix!CA:CA)))</f>
        <v>0</v>
      </c>
      <c r="AW59" cm="1">
        <f t="array" ref="AW59">MIN(IF(Données_prix!$C:$C="marche_boussouma",IF(Données_prix!CB:CB&gt;0,Données_prix!CB:CB)))</f>
        <v>200</v>
      </c>
      <c r="AX59" s="12" cm="1">
        <f t="array" ref="AX59">MIN(IF(Données_prix!$C:$C="marche_boussouma",IF(Données_prix!CC:CC&gt;0,Données_prix!CC:CC)))</f>
        <v>0</v>
      </c>
      <c r="AY59" cm="1">
        <f t="array" ref="AY59">MIN(IF(Données_prix!$C:$C="marche_boussouma",IF(Données_prix!CD:CD&gt;0,Données_prix!CD:CD)))</f>
        <v>200</v>
      </c>
      <c r="AZ59" cm="1">
        <f t="array" ref="AZ59">MIN(IF(Données_prix!$C:$C="marche_boussouma",IF(Données_prix!CE:CE&gt;0,Données_prix!CE:CE)))</f>
        <v>1100</v>
      </c>
      <c r="BA59" cm="1">
        <f t="array" ref="BA59">MIN(IF(Données_prix!$C:$C="marche_boussouma",IF(Données_prix!CF:CF&gt;0,Données_prix!CF:CF)))</f>
        <v>2700</v>
      </c>
      <c r="BB59" s="12" cm="1">
        <f t="array" ref="BB59">MIN(IF(Données_prix!$C:$C="marche_boussouma",IF(Données_prix!CG:CG&gt;0,Données_prix!CG:CG)))</f>
        <v>2700</v>
      </c>
      <c r="BC59" cm="1">
        <f t="array" ref="BC59">MIN(IF(Données_prix!$C:$C="marche_boussouma",IF(Données_prix!CH:CH&gt;0,Données_prix!CH:CH)))</f>
        <v>100</v>
      </c>
      <c r="BD59" cm="1">
        <f t="array" ref="BD59">MIN(IF(Données_prix!$C:$C="marche_boussouma",IF(Données_prix!CI:CI&gt;0,Données_prix!CI:CI)))</f>
        <v>650</v>
      </c>
      <c r="BE59" cm="1">
        <f t="array" ref="BE59">MIN(IF(Données_prix!$C:$C="marche_boussouma",IF(Données_prix!CJ:CJ&gt;0,Données_prix!CJ:CJ)))</f>
        <v>750</v>
      </c>
      <c r="BF59" cm="1">
        <f t="array" ref="BF59">MIN(IF(Données_prix!$C:$C="marche_boussouma",IF(Données_prix!CK:CK&gt;0,Données_prix!CK:CK)))</f>
        <v>500</v>
      </c>
    </row>
    <row r="60" spans="1:58" x14ac:dyDescent="0.35">
      <c r="B60" t="s">
        <v>1668</v>
      </c>
      <c r="C60" s="12" cm="1">
        <f t="array" ref="C60">MAX(IF(Données_prix!$C:$C="marche_boussouma",IF(Données_prix!AH:AH&gt;0,Données_prix!AH:AH)))</f>
        <v>0</v>
      </c>
      <c r="D60" cm="1">
        <f t="array" ref="D60">MAX(IF(Données_prix!$C:$C="marche_boussouma",IF(Données_prix!AI:AI&gt;0,Données_prix!AI:AI)))</f>
        <v>775</v>
      </c>
      <c r="E60" cm="1">
        <f t="array" ref="E60">MAX(IF(Données_prix!$C:$C="marche_boussouma",IF(Données_prix!AJ:AJ&gt;0,Données_prix!AJ:AJ)))</f>
        <v>5275</v>
      </c>
      <c r="F60" s="12" cm="1">
        <f t="array" ref="F60">MAX(IF(Données_prix!$C:$C="marche_boussouma",IF(Données_prix!AK:AK&gt;0,Données_prix!AK:AK)))</f>
        <v>0</v>
      </c>
      <c r="G60" cm="1">
        <f t="array" ref="G60">MAX(IF(Données_prix!$C:$C="marche_boussouma",IF(Données_prix!AL:AL&gt;0,Données_prix!AL:AL)))</f>
        <v>600</v>
      </c>
      <c r="H60" cm="1">
        <f t="array" ref="H60">MAX(IF(Données_prix!$C:$C="marche_boussouma",IF(Données_prix!AM:AM&gt;0,Données_prix!AM:AM)))</f>
        <v>4200</v>
      </c>
      <c r="I60" s="12" cm="1">
        <f t="array" ref="I60">MAX(IF(Données_prix!$C:$C="marche_boussouma",IF(Données_prix!AN:AN&gt;0,Données_prix!AN:AN)))</f>
        <v>0</v>
      </c>
      <c r="J60" cm="1">
        <f t="array" ref="J60">MAX(IF(Données_prix!$C:$C="marche_boussouma",IF(Données_prix!AO:AO&gt;0,Données_prix!AO:AO)))</f>
        <v>900</v>
      </c>
      <c r="K60" cm="1">
        <f t="array" ref="K60">MAX(IF(Données_prix!$C:$C="marche_boussouma",IF(Données_prix!AP:AP&gt;0,Données_prix!AP:AP)))</f>
        <v>6300</v>
      </c>
      <c r="L60" s="12" cm="1">
        <f t="array" ref="L60">MAX(IF(Données_prix!$C:$C="marche_boussouma",IF(Données_prix!AQ:AQ&gt;0,Données_prix!AQ:AQ)))</f>
        <v>0</v>
      </c>
      <c r="M60" cm="1">
        <f t="array" ref="M60">MAX(IF(Données_prix!$C:$C="marche_boussouma",IF(Données_prix!AR:AR&gt;0,Données_prix!AR:AR)))</f>
        <v>650</v>
      </c>
      <c r="N60" cm="1">
        <f t="array" ref="N60">MAX(IF(Données_prix!$C:$C="marche_boussouma",IF(Données_prix!AS:AS&gt;0,Données_prix!AS:AS)))</f>
        <v>4550</v>
      </c>
      <c r="O60" s="12" cm="1">
        <f t="array" ref="O60">MAX(IF(Données_prix!$C:$C="marche_boussouma",IF(Données_prix!AT:AT&gt;0,Données_prix!AT:AT)))</f>
        <v>0</v>
      </c>
      <c r="P60" cm="1">
        <f t="array" ref="P60">MAX(IF(Données_prix!$C:$C="marche_boussouma",IF(Données_prix!AU:AU&gt;0,Données_prix!AU:AU)))</f>
        <v>1350</v>
      </c>
      <c r="Q60" cm="1">
        <f t="array" ref="Q60">MAX(IF(Données_prix!$C:$C="marche_boussouma",IF(Données_prix!AV:AV&gt;0,Données_prix!AV:AV)))</f>
        <v>3150</v>
      </c>
      <c r="R60" cm="1">
        <f t="array" ref="R60">MAX(IF(Données_prix!$C:$C="marche_boussouma",IF(Données_prix!AW:AW&gt;0,Données_prix!AW:AW)))</f>
        <v>500</v>
      </c>
      <c r="S60" s="12" cm="1">
        <f t="array" ref="S60">MAX(IF(Données_prix!$C:$C="marche_boussouma",IF(Données_prix!AX:AX&gt;0,Données_prix!AX:AX)))</f>
        <v>0</v>
      </c>
      <c r="T60" s="12" cm="1">
        <f t="array" ref="T60">MAX(IF(Données_prix!$C:$C="marche_boussouma",IF(Données_prix!AY:AY&gt;0,Données_prix!AY:AY)))</f>
        <v>0</v>
      </c>
      <c r="U60" s="12" cm="1">
        <f t="array" ref="U60">MAX(IF(Données_prix!$C:$C="marche_boussouma",IF(Données_prix!AZ:AZ&gt;0,Données_prix!AZ:AZ)))</f>
        <v>0</v>
      </c>
      <c r="V60" s="12" cm="1">
        <f t="array" ref="V60">MAX(IF(Données_prix!$C:$C="marche_boussouma",IF(Données_prix!BA:BA&gt;0,Données_prix!BA:BA)))</f>
        <v>0</v>
      </c>
      <c r="W60" s="12" cm="1">
        <f t="array" ref="W60">MAX(IF(Données_prix!$C:$C="marche_boussouma",IF(Données_prix!BB:BB&gt;0,Données_prix!BB:BB)))</f>
        <v>0</v>
      </c>
      <c r="X60" cm="1">
        <f t="array" ref="X60">MAX(IF(Données_prix!$C:$C="marche_boussouma",IF(Données_prix!BC:BC&gt;0,Données_prix!BC:BC)))</f>
        <v>600</v>
      </c>
      <c r="Y60" cm="1">
        <f t="array" ref="Y60">MAX(IF(Données_prix!$C:$C="marche_boussouma",IF(Données_prix!BD:BD&gt;0,Données_prix!BD:BD)))</f>
        <v>750</v>
      </c>
      <c r="Z60" cm="1">
        <f t="array" ref="Z60">MAX(IF(Données_prix!$C:$C="marche_boussouma",IF(Données_prix!BE:BE&gt;0,Données_prix!BE:BE)))</f>
        <v>350</v>
      </c>
      <c r="AA60" s="12" cm="1">
        <f t="array" ref="AA60">MAX(IF(Données_prix!$C:$C="marche_boussouma",IF(Données_prix!BF:BF&gt;0,Données_prix!BF:BF)))</f>
        <v>0</v>
      </c>
      <c r="AB60" cm="1">
        <f t="array" ref="AB60">MAX(IF(Données_prix!$C:$C="marche_boussouma",IF(Données_prix!BG:BG&gt;0,Données_prix!BG:BG)))</f>
        <v>3500</v>
      </c>
      <c r="AC60" cm="1">
        <f t="array" ref="AC60">MAX(IF(Données_prix!$C:$C="marche_boussouma",IF(Données_prix!BH:BH&gt;0,Données_prix!BH:BH)))</f>
        <v>3500</v>
      </c>
      <c r="AD60" cm="1">
        <f t="array" ref="AD60">MAX(IF(Données_prix!$C:$C="marche_boussouma",IF(Données_prix!BI:BI&gt;0,Données_prix!BI:BI)))</f>
        <v>1350</v>
      </c>
      <c r="AE60" cm="1">
        <f t="array" ref="AE60">MAX(IF(Données_prix!$C:$C="marche_boussouma",IF(Données_prix!BJ:BJ&gt;0,Données_prix!BJ:BJ)))</f>
        <v>1350</v>
      </c>
      <c r="AF60" cm="1">
        <f t="array" ref="AF60">MAX(IF(Données_prix!$C:$C="marche_boussouma",IF(Données_prix!BK:BK&gt;0,Données_prix!BK:BK)))</f>
        <v>650</v>
      </c>
      <c r="AG60" s="12" cm="1">
        <f t="array" ref="AG60">MAX(IF(Données_prix!$C:$C="marche_boussouma",IF(Données_prix!BL:BL&gt;0,Données_prix!BL:BL)))</f>
        <v>0</v>
      </c>
      <c r="AH60" s="12" cm="1">
        <f t="array" ref="AH60">MAX(IF(Données_prix!$C:$C="marche_boussouma",IF(Données_prix!BM:BM&gt;0,Données_prix!BM:BM)))</f>
        <v>0</v>
      </c>
      <c r="AI60" s="12" cm="1">
        <f t="array" ref="AI60">MAX(IF(Données_prix!$C:$C="marche_boussouma",IF(Données_prix!BN:BN&gt;0,Données_prix!BN:BN)))</f>
        <v>0</v>
      </c>
      <c r="AJ60" s="12" cm="1">
        <f t="array" ref="AJ60">MAX(IF(Données_prix!$C:$C="marche_boussouma",IF(Données_prix!BO:BO&gt;0,Données_prix!BO:BO)))</f>
        <v>0</v>
      </c>
      <c r="AK60" cm="1">
        <f t="array" ref="AK60">MAX(IF(Données_prix!$C:$C="marche_boussouma",IF(Données_prix!BP:BP&gt;0,Données_prix!BP:BP)))</f>
        <v>500</v>
      </c>
      <c r="AL60" cm="1">
        <f t="array" ref="AL60">MAX(IF(Données_prix!$C:$C="marche_boussouma",IF(Données_prix!BQ:BQ&gt;0,Données_prix!BQ:BQ)))</f>
        <v>3500</v>
      </c>
      <c r="AM60" s="12" cm="1">
        <f t="array" ref="AM60">MAX(IF(Données_prix!$C:$C="marche_boussouma",IF(Données_prix!BR:BR&gt;0,Données_prix!BR:BR)))</f>
        <v>0</v>
      </c>
      <c r="AN60" cm="1">
        <f t="array" ref="AN60">MAX(IF(Données_prix!$C:$C="marche_boussouma",IF(Données_prix!BS:BS&gt;0,Données_prix!BS:BS)))</f>
        <v>1500</v>
      </c>
      <c r="AO60" cm="1">
        <f t="array" ref="AO60">MAX(IF(Données_prix!$C:$C="marche_boussouma",IF(Données_prix!BT:BT&gt;0,Données_prix!BT:BT)))</f>
        <v>10500</v>
      </c>
      <c r="AP60" s="12" cm="1">
        <f t="array" ref="AP60">MAX(IF(Données_prix!$C:$C="marche_boussouma",IF(Données_prix!BU:BU&gt;0,Données_prix!BU:BU)))</f>
        <v>0</v>
      </c>
      <c r="AQ60" cm="1">
        <f t="array" ref="AQ60">MAX(IF(Données_prix!$C:$C="marche_boussouma",IF(Données_prix!BV:BV&gt;0,Données_prix!BV:BV)))</f>
        <v>1400</v>
      </c>
      <c r="AR60" cm="1">
        <f t="array" ref="AR60">MAX(IF(Données_prix!$C:$C="marche_boussouma",IF(Données_prix!BW:BW&gt;0,Données_prix!BW:BW)))</f>
        <v>9800</v>
      </c>
      <c r="AS60" s="12" cm="1">
        <f t="array" ref="AS60">MAX(IF(Données_prix!$C:$C="marche_boussouma",IF(Données_prix!BX:BX&gt;0,Données_prix!BX:BX)))</f>
        <v>0</v>
      </c>
      <c r="AT60" s="12" cm="1">
        <f t="array" ref="AT60">MAX(IF(Données_prix!$C:$C="marche_boussouma",IF(Données_prix!BY:BY&gt;0,Données_prix!BY:BY)))</f>
        <v>700</v>
      </c>
      <c r="AU60" cm="1">
        <f t="array" ref="AU60">MAX(IF(Données_prix!$C:$C="marche_boussouma",IF(Données_prix!BZ:BZ&gt;0,Données_prix!BZ:BZ)))</f>
        <v>200</v>
      </c>
      <c r="AV60" s="12" cm="1">
        <f t="array" ref="AV60">MAX(IF(Données_prix!$C:$C="marche_boussouma",IF(Données_prix!CA:CA&gt;0,Données_prix!CA:CA)))</f>
        <v>0</v>
      </c>
      <c r="AW60" cm="1">
        <f t="array" ref="AW60">MAX(IF(Données_prix!$C:$C="marche_boussouma",IF(Données_prix!CB:CB&gt;0,Données_prix!CB:CB)))</f>
        <v>275</v>
      </c>
      <c r="AX60" s="12" cm="1">
        <f t="array" ref="AX60">MAX(IF(Données_prix!$C:$C="marche_boussouma",IF(Données_prix!CC:CC&gt;0,Données_prix!CC:CC)))</f>
        <v>0</v>
      </c>
      <c r="AY60" cm="1">
        <f t="array" ref="AY60">MAX(IF(Données_prix!$C:$C="marche_boussouma",IF(Données_prix!CD:CD&gt;0,Données_prix!CD:CD)))</f>
        <v>250</v>
      </c>
      <c r="AZ60" cm="1">
        <f t="array" ref="AZ60">MAX(IF(Données_prix!$C:$C="marche_boussouma",IF(Données_prix!CE:CE&gt;0,Données_prix!CE:CE)))</f>
        <v>1250</v>
      </c>
      <c r="BA60" cm="1">
        <f t="array" ref="BA60">MAX(IF(Données_prix!$C:$C="marche_boussouma",IF(Données_prix!CF:CF&gt;0,Données_prix!CF:CF)))</f>
        <v>2750</v>
      </c>
      <c r="BB60" s="12" cm="1">
        <f t="array" ref="BB60">MAX(IF(Données_prix!$C:$C="marche_boussouma",IF(Données_prix!CG:CG&gt;0,Données_prix!CG:CG)))</f>
        <v>2700</v>
      </c>
      <c r="BC60" cm="1">
        <f t="array" ref="BC60">MAX(IF(Données_prix!$C:$C="marche_boussouma",IF(Données_prix!CH:CH&gt;0,Données_prix!CH:CH)))</f>
        <v>100</v>
      </c>
      <c r="BD60" cm="1">
        <f t="array" ref="BD60">MAX(IF(Données_prix!$C:$C="marche_boussouma",IF(Données_prix!CI:CI&gt;0,Données_prix!CI:CI)))</f>
        <v>700</v>
      </c>
      <c r="BE60" cm="1">
        <f t="array" ref="BE60">MAX(IF(Données_prix!$C:$C="marche_boussouma",IF(Données_prix!CJ:CJ&gt;0,Données_prix!CJ:CJ)))</f>
        <v>800</v>
      </c>
      <c r="BF60" cm="1">
        <f t="array" ref="BF60">MAX(IF(Données_prix!$C:$C="marche_boussouma",IF(Données_prix!CK:CK&gt;0,Données_prix!CK:CK)))</f>
        <v>600</v>
      </c>
    </row>
    <row r="61" spans="1:58" ht="15" thickBot="1" x14ac:dyDescent="0.4">
      <c r="B61" s="13" t="s">
        <v>1669</v>
      </c>
      <c r="C61" s="82">
        <f>COUNTIFS(Données_prix!$C:$C,"marche_boussouma", Données_prix!AH:AH,"&lt;&gt;")</f>
        <v>0</v>
      </c>
      <c r="D61" s="63">
        <f>COUNTIFS(Données_prix!$C:$C,"marche_boussouma", Données_prix!AI:AI,"&lt;&gt;")</f>
        <v>4</v>
      </c>
      <c r="E61" s="63">
        <f>COUNTIFS(Données_prix!$C:$C,"marche_boussouma", Données_prix!AJ:AJ,"&lt;&gt;")</f>
        <v>4</v>
      </c>
      <c r="F61" s="82">
        <f>COUNTIFS(Données_prix!$C:$C,"marche_boussouma", Données_prix!AK:AK,"&lt;&gt;")</f>
        <v>0</v>
      </c>
      <c r="G61" s="63">
        <f>COUNTIFS(Données_prix!$C:$C,"marche_boussouma", Données_prix!AL:AL,"&lt;&gt;")</f>
        <v>4</v>
      </c>
      <c r="H61" s="63">
        <f>COUNTIFS(Données_prix!$C:$C,"marche_boussouma", Données_prix!AM:AM,"&lt;&gt;")</f>
        <v>4</v>
      </c>
      <c r="I61" s="82">
        <f>COUNTIFS(Données_prix!$C:$C,"marche_boussouma", Données_prix!AN:AN,"&lt;&gt;")</f>
        <v>0</v>
      </c>
      <c r="J61" s="63">
        <f>COUNTIFS(Données_prix!$C:$C,"marche_boussouma", Données_prix!AO:AO,"&lt;&gt;")</f>
        <v>4</v>
      </c>
      <c r="K61" s="63">
        <f>COUNTIFS(Données_prix!$C:$C,"marche_boussouma", Données_prix!AP:AP,"&lt;&gt;")</f>
        <v>4</v>
      </c>
      <c r="L61" s="82">
        <f>COUNTIFS(Données_prix!$C:$C,"marche_boussouma", Données_prix!AQ:AQ,"&lt;&gt;")</f>
        <v>0</v>
      </c>
      <c r="M61" s="63">
        <f>COUNTIFS(Données_prix!$C:$C,"marche_boussouma", Données_prix!AR:AR,"&lt;&gt;")</f>
        <v>4</v>
      </c>
      <c r="N61" s="63">
        <f>COUNTIFS(Données_prix!$C:$C,"marche_boussouma", Données_prix!AS:AS,"&lt;&gt;")</f>
        <v>4</v>
      </c>
      <c r="O61" s="82">
        <f>COUNTIFS(Données_prix!$C:$C,"marche_boussouma", Données_prix!AT:AT,"&lt;&gt;")</f>
        <v>0</v>
      </c>
      <c r="P61" s="63">
        <f>COUNTIFS(Données_prix!$C:$C,"marche_boussouma", Données_prix!AU:AU,"&lt;&gt;")</f>
        <v>4</v>
      </c>
      <c r="Q61" s="63">
        <f>COUNTIFS(Données_prix!$C:$C,"marche_boussouma", Données_prix!AV:AV,"&lt;&gt;")</f>
        <v>4</v>
      </c>
      <c r="R61" s="63">
        <f>COUNTIFS(Données_prix!$C:$C,"marche_boussouma", Données_prix!AW:AW,"&lt;&gt;")</f>
        <v>4</v>
      </c>
      <c r="S61" s="82">
        <f>COUNTIFS(Données_prix!$C:$C,"marche_boussouma", Données_prix!AX:AX,"&lt;&gt;")</f>
        <v>0</v>
      </c>
      <c r="T61" s="82">
        <f>COUNTIFS(Données_prix!$C:$C,"marche_boussouma", Données_prix!AY:AY,"&lt;&gt;")</f>
        <v>0</v>
      </c>
      <c r="U61" s="82">
        <f>COUNTIFS(Données_prix!$C:$C,"marche_boussouma", Données_prix!AZ:AZ,"&lt;&gt;")</f>
        <v>0</v>
      </c>
      <c r="V61" s="82">
        <f>COUNTIFS(Données_prix!$C:$C,"marche_boussouma", Données_prix!BA:BA,"&lt;&gt;")</f>
        <v>0</v>
      </c>
      <c r="W61" s="82">
        <f>COUNTIFS(Données_prix!$C:$C,"marche_boussouma", Données_prix!BB:BB,"&lt;&gt;")</f>
        <v>0</v>
      </c>
      <c r="X61" s="63">
        <f>COUNTIFS(Données_prix!$C:$C,"marche_boussouma", Données_prix!BC:BC,"&lt;&gt;")</f>
        <v>4</v>
      </c>
      <c r="Y61" s="63">
        <f>COUNTIFS(Données_prix!$C:$C,"marche_boussouma", Données_prix!BD:BD,"&lt;&gt;")</f>
        <v>4</v>
      </c>
      <c r="Z61" s="63">
        <f>COUNTIFS(Données_prix!$C:$C,"marche_boussouma", Données_prix!BE:BE,"&lt;&gt;")</f>
        <v>3</v>
      </c>
      <c r="AA61" s="82">
        <f>COUNTIFS(Données_prix!$C:$C,"marche_boussouma", Données_prix!BF:BF,"&lt;&gt;")</f>
        <v>0</v>
      </c>
      <c r="AB61" s="63">
        <f>COUNTIFS(Données_prix!$C:$C,"marche_boussouma", Données_prix!BG:BG,"&lt;&gt;")</f>
        <v>4</v>
      </c>
      <c r="AC61" s="63">
        <f>COUNTIFS(Données_prix!$C:$C,"marche_boussouma", Données_prix!BH:BH,"&lt;&gt;")</f>
        <v>4</v>
      </c>
      <c r="AD61" s="63">
        <f>COUNTIFS(Données_prix!$C:$C,"marche_boussouma", Données_prix!BI:BI,"&lt;&gt;")</f>
        <v>4</v>
      </c>
      <c r="AE61" s="63">
        <f>COUNTIFS(Données_prix!$C:$C,"marche_boussouma", Données_prix!BJ:BJ,"&lt;&gt;")</f>
        <v>4</v>
      </c>
      <c r="AF61" s="63">
        <f>COUNTIFS(Données_prix!$C:$C,"marche_boussouma", Données_prix!BK:BK,"&lt;&gt;")</f>
        <v>4</v>
      </c>
      <c r="AG61" s="14">
        <f>COUNTIFS(Données_prix!$C:$C,"marche_boussouma", Données_prix!BL:BL,"&lt;&gt;")</f>
        <v>0</v>
      </c>
      <c r="AH61" s="14">
        <f>COUNTIFS(Données_prix!$C:$C,"marche_boussouma", Données_prix!BM:BM,"&lt;&gt;")</f>
        <v>0</v>
      </c>
      <c r="AI61" s="14">
        <f>COUNTIFS(Données_prix!$C:$C,"marche_boussouma", Données_prix!BN:BN,"&lt;&gt;")</f>
        <v>0</v>
      </c>
      <c r="AJ61" s="84">
        <f>COUNTIFS(Données_prix!$C:$C,"marche_boussouma", Données_prix!BO:BO,"&lt;&gt;")</f>
        <v>0</v>
      </c>
      <c r="AK61" s="13">
        <f>COUNTIFS(Données_prix!$C:$C,"marche_boussouma", Données_prix!BP:BP,"&lt;&gt;")</f>
        <v>4</v>
      </c>
      <c r="AL61" s="13">
        <f>COUNTIFS(Données_prix!$C:$C,"marche_boussouma", Données_prix!BQ:BQ,"&lt;&gt;")</f>
        <v>4</v>
      </c>
      <c r="AM61" s="84">
        <f>COUNTIFS(Données_prix!$C:$C,"marche_boussouma", Données_prix!BR:BR,"&lt;&gt;")</f>
        <v>0</v>
      </c>
      <c r="AN61" s="13">
        <f>COUNTIFS(Données_prix!$C:$C,"marche_boussouma", Données_prix!BS:BS,"&lt;&gt;")</f>
        <v>4</v>
      </c>
      <c r="AO61" s="13">
        <f>COUNTIFS(Données_prix!$C:$C,"marche_boussouma", Données_prix!BT:BT,"&lt;&gt;")</f>
        <v>4</v>
      </c>
      <c r="AP61" s="84">
        <f>COUNTIFS(Données_prix!$C:$C,"marche_boussouma", Données_prix!BU:BU,"&lt;&gt;")</f>
        <v>0</v>
      </c>
      <c r="AQ61" s="13">
        <f>COUNTIFS(Données_prix!$C:$C,"marche_boussouma", Données_prix!BV:BV,"&lt;&gt;")</f>
        <v>4</v>
      </c>
      <c r="AR61" s="13">
        <f>COUNTIFS(Données_prix!$C:$C,"marche_boussouma", Données_prix!BW:BW,"&lt;&gt;")</f>
        <v>4</v>
      </c>
      <c r="AS61" s="84">
        <f>COUNTIFS(Données_prix!$C:$C,"marche_boussouma", Données_prix!BX:BX,"&lt;&gt;")</f>
        <v>0</v>
      </c>
      <c r="AT61" s="84">
        <f>COUNTIFS(Données_prix!$C:$C,"marche_boussouma", Données_prix!BY:BY,"&lt;&gt;")</f>
        <v>1</v>
      </c>
      <c r="AU61" s="13">
        <f>COUNTIFS(Données_prix!$C:$C,"marche_boussouma", Données_prix!BZ:BZ,"&lt;&gt;")</f>
        <v>4</v>
      </c>
      <c r="AV61" s="84">
        <f>COUNTIFS(Données_prix!$C:$C,"marche_boussouma", Données_prix!CA:CA,"&lt;&gt;")</f>
        <v>0</v>
      </c>
      <c r="AW61" s="13">
        <f>COUNTIFS(Données_prix!$C:$C,"marche_boussouma", Données_prix!CB:CB,"&lt;&gt;")</f>
        <v>4</v>
      </c>
      <c r="AX61" s="14">
        <f>COUNTIFS(Données_prix!$C:$C,"marche_boussouma", Données_prix!CC:CC,"&lt;&gt;")</f>
        <v>0</v>
      </c>
      <c r="AY61" s="13">
        <f>COUNTIFS(Données_prix!$C:$C,"marche_boussouma", Données_prix!CD:CD,"&lt;&gt;")</f>
        <v>4</v>
      </c>
      <c r="AZ61" s="13">
        <f>COUNTIFS(Données_prix!$C:$C,"marche_boussouma", Données_prix!CE:CE,"&lt;&gt;")</f>
        <v>4</v>
      </c>
      <c r="BA61" s="13">
        <f>COUNTIFS(Données_prix!$C:$C,"marche_boussouma", Données_prix!CF:CF,"&lt;&gt;")</f>
        <v>3</v>
      </c>
      <c r="BB61" s="84">
        <f>COUNTIFS(Données_prix!$C:$C,"marche_boussouma", Données_prix!CG:CG,"&lt;&gt;")</f>
        <v>1</v>
      </c>
      <c r="BC61" s="13">
        <f>COUNTIFS(Données_prix!$C:$C,"marche_boussouma", Données_prix!CH:CH,"&lt;&gt;")</f>
        <v>4</v>
      </c>
      <c r="BD61" s="13">
        <f>COUNTIFS(Données_prix!$C:$C,"marche_boussouma", Données_prix!CI:CI,"&lt;&gt;")</f>
        <v>4</v>
      </c>
      <c r="BE61" s="13">
        <f>COUNTIFS(Données_prix!$C:$C,"marche_boussouma", Données_prix!CJ:CJ,"&lt;&gt;")</f>
        <v>4</v>
      </c>
      <c r="BF61" s="13">
        <f>COUNTIFS(Données_prix!$C:$C,"marche_boussouma", Données_prix!CK:CK,"&lt;&gt;")</f>
        <v>4</v>
      </c>
    </row>
    <row r="62" spans="1:58" x14ac:dyDescent="0.35">
      <c r="C62" s="78">
        <f>SUM(D58,G58,J58,M58,P58,X58,Y58,Z58)</f>
        <v>5800</v>
      </c>
      <c r="D62" s="77" t="s">
        <v>1737</v>
      </c>
      <c r="E62" s="77"/>
      <c r="F62" s="77"/>
      <c r="G62" s="77"/>
      <c r="H62" s="77"/>
      <c r="I62" s="77"/>
      <c r="J62" s="77"/>
      <c r="K62" s="77"/>
      <c r="L62" s="77"/>
      <c r="M62" s="77"/>
      <c r="N62" s="77"/>
      <c r="O62" s="77"/>
      <c r="P62" s="77"/>
      <c r="Q62" s="77"/>
      <c r="R62" s="77"/>
      <c r="S62" s="77"/>
      <c r="T62" s="77"/>
      <c r="U62" s="77"/>
      <c r="V62" s="77"/>
      <c r="W62" s="77"/>
      <c r="X62" s="77"/>
      <c r="Y62" s="77"/>
      <c r="Z62" s="77"/>
      <c r="AA62" s="77"/>
      <c r="AB62" s="79">
        <f>SUM(AB58,AC58,AD58)</f>
        <v>7675</v>
      </c>
      <c r="AC62" s="77"/>
      <c r="AD62" s="77"/>
      <c r="AE62" s="79">
        <f>SUM(AE58,AF58)</f>
        <v>1900</v>
      </c>
      <c r="AF62" s="77"/>
      <c r="AG62" s="79">
        <f>SUM(AK58,AN58,AQ58)</f>
        <v>3400</v>
      </c>
      <c r="AH62" s="77" t="s">
        <v>1738</v>
      </c>
      <c r="AI62" s="77"/>
      <c r="AJ62" s="77"/>
      <c r="AK62" s="77"/>
      <c r="AL62" s="77"/>
      <c r="AM62" s="77"/>
      <c r="AN62" s="77"/>
      <c r="AO62" s="77"/>
      <c r="AP62" s="77"/>
      <c r="AQ62" s="77"/>
      <c r="AR62" s="77"/>
      <c r="AS62" s="79">
        <f>SUM(AU58,AW58,AY58)</f>
        <v>650</v>
      </c>
      <c r="AT62" s="77" t="s">
        <v>1739</v>
      </c>
      <c r="AU62" s="77"/>
      <c r="AV62" s="77"/>
      <c r="AW62" s="77"/>
      <c r="AX62" s="77"/>
      <c r="AY62" s="77"/>
      <c r="AZ62" s="79">
        <f>SUM(AZ58,BA58)</f>
        <v>3850</v>
      </c>
      <c r="BA62" s="77"/>
      <c r="BB62" s="77"/>
      <c r="BC62" s="77"/>
      <c r="BD62" s="79">
        <f>SUM(BD58,BF58)</f>
        <v>1275</v>
      </c>
      <c r="BE62" s="77"/>
      <c r="BF62" s="77"/>
    </row>
    <row r="63" spans="1:58" x14ac:dyDescent="0.35">
      <c r="C63" s="79">
        <f>SUM(C62,AB58,AC58,AD58,AE58,AF58,AK58,AL5,AN58,AQ58,AU58,AW58,AY58,AZ58,BA58,BD58,BE58,BF58)</f>
        <v>25325</v>
      </c>
    </row>
  </sheetData>
  <phoneticPr fontId="7" type="noConversion"/>
  <conditionalFormatting sqref="B19">
    <cfRule type="colorScale" priority="5">
      <colorScale>
        <cfvo type="min"/>
        <cfvo type="max"/>
        <color rgb="FF63BE7B"/>
        <color rgb="FFFCFCFF"/>
      </colorScale>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62F6-690A-4280-9BB4-9A181066A1F3}">
  <dimension ref="A1:QN46"/>
  <sheetViews>
    <sheetView tabSelected="1" workbookViewId="0">
      <selection activeCell="G23" sqref="G23"/>
    </sheetView>
  </sheetViews>
  <sheetFormatPr baseColWidth="10" defaultRowHeight="14.5" x14ac:dyDescent="0.35"/>
  <cols>
    <col min="2" max="2" width="20.90625" customWidth="1"/>
    <col min="5" max="5" width="11.54296875" bestFit="1" customWidth="1"/>
    <col min="6" max="6" width="12.81640625" bestFit="1" customWidth="1"/>
    <col min="7" max="7" width="16.90625" bestFit="1" customWidth="1"/>
    <col min="9" max="9" width="17.1796875" bestFit="1" customWidth="1"/>
    <col min="12" max="12" width="13.6328125" bestFit="1" customWidth="1"/>
    <col min="13" max="13" width="18.08984375" bestFit="1" customWidth="1"/>
    <col min="14" max="14" width="15.81640625" bestFit="1" customWidth="1"/>
    <col min="15" max="15" width="18.36328125" bestFit="1" customWidth="1"/>
    <col min="16" max="16" width="19.36328125" bestFit="1" customWidth="1"/>
    <col min="17" max="17" width="14.1796875" bestFit="1" customWidth="1"/>
    <col min="18" max="18" width="16.6328125" bestFit="1" customWidth="1"/>
    <col min="19" max="19" width="21.36328125" bestFit="1" customWidth="1"/>
    <col min="20" max="20" width="17.7265625" bestFit="1" customWidth="1"/>
    <col min="21" max="21" width="16.7265625" bestFit="1" customWidth="1"/>
    <col min="22" max="22" width="15.81640625" bestFit="1" customWidth="1"/>
    <col min="27" max="27" width="14.7265625" bestFit="1" customWidth="1"/>
  </cols>
  <sheetData>
    <row r="1" spans="1:456" x14ac:dyDescent="0.35">
      <c r="A1" s="96" t="s">
        <v>1635</v>
      </c>
      <c r="B1" s="96"/>
      <c r="C1" s="96"/>
    </row>
    <row r="3" spans="1:456" s="95" customFormat="1" x14ac:dyDescent="0.35">
      <c r="A3" s="102"/>
      <c r="B3" s="102"/>
      <c r="C3" s="102" t="s">
        <v>1636</v>
      </c>
      <c r="D3" s="102" t="s">
        <v>1637</v>
      </c>
      <c r="E3" s="102" t="s">
        <v>1638</v>
      </c>
      <c r="F3" s="102" t="s">
        <v>1639</v>
      </c>
      <c r="G3" s="102" t="s">
        <v>1640</v>
      </c>
      <c r="H3" s="102" t="s">
        <v>1641</v>
      </c>
      <c r="I3" s="102" t="s">
        <v>1642</v>
      </c>
      <c r="J3" s="102" t="s">
        <v>1643</v>
      </c>
      <c r="K3" s="102" t="s">
        <v>1644</v>
      </c>
      <c r="L3" s="102" t="s">
        <v>1645</v>
      </c>
      <c r="M3" s="102" t="s">
        <v>1646</v>
      </c>
      <c r="N3" s="102" t="s">
        <v>1647</v>
      </c>
      <c r="O3" s="102" t="s">
        <v>1648</v>
      </c>
      <c r="P3" s="102" t="s">
        <v>1649</v>
      </c>
      <c r="Q3" s="102" t="s">
        <v>1650</v>
      </c>
      <c r="R3" s="102" t="s">
        <v>1651</v>
      </c>
      <c r="S3" s="102" t="s">
        <v>1652</v>
      </c>
      <c r="T3" s="102" t="s">
        <v>1653</v>
      </c>
      <c r="U3" s="102" t="s">
        <v>1654</v>
      </c>
      <c r="V3" s="102" t="s">
        <v>1655</v>
      </c>
      <c r="W3" s="102" t="s">
        <v>1656</v>
      </c>
      <c r="X3" s="102" t="s">
        <v>1657</v>
      </c>
      <c r="Y3" s="102" t="s">
        <v>1658</v>
      </c>
      <c r="Z3" s="102" t="s">
        <v>1659</v>
      </c>
      <c r="AA3" s="102" t="s">
        <v>1660</v>
      </c>
      <c r="AB3" s="102" t="s">
        <v>1661</v>
      </c>
      <c r="AC3" s="102" t="s">
        <v>1662</v>
      </c>
      <c r="AD3" s="102" t="s">
        <v>1663</v>
      </c>
      <c r="AE3" s="103" t="s">
        <v>1664</v>
      </c>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s="104"/>
    </row>
    <row r="4" spans="1:456" x14ac:dyDescent="0.35">
      <c r="A4" s="120" t="s">
        <v>1665</v>
      </c>
      <c r="N4" s="12"/>
    </row>
    <row r="5" spans="1:456" x14ac:dyDescent="0.35">
      <c r="B5" t="s">
        <v>3709</v>
      </c>
      <c r="C5">
        <v>1000</v>
      </c>
      <c r="D5">
        <v>700</v>
      </c>
      <c r="E5">
        <v>1875</v>
      </c>
      <c r="F5">
        <v>450</v>
      </c>
      <c r="G5">
        <v>250</v>
      </c>
      <c r="H5">
        <v>5000</v>
      </c>
      <c r="I5">
        <v>6750</v>
      </c>
      <c r="J5">
        <v>1000</v>
      </c>
      <c r="K5">
        <v>500</v>
      </c>
      <c r="L5">
        <v>4000</v>
      </c>
      <c r="M5">
        <v>100</v>
      </c>
      <c r="N5" s="12" t="e">
        <v>#NUM!</v>
      </c>
      <c r="O5">
        <v>26000</v>
      </c>
      <c r="P5">
        <v>27500</v>
      </c>
      <c r="Q5">
        <v>5000</v>
      </c>
      <c r="R5">
        <v>3500</v>
      </c>
      <c r="S5">
        <v>1500</v>
      </c>
      <c r="T5">
        <v>100</v>
      </c>
      <c r="U5">
        <v>500</v>
      </c>
      <c r="V5">
        <v>750</v>
      </c>
      <c r="W5">
        <v>1000</v>
      </c>
      <c r="X5">
        <v>1500</v>
      </c>
      <c r="Y5">
        <v>3000</v>
      </c>
      <c r="Z5">
        <v>3000</v>
      </c>
      <c r="AA5">
        <v>3000</v>
      </c>
      <c r="AB5">
        <v>1500</v>
      </c>
      <c r="AC5">
        <v>2250</v>
      </c>
      <c r="AD5">
        <v>250</v>
      </c>
      <c r="AE5">
        <v>200</v>
      </c>
    </row>
    <row r="6" spans="1:456" x14ac:dyDescent="0.35">
      <c r="B6" t="s">
        <v>3710</v>
      </c>
      <c r="C6">
        <v>1000</v>
      </c>
      <c r="D6">
        <v>700</v>
      </c>
      <c r="E6">
        <v>1750</v>
      </c>
      <c r="F6">
        <v>450</v>
      </c>
      <c r="G6">
        <v>250</v>
      </c>
      <c r="H6">
        <v>4750</v>
      </c>
      <c r="I6">
        <v>6000</v>
      </c>
      <c r="J6">
        <v>1500</v>
      </c>
      <c r="K6">
        <v>2000</v>
      </c>
      <c r="L6">
        <v>4500</v>
      </c>
      <c r="M6">
        <v>100</v>
      </c>
      <c r="N6" s="12" t="e">
        <v>#NUM!</v>
      </c>
      <c r="O6">
        <v>26750</v>
      </c>
      <c r="P6">
        <v>27500</v>
      </c>
      <c r="Q6">
        <v>5000</v>
      </c>
      <c r="R6">
        <v>3500</v>
      </c>
      <c r="S6">
        <v>1500</v>
      </c>
      <c r="T6">
        <v>100</v>
      </c>
      <c r="U6">
        <v>550</v>
      </c>
      <c r="V6">
        <v>750</v>
      </c>
      <c r="W6">
        <v>1000</v>
      </c>
      <c r="X6">
        <v>2000</v>
      </c>
      <c r="Y6">
        <v>3000</v>
      </c>
      <c r="Z6">
        <v>2250</v>
      </c>
      <c r="AA6">
        <v>3000</v>
      </c>
      <c r="AB6">
        <v>1500</v>
      </c>
      <c r="AC6">
        <v>2250</v>
      </c>
      <c r="AD6">
        <v>250</v>
      </c>
      <c r="AE6">
        <v>200</v>
      </c>
    </row>
    <row r="7" spans="1:456" x14ac:dyDescent="0.35">
      <c r="B7" t="s">
        <v>3711</v>
      </c>
      <c r="C7">
        <f>C6-C5</f>
        <v>0</v>
      </c>
      <c r="D7">
        <f t="shared" ref="D7:AE7" si="0">D6-D5</f>
        <v>0</v>
      </c>
      <c r="E7">
        <f t="shared" si="0"/>
        <v>-125</v>
      </c>
      <c r="F7">
        <f t="shared" si="0"/>
        <v>0</v>
      </c>
      <c r="G7">
        <f t="shared" si="0"/>
        <v>0</v>
      </c>
      <c r="H7">
        <f t="shared" si="0"/>
        <v>-250</v>
      </c>
      <c r="I7">
        <f t="shared" si="0"/>
        <v>-750</v>
      </c>
      <c r="J7">
        <f t="shared" si="0"/>
        <v>500</v>
      </c>
      <c r="K7">
        <f t="shared" si="0"/>
        <v>1500</v>
      </c>
      <c r="L7">
        <f t="shared" si="0"/>
        <v>500</v>
      </c>
      <c r="M7">
        <f t="shared" si="0"/>
        <v>0</v>
      </c>
      <c r="N7" s="12" t="e">
        <f t="shared" si="0"/>
        <v>#NUM!</v>
      </c>
      <c r="O7">
        <f t="shared" si="0"/>
        <v>750</v>
      </c>
      <c r="P7">
        <f t="shared" si="0"/>
        <v>0</v>
      </c>
      <c r="Q7">
        <f t="shared" si="0"/>
        <v>0</v>
      </c>
      <c r="R7">
        <f t="shared" si="0"/>
        <v>0</v>
      </c>
      <c r="S7">
        <f t="shared" si="0"/>
        <v>0</v>
      </c>
      <c r="T7">
        <f t="shared" si="0"/>
        <v>0</v>
      </c>
      <c r="U7">
        <f t="shared" si="0"/>
        <v>50</v>
      </c>
      <c r="V7">
        <f t="shared" si="0"/>
        <v>0</v>
      </c>
      <c r="W7">
        <f t="shared" si="0"/>
        <v>0</v>
      </c>
      <c r="X7">
        <f t="shared" si="0"/>
        <v>500</v>
      </c>
      <c r="Y7">
        <f t="shared" si="0"/>
        <v>0</v>
      </c>
      <c r="Z7">
        <f t="shared" si="0"/>
        <v>-750</v>
      </c>
      <c r="AA7">
        <f t="shared" si="0"/>
        <v>0</v>
      </c>
      <c r="AB7">
        <f t="shared" si="0"/>
        <v>0</v>
      </c>
      <c r="AC7">
        <f t="shared" si="0"/>
        <v>0</v>
      </c>
      <c r="AD7">
        <f t="shared" si="0"/>
        <v>0</v>
      </c>
      <c r="AE7">
        <f t="shared" si="0"/>
        <v>0</v>
      </c>
    </row>
    <row r="8" spans="1:456" x14ac:dyDescent="0.35">
      <c r="B8" t="s">
        <v>3712</v>
      </c>
      <c r="C8" s="121">
        <f>C7/C5</f>
        <v>0</v>
      </c>
      <c r="D8" s="121">
        <f t="shared" ref="D8:AE8" si="1">D7/D5</f>
        <v>0</v>
      </c>
      <c r="E8" s="121">
        <f t="shared" si="1"/>
        <v>-6.6666666666666666E-2</v>
      </c>
      <c r="F8" s="121">
        <f t="shared" si="1"/>
        <v>0</v>
      </c>
      <c r="G8" s="121">
        <f t="shared" si="1"/>
        <v>0</v>
      </c>
      <c r="H8" s="121">
        <f t="shared" si="1"/>
        <v>-0.05</v>
      </c>
      <c r="I8" s="121">
        <f t="shared" si="1"/>
        <v>-0.1111111111111111</v>
      </c>
      <c r="J8" s="97">
        <f>J7/J5</f>
        <v>0.5</v>
      </c>
      <c r="K8" s="101">
        <f>K7/K5</f>
        <v>3</v>
      </c>
      <c r="L8" s="98">
        <f>L7/L5</f>
        <v>0.125</v>
      </c>
      <c r="M8" s="121">
        <f>M7/M5</f>
        <v>0</v>
      </c>
      <c r="N8" s="100" t="e">
        <f t="shared" si="1"/>
        <v>#NUM!</v>
      </c>
      <c r="O8" s="99">
        <f t="shared" si="1"/>
        <v>2.8846153846153848E-2</v>
      </c>
      <c r="P8" s="121">
        <f t="shared" si="1"/>
        <v>0</v>
      </c>
      <c r="Q8" s="121">
        <f t="shared" si="1"/>
        <v>0</v>
      </c>
      <c r="R8" s="121">
        <f t="shared" si="1"/>
        <v>0</v>
      </c>
      <c r="S8" s="121">
        <f t="shared" si="1"/>
        <v>0</v>
      </c>
      <c r="T8" s="121">
        <f t="shared" si="1"/>
        <v>0</v>
      </c>
      <c r="U8" s="98">
        <f t="shared" si="1"/>
        <v>0.1</v>
      </c>
      <c r="V8" s="121">
        <f t="shared" si="1"/>
        <v>0</v>
      </c>
      <c r="W8" s="121">
        <f t="shared" si="1"/>
        <v>0</v>
      </c>
      <c r="X8" s="98">
        <f>X7/X5</f>
        <v>0.33333333333333331</v>
      </c>
      <c r="Y8" s="121">
        <f t="shared" si="1"/>
        <v>0</v>
      </c>
      <c r="Z8" s="121">
        <f t="shared" si="1"/>
        <v>-0.25</v>
      </c>
      <c r="AA8" s="121">
        <f t="shared" si="1"/>
        <v>0</v>
      </c>
      <c r="AB8" s="121">
        <f t="shared" si="1"/>
        <v>0</v>
      </c>
      <c r="AC8" s="121">
        <f t="shared" si="1"/>
        <v>0</v>
      </c>
      <c r="AD8" s="121">
        <f t="shared" si="1"/>
        <v>0</v>
      </c>
      <c r="AE8" s="121">
        <f t="shared" si="1"/>
        <v>0</v>
      </c>
    </row>
    <row r="10" spans="1:456" x14ac:dyDescent="0.35">
      <c r="A10" s="120" t="s">
        <v>1671</v>
      </c>
    </row>
    <row r="11" spans="1:456" x14ac:dyDescent="0.35">
      <c r="B11" t="s">
        <v>3709</v>
      </c>
      <c r="C11">
        <v>1125</v>
      </c>
      <c r="D11">
        <v>5000</v>
      </c>
      <c r="E11" s="12" t="e">
        <v>#NUM!</v>
      </c>
      <c r="F11">
        <v>400</v>
      </c>
      <c r="G11">
        <v>250</v>
      </c>
      <c r="H11">
        <v>6000</v>
      </c>
      <c r="I11">
        <v>14375</v>
      </c>
      <c r="J11">
        <v>1125</v>
      </c>
      <c r="K11">
        <v>4000</v>
      </c>
      <c r="L11">
        <v>7000</v>
      </c>
      <c r="M11">
        <v>100</v>
      </c>
      <c r="N11">
        <v>15000</v>
      </c>
      <c r="O11">
        <v>25000</v>
      </c>
      <c r="P11">
        <v>30000</v>
      </c>
      <c r="Q11">
        <v>5750</v>
      </c>
      <c r="R11">
        <v>4500</v>
      </c>
      <c r="S11">
        <v>1125</v>
      </c>
      <c r="T11">
        <v>200</v>
      </c>
      <c r="U11">
        <v>750</v>
      </c>
      <c r="V11">
        <v>1025</v>
      </c>
      <c r="W11">
        <v>1500</v>
      </c>
      <c r="X11">
        <v>2000</v>
      </c>
      <c r="Y11">
        <v>3250</v>
      </c>
      <c r="Z11">
        <v>2000</v>
      </c>
      <c r="AA11">
        <v>2000</v>
      </c>
      <c r="AB11">
        <v>1250</v>
      </c>
      <c r="AC11">
        <v>3000</v>
      </c>
      <c r="AD11">
        <v>225</v>
      </c>
      <c r="AE11">
        <v>250</v>
      </c>
    </row>
    <row r="12" spans="1:456" x14ac:dyDescent="0.35">
      <c r="B12" t="s">
        <v>3710</v>
      </c>
      <c r="C12">
        <v>1000</v>
      </c>
      <c r="D12">
        <v>5000</v>
      </c>
      <c r="E12" s="12" t="e">
        <v>#NUM!</v>
      </c>
      <c r="F12">
        <v>450</v>
      </c>
      <c r="G12">
        <v>250</v>
      </c>
      <c r="H12">
        <v>4750</v>
      </c>
      <c r="I12">
        <v>4000</v>
      </c>
      <c r="J12">
        <v>1000</v>
      </c>
      <c r="K12">
        <v>4500</v>
      </c>
      <c r="L12">
        <v>9000</v>
      </c>
      <c r="M12">
        <v>100</v>
      </c>
      <c r="N12">
        <v>15000</v>
      </c>
      <c r="O12">
        <v>22000</v>
      </c>
      <c r="P12">
        <v>29000</v>
      </c>
      <c r="Q12">
        <v>6000</v>
      </c>
      <c r="R12">
        <v>5000</v>
      </c>
      <c r="S12">
        <v>1125</v>
      </c>
      <c r="T12">
        <v>175</v>
      </c>
      <c r="U12">
        <v>700</v>
      </c>
      <c r="V12">
        <v>1000</v>
      </c>
      <c r="W12">
        <v>1500</v>
      </c>
      <c r="X12">
        <v>800</v>
      </c>
      <c r="Y12">
        <v>3000</v>
      </c>
      <c r="Z12">
        <v>2000</v>
      </c>
      <c r="AA12">
        <v>2000</v>
      </c>
      <c r="AB12">
        <v>850</v>
      </c>
      <c r="AC12">
        <v>3000</v>
      </c>
      <c r="AD12">
        <v>200</v>
      </c>
      <c r="AE12">
        <v>275</v>
      </c>
    </row>
    <row r="13" spans="1:456" x14ac:dyDescent="0.35">
      <c r="B13" t="s">
        <v>3711</v>
      </c>
      <c r="C13">
        <f>C12-C11</f>
        <v>-125</v>
      </c>
      <c r="D13">
        <f t="shared" ref="D13:AE13" si="2">D12-D11</f>
        <v>0</v>
      </c>
      <c r="E13" s="12" t="e">
        <f t="shared" si="2"/>
        <v>#NUM!</v>
      </c>
      <c r="F13">
        <f t="shared" si="2"/>
        <v>50</v>
      </c>
      <c r="G13">
        <f t="shared" si="2"/>
        <v>0</v>
      </c>
      <c r="H13">
        <f t="shared" si="2"/>
        <v>-1250</v>
      </c>
      <c r="I13">
        <f t="shared" si="2"/>
        <v>-10375</v>
      </c>
      <c r="J13">
        <f t="shared" si="2"/>
        <v>-125</v>
      </c>
      <c r="K13">
        <f t="shared" si="2"/>
        <v>500</v>
      </c>
      <c r="L13">
        <f t="shared" si="2"/>
        <v>2000</v>
      </c>
      <c r="M13">
        <f t="shared" si="2"/>
        <v>0</v>
      </c>
      <c r="N13">
        <f t="shared" si="2"/>
        <v>0</v>
      </c>
      <c r="O13">
        <f t="shared" si="2"/>
        <v>-3000</v>
      </c>
      <c r="P13">
        <f t="shared" si="2"/>
        <v>-1000</v>
      </c>
      <c r="Q13">
        <f t="shared" si="2"/>
        <v>250</v>
      </c>
      <c r="R13">
        <f t="shared" si="2"/>
        <v>500</v>
      </c>
      <c r="S13">
        <f t="shared" si="2"/>
        <v>0</v>
      </c>
      <c r="T13">
        <f t="shared" si="2"/>
        <v>-25</v>
      </c>
      <c r="U13">
        <f t="shared" si="2"/>
        <v>-50</v>
      </c>
      <c r="V13">
        <f t="shared" si="2"/>
        <v>-25</v>
      </c>
      <c r="W13">
        <f t="shared" si="2"/>
        <v>0</v>
      </c>
      <c r="X13">
        <f t="shared" si="2"/>
        <v>-1200</v>
      </c>
      <c r="Y13">
        <f t="shared" si="2"/>
        <v>-250</v>
      </c>
      <c r="Z13">
        <f t="shared" si="2"/>
        <v>0</v>
      </c>
      <c r="AA13">
        <f t="shared" si="2"/>
        <v>0</v>
      </c>
      <c r="AB13">
        <f t="shared" si="2"/>
        <v>-400</v>
      </c>
      <c r="AC13">
        <f t="shared" si="2"/>
        <v>0</v>
      </c>
      <c r="AD13">
        <f t="shared" si="2"/>
        <v>-25</v>
      </c>
      <c r="AE13">
        <f t="shared" si="2"/>
        <v>25</v>
      </c>
    </row>
    <row r="14" spans="1:456" x14ac:dyDescent="0.35">
      <c r="B14" t="s">
        <v>3712</v>
      </c>
      <c r="C14" s="121">
        <f>C13/C11</f>
        <v>-0.1111111111111111</v>
      </c>
      <c r="D14" s="121">
        <f t="shared" ref="D14:AE14" si="3">D13/D11</f>
        <v>0</v>
      </c>
      <c r="E14" s="100" t="e">
        <f t="shared" si="3"/>
        <v>#NUM!</v>
      </c>
      <c r="F14" s="98">
        <f t="shared" si="3"/>
        <v>0.125</v>
      </c>
      <c r="G14" s="121">
        <f t="shared" si="3"/>
        <v>0</v>
      </c>
      <c r="H14" s="121">
        <f t="shared" si="3"/>
        <v>-0.20833333333333334</v>
      </c>
      <c r="I14" s="121">
        <f t="shared" si="3"/>
        <v>-0.72173913043478266</v>
      </c>
      <c r="J14" s="121">
        <f t="shared" si="3"/>
        <v>-0.1111111111111111</v>
      </c>
      <c r="K14" s="98">
        <f t="shared" si="3"/>
        <v>0.125</v>
      </c>
      <c r="L14" s="98">
        <f t="shared" si="3"/>
        <v>0.2857142857142857</v>
      </c>
      <c r="M14" s="121">
        <f t="shared" si="3"/>
        <v>0</v>
      </c>
      <c r="N14" s="121">
        <f t="shared" si="3"/>
        <v>0</v>
      </c>
      <c r="O14" s="121">
        <f t="shared" si="3"/>
        <v>-0.12</v>
      </c>
      <c r="P14" s="121">
        <f t="shared" si="3"/>
        <v>-3.3333333333333333E-2</v>
      </c>
      <c r="Q14" s="99">
        <f t="shared" si="3"/>
        <v>4.3478260869565216E-2</v>
      </c>
      <c r="R14" s="99">
        <f t="shared" si="3"/>
        <v>0.1111111111111111</v>
      </c>
      <c r="S14" s="121">
        <f t="shared" si="3"/>
        <v>0</v>
      </c>
      <c r="T14" s="121">
        <f t="shared" si="3"/>
        <v>-0.125</v>
      </c>
      <c r="U14" s="121">
        <f t="shared" si="3"/>
        <v>-6.6666666666666666E-2</v>
      </c>
      <c r="V14" s="121">
        <f t="shared" si="3"/>
        <v>-2.4390243902439025E-2</v>
      </c>
      <c r="W14" s="121">
        <f t="shared" si="3"/>
        <v>0</v>
      </c>
      <c r="X14" s="121">
        <f t="shared" si="3"/>
        <v>-0.6</v>
      </c>
      <c r="Y14" s="121">
        <f t="shared" si="3"/>
        <v>-7.6923076923076927E-2</v>
      </c>
      <c r="Z14" s="121">
        <f t="shared" si="3"/>
        <v>0</v>
      </c>
      <c r="AA14" s="121">
        <f t="shared" si="3"/>
        <v>0</v>
      </c>
      <c r="AB14" s="121">
        <f t="shared" si="3"/>
        <v>-0.32</v>
      </c>
      <c r="AC14" s="121">
        <f t="shared" si="3"/>
        <v>0</v>
      </c>
      <c r="AD14" s="121">
        <f t="shared" si="3"/>
        <v>-0.1111111111111111</v>
      </c>
      <c r="AE14" s="99">
        <f t="shared" si="3"/>
        <v>0.1</v>
      </c>
    </row>
    <row r="17" spans="1:31" x14ac:dyDescent="0.35">
      <c r="A17" s="120" t="s">
        <v>1673</v>
      </c>
    </row>
    <row r="18" spans="1:31" x14ac:dyDescent="0.35">
      <c r="B18" t="s">
        <v>3709</v>
      </c>
      <c r="C18">
        <v>1000</v>
      </c>
      <c r="D18">
        <v>4000</v>
      </c>
      <c r="E18">
        <v>3875</v>
      </c>
      <c r="F18">
        <v>300</v>
      </c>
      <c r="G18">
        <v>250</v>
      </c>
      <c r="H18">
        <v>5000</v>
      </c>
      <c r="I18">
        <v>7000</v>
      </c>
      <c r="J18">
        <v>1625</v>
      </c>
      <c r="K18">
        <v>2000</v>
      </c>
      <c r="L18">
        <v>6000</v>
      </c>
      <c r="M18">
        <v>100</v>
      </c>
      <c r="N18" s="12" t="e">
        <v>#NUM!</v>
      </c>
      <c r="O18">
        <v>24500</v>
      </c>
      <c r="P18">
        <v>27500</v>
      </c>
      <c r="Q18">
        <v>6000</v>
      </c>
      <c r="R18">
        <v>4750</v>
      </c>
      <c r="S18">
        <v>1625</v>
      </c>
      <c r="T18">
        <v>175</v>
      </c>
      <c r="U18">
        <v>1000</v>
      </c>
      <c r="V18">
        <v>1125</v>
      </c>
      <c r="W18">
        <v>1625</v>
      </c>
      <c r="X18">
        <v>2000</v>
      </c>
      <c r="Y18">
        <v>3000</v>
      </c>
      <c r="Z18">
        <v>2125</v>
      </c>
      <c r="AA18">
        <v>2000</v>
      </c>
      <c r="AB18">
        <v>2000</v>
      </c>
      <c r="AC18">
        <v>5000</v>
      </c>
      <c r="AD18">
        <v>237.5</v>
      </c>
      <c r="AE18">
        <v>500</v>
      </c>
    </row>
    <row r="19" spans="1:31" x14ac:dyDescent="0.35">
      <c r="B19" t="s">
        <v>3710</v>
      </c>
      <c r="C19">
        <v>1000</v>
      </c>
      <c r="D19">
        <v>4000</v>
      </c>
      <c r="E19">
        <v>3500</v>
      </c>
      <c r="F19">
        <v>350</v>
      </c>
      <c r="G19">
        <v>250</v>
      </c>
      <c r="H19">
        <v>5000</v>
      </c>
      <c r="I19">
        <v>25000</v>
      </c>
      <c r="J19">
        <v>1375</v>
      </c>
      <c r="K19">
        <v>1625</v>
      </c>
      <c r="L19">
        <v>5750</v>
      </c>
      <c r="M19">
        <v>100</v>
      </c>
      <c r="N19" s="12">
        <v>12500</v>
      </c>
      <c r="O19">
        <v>24000</v>
      </c>
      <c r="P19">
        <v>26000</v>
      </c>
      <c r="Q19">
        <v>6000</v>
      </c>
      <c r="R19">
        <v>4500</v>
      </c>
      <c r="S19">
        <v>1375</v>
      </c>
      <c r="T19">
        <v>137.5</v>
      </c>
      <c r="U19">
        <v>500</v>
      </c>
      <c r="V19">
        <v>1250</v>
      </c>
      <c r="W19">
        <v>1750</v>
      </c>
      <c r="X19">
        <v>2250</v>
      </c>
      <c r="Y19">
        <v>3000</v>
      </c>
      <c r="Z19">
        <v>2000</v>
      </c>
      <c r="AA19">
        <v>1800</v>
      </c>
      <c r="AB19">
        <v>2500</v>
      </c>
      <c r="AC19">
        <v>4500</v>
      </c>
      <c r="AD19">
        <v>200</v>
      </c>
      <c r="AE19">
        <v>500</v>
      </c>
    </row>
    <row r="20" spans="1:31" x14ac:dyDescent="0.35">
      <c r="B20" t="s">
        <v>3711</v>
      </c>
      <c r="C20">
        <f>C19-C18</f>
        <v>0</v>
      </c>
      <c r="D20">
        <f t="shared" ref="D20:AE20" si="4">D19-D18</f>
        <v>0</v>
      </c>
      <c r="E20">
        <f t="shared" si="4"/>
        <v>-375</v>
      </c>
      <c r="F20">
        <f t="shared" si="4"/>
        <v>50</v>
      </c>
      <c r="G20">
        <f t="shared" si="4"/>
        <v>0</v>
      </c>
      <c r="H20">
        <f t="shared" si="4"/>
        <v>0</v>
      </c>
      <c r="I20">
        <f t="shared" si="4"/>
        <v>18000</v>
      </c>
      <c r="J20">
        <f t="shared" si="4"/>
        <v>-250</v>
      </c>
      <c r="K20">
        <f t="shared" si="4"/>
        <v>-375</v>
      </c>
      <c r="L20">
        <f t="shared" si="4"/>
        <v>-250</v>
      </c>
      <c r="M20">
        <f t="shared" si="4"/>
        <v>0</v>
      </c>
      <c r="N20" s="12" t="e">
        <f t="shared" si="4"/>
        <v>#NUM!</v>
      </c>
      <c r="O20">
        <f t="shared" si="4"/>
        <v>-500</v>
      </c>
      <c r="P20">
        <f t="shared" si="4"/>
        <v>-1500</v>
      </c>
      <c r="Q20">
        <f t="shared" si="4"/>
        <v>0</v>
      </c>
      <c r="R20">
        <f t="shared" si="4"/>
        <v>-250</v>
      </c>
      <c r="S20">
        <f t="shared" si="4"/>
        <v>-250</v>
      </c>
      <c r="T20">
        <f t="shared" si="4"/>
        <v>-37.5</v>
      </c>
      <c r="U20">
        <f t="shared" si="4"/>
        <v>-500</v>
      </c>
      <c r="V20">
        <f t="shared" si="4"/>
        <v>125</v>
      </c>
      <c r="W20">
        <f t="shared" si="4"/>
        <v>125</v>
      </c>
      <c r="X20">
        <f t="shared" si="4"/>
        <v>250</v>
      </c>
      <c r="Y20">
        <f t="shared" si="4"/>
        <v>0</v>
      </c>
      <c r="Z20">
        <f t="shared" si="4"/>
        <v>-125</v>
      </c>
      <c r="AA20">
        <f t="shared" si="4"/>
        <v>-200</v>
      </c>
      <c r="AB20">
        <f t="shared" si="4"/>
        <v>500</v>
      </c>
      <c r="AC20">
        <f t="shared" si="4"/>
        <v>-500</v>
      </c>
      <c r="AD20">
        <f t="shared" si="4"/>
        <v>-37.5</v>
      </c>
      <c r="AE20">
        <f t="shared" si="4"/>
        <v>0</v>
      </c>
    </row>
    <row r="21" spans="1:31" x14ac:dyDescent="0.35">
      <c r="B21" t="s">
        <v>3712</v>
      </c>
      <c r="C21" s="121">
        <f>C20/C18</f>
        <v>0</v>
      </c>
      <c r="D21" s="121">
        <f t="shared" ref="D21:AE21" si="5">D20/D18</f>
        <v>0</v>
      </c>
      <c r="E21" s="121">
        <f t="shared" si="5"/>
        <v>-9.6774193548387094E-2</v>
      </c>
      <c r="F21" s="98">
        <f t="shared" si="5"/>
        <v>0.16666666666666666</v>
      </c>
      <c r="G21" s="121">
        <f t="shared" si="5"/>
        <v>0</v>
      </c>
      <c r="H21" s="121">
        <f t="shared" si="5"/>
        <v>0</v>
      </c>
      <c r="I21" s="101">
        <f>I20/I18</f>
        <v>2.5714285714285716</v>
      </c>
      <c r="J21" s="121">
        <f t="shared" si="5"/>
        <v>-0.15384615384615385</v>
      </c>
      <c r="K21" s="121">
        <f t="shared" si="5"/>
        <v>-0.1875</v>
      </c>
      <c r="L21" s="121">
        <f t="shared" si="5"/>
        <v>-4.1666666666666664E-2</v>
      </c>
      <c r="M21" s="121">
        <f t="shared" si="5"/>
        <v>0</v>
      </c>
      <c r="N21" s="100" t="e">
        <f t="shared" si="5"/>
        <v>#NUM!</v>
      </c>
      <c r="O21" s="121">
        <f t="shared" si="5"/>
        <v>-2.0408163265306121E-2</v>
      </c>
      <c r="P21" s="121">
        <f t="shared" si="5"/>
        <v>-5.4545454545454543E-2</v>
      </c>
      <c r="Q21" s="121">
        <f t="shared" si="5"/>
        <v>0</v>
      </c>
      <c r="R21" s="121">
        <f t="shared" si="5"/>
        <v>-5.2631578947368418E-2</v>
      </c>
      <c r="S21" s="121">
        <f t="shared" si="5"/>
        <v>-0.15384615384615385</v>
      </c>
      <c r="T21" s="121">
        <f t="shared" si="5"/>
        <v>-0.21428571428571427</v>
      </c>
      <c r="U21" s="121">
        <f t="shared" si="5"/>
        <v>-0.5</v>
      </c>
      <c r="V21" s="99">
        <f t="shared" si="5"/>
        <v>0.1111111111111111</v>
      </c>
      <c r="W21" s="99">
        <f t="shared" si="5"/>
        <v>7.6923076923076927E-2</v>
      </c>
      <c r="X21" s="99">
        <f t="shared" si="5"/>
        <v>0.125</v>
      </c>
      <c r="Y21" s="121">
        <f t="shared" si="5"/>
        <v>0</v>
      </c>
      <c r="Z21" s="121">
        <f t="shared" si="5"/>
        <v>-5.8823529411764705E-2</v>
      </c>
      <c r="AA21" s="121">
        <f t="shared" si="5"/>
        <v>-0.1</v>
      </c>
      <c r="AB21" s="98">
        <f t="shared" si="5"/>
        <v>0.25</v>
      </c>
      <c r="AC21" s="121">
        <f t="shared" si="5"/>
        <v>-0.1</v>
      </c>
      <c r="AD21" s="121">
        <f t="shared" si="5"/>
        <v>-0.15789473684210525</v>
      </c>
      <c r="AE21" s="121">
        <f t="shared" si="5"/>
        <v>0</v>
      </c>
    </row>
    <row r="23" spans="1:31" x14ac:dyDescent="0.35">
      <c r="A23" s="120" t="s">
        <v>1674</v>
      </c>
    </row>
    <row r="24" spans="1:31" x14ac:dyDescent="0.35">
      <c r="B24" t="s">
        <v>3709</v>
      </c>
      <c r="C24">
        <v>1000</v>
      </c>
      <c r="D24" s="12">
        <v>2000</v>
      </c>
      <c r="E24" s="12">
        <v>2000</v>
      </c>
      <c r="F24">
        <v>500</v>
      </c>
      <c r="G24">
        <v>275</v>
      </c>
      <c r="H24">
        <v>5000</v>
      </c>
      <c r="I24">
        <v>4500</v>
      </c>
      <c r="J24">
        <v>1000</v>
      </c>
      <c r="K24">
        <v>1750</v>
      </c>
      <c r="L24">
        <v>3625</v>
      </c>
      <c r="M24">
        <v>100</v>
      </c>
      <c r="N24" s="12" t="e">
        <v>#NUM!</v>
      </c>
      <c r="O24">
        <v>27500</v>
      </c>
      <c r="P24">
        <v>27500</v>
      </c>
      <c r="Q24">
        <v>7500</v>
      </c>
      <c r="R24">
        <v>6000</v>
      </c>
      <c r="S24">
        <v>2750</v>
      </c>
      <c r="T24">
        <v>200</v>
      </c>
      <c r="U24">
        <v>500</v>
      </c>
      <c r="V24">
        <v>750</v>
      </c>
      <c r="W24">
        <v>1250</v>
      </c>
      <c r="X24">
        <v>1250</v>
      </c>
      <c r="Y24">
        <v>3000</v>
      </c>
      <c r="Z24">
        <v>2500</v>
      </c>
      <c r="AA24">
        <v>2500</v>
      </c>
      <c r="AB24">
        <v>1500</v>
      </c>
      <c r="AC24">
        <v>2000</v>
      </c>
      <c r="AD24">
        <v>200</v>
      </c>
      <c r="AE24">
        <v>500</v>
      </c>
    </row>
    <row r="25" spans="1:31" x14ac:dyDescent="0.35">
      <c r="B25" t="s">
        <v>3710</v>
      </c>
      <c r="C25">
        <v>1000</v>
      </c>
      <c r="D25" s="12" t="e">
        <v>#NUM!</v>
      </c>
      <c r="E25" s="12" t="e">
        <v>#NUM!</v>
      </c>
      <c r="F25">
        <v>450</v>
      </c>
      <c r="G25">
        <v>300</v>
      </c>
      <c r="H25">
        <v>5000</v>
      </c>
      <c r="I25">
        <v>4500</v>
      </c>
      <c r="J25">
        <v>1000</v>
      </c>
      <c r="K25">
        <v>300</v>
      </c>
      <c r="L25">
        <v>3250</v>
      </c>
      <c r="M25">
        <v>100</v>
      </c>
      <c r="N25" s="12" t="e">
        <v>#NUM!</v>
      </c>
      <c r="O25">
        <v>27000</v>
      </c>
      <c r="P25">
        <v>27750</v>
      </c>
      <c r="Q25">
        <v>7500</v>
      </c>
      <c r="R25">
        <v>6000</v>
      </c>
      <c r="S25">
        <v>3000</v>
      </c>
      <c r="T25">
        <v>150</v>
      </c>
      <c r="U25">
        <v>500</v>
      </c>
      <c r="V25">
        <v>700</v>
      </c>
      <c r="W25">
        <v>1000</v>
      </c>
      <c r="X25">
        <v>1250</v>
      </c>
      <c r="Y25">
        <v>3000</v>
      </c>
      <c r="Z25">
        <v>2750</v>
      </c>
      <c r="AA25">
        <v>2500</v>
      </c>
      <c r="AB25">
        <v>1500</v>
      </c>
      <c r="AC25">
        <v>2250</v>
      </c>
      <c r="AD25">
        <v>200</v>
      </c>
      <c r="AE25">
        <v>200</v>
      </c>
    </row>
    <row r="26" spans="1:31" x14ac:dyDescent="0.35">
      <c r="B26" t="s">
        <v>3711</v>
      </c>
      <c r="C26">
        <f>C25-C24</f>
        <v>0</v>
      </c>
      <c r="D26" s="12" t="e">
        <f t="shared" ref="D26:AE26" si="6">D25-D24</f>
        <v>#NUM!</v>
      </c>
      <c r="E26" s="12" t="e">
        <f t="shared" si="6"/>
        <v>#NUM!</v>
      </c>
      <c r="F26">
        <f t="shared" si="6"/>
        <v>-50</v>
      </c>
      <c r="G26">
        <f t="shared" si="6"/>
        <v>25</v>
      </c>
      <c r="H26">
        <f t="shared" si="6"/>
        <v>0</v>
      </c>
      <c r="I26">
        <f t="shared" si="6"/>
        <v>0</v>
      </c>
      <c r="J26">
        <f t="shared" si="6"/>
        <v>0</v>
      </c>
      <c r="K26">
        <f t="shared" si="6"/>
        <v>-1450</v>
      </c>
      <c r="L26">
        <f t="shared" si="6"/>
        <v>-375</v>
      </c>
      <c r="M26">
        <f t="shared" si="6"/>
        <v>0</v>
      </c>
      <c r="N26" s="12" t="e">
        <f t="shared" si="6"/>
        <v>#NUM!</v>
      </c>
      <c r="O26">
        <f t="shared" si="6"/>
        <v>-500</v>
      </c>
      <c r="P26">
        <f t="shared" si="6"/>
        <v>250</v>
      </c>
      <c r="Q26">
        <f t="shared" si="6"/>
        <v>0</v>
      </c>
      <c r="R26">
        <f t="shared" si="6"/>
        <v>0</v>
      </c>
      <c r="S26">
        <f t="shared" si="6"/>
        <v>250</v>
      </c>
      <c r="T26">
        <f t="shared" si="6"/>
        <v>-50</v>
      </c>
      <c r="U26">
        <f t="shared" si="6"/>
        <v>0</v>
      </c>
      <c r="V26">
        <f t="shared" si="6"/>
        <v>-50</v>
      </c>
      <c r="W26">
        <f t="shared" si="6"/>
        <v>-250</v>
      </c>
      <c r="X26">
        <f t="shared" si="6"/>
        <v>0</v>
      </c>
      <c r="Y26">
        <f t="shared" si="6"/>
        <v>0</v>
      </c>
      <c r="Z26">
        <f t="shared" si="6"/>
        <v>250</v>
      </c>
      <c r="AA26">
        <f t="shared" si="6"/>
        <v>0</v>
      </c>
      <c r="AB26">
        <f t="shared" si="6"/>
        <v>0</v>
      </c>
      <c r="AC26">
        <f t="shared" si="6"/>
        <v>250</v>
      </c>
      <c r="AD26">
        <f t="shared" si="6"/>
        <v>0</v>
      </c>
      <c r="AE26">
        <f t="shared" si="6"/>
        <v>-300</v>
      </c>
    </row>
    <row r="27" spans="1:31" x14ac:dyDescent="0.35">
      <c r="B27" t="s">
        <v>3712</v>
      </c>
      <c r="C27" s="121">
        <f>C26/C24</f>
        <v>0</v>
      </c>
      <c r="D27" s="100" t="e">
        <f t="shared" ref="D27:AE27" si="7">D26/D24</f>
        <v>#NUM!</v>
      </c>
      <c r="E27" s="100" t="e">
        <f t="shared" si="7"/>
        <v>#NUM!</v>
      </c>
      <c r="F27" s="121">
        <f t="shared" si="7"/>
        <v>-0.1</v>
      </c>
      <c r="G27" s="99">
        <f t="shared" si="7"/>
        <v>9.0909090909090912E-2</v>
      </c>
      <c r="H27" s="121">
        <f t="shared" si="7"/>
        <v>0</v>
      </c>
      <c r="I27" s="121">
        <f t="shared" si="7"/>
        <v>0</v>
      </c>
      <c r="J27" s="121">
        <f t="shared" si="7"/>
        <v>0</v>
      </c>
      <c r="K27" s="121">
        <f t="shared" si="7"/>
        <v>-0.82857142857142863</v>
      </c>
      <c r="L27" s="121">
        <f t="shared" si="7"/>
        <v>-0.10344827586206896</v>
      </c>
      <c r="M27" s="121">
        <f t="shared" si="7"/>
        <v>0</v>
      </c>
      <c r="N27" s="100" t="e">
        <f t="shared" si="7"/>
        <v>#NUM!</v>
      </c>
      <c r="O27" s="121">
        <f t="shared" si="7"/>
        <v>-1.8181818181818181E-2</v>
      </c>
      <c r="P27" s="121">
        <f t="shared" si="7"/>
        <v>9.0909090909090905E-3</v>
      </c>
      <c r="Q27" s="121">
        <f t="shared" si="7"/>
        <v>0</v>
      </c>
      <c r="R27" s="121">
        <f t="shared" si="7"/>
        <v>0</v>
      </c>
      <c r="S27" s="99">
        <f t="shared" si="7"/>
        <v>9.0909090909090912E-2</v>
      </c>
      <c r="T27" s="121">
        <f t="shared" si="7"/>
        <v>-0.25</v>
      </c>
      <c r="U27" s="121">
        <f t="shared" si="7"/>
        <v>0</v>
      </c>
      <c r="V27" s="121">
        <f t="shared" si="7"/>
        <v>-6.6666666666666666E-2</v>
      </c>
      <c r="W27" s="121">
        <f t="shared" si="7"/>
        <v>-0.2</v>
      </c>
      <c r="X27" s="121">
        <f t="shared" si="7"/>
        <v>0</v>
      </c>
      <c r="Y27" s="121">
        <f t="shared" si="7"/>
        <v>0</v>
      </c>
      <c r="Z27" s="99">
        <f t="shared" si="7"/>
        <v>0.1</v>
      </c>
      <c r="AA27" s="121">
        <f t="shared" si="7"/>
        <v>0</v>
      </c>
      <c r="AB27" s="121">
        <f t="shared" si="7"/>
        <v>0</v>
      </c>
      <c r="AC27" s="99">
        <f t="shared" si="7"/>
        <v>0.125</v>
      </c>
      <c r="AD27" s="121">
        <f t="shared" si="7"/>
        <v>0</v>
      </c>
      <c r="AE27" s="121">
        <f t="shared" si="7"/>
        <v>-0.6</v>
      </c>
    </row>
    <row r="29" spans="1:31" x14ac:dyDescent="0.35">
      <c r="A29" s="120" t="s">
        <v>1676</v>
      </c>
    </row>
    <row r="30" spans="1:31" x14ac:dyDescent="0.35">
      <c r="B30" t="s">
        <v>3709</v>
      </c>
      <c r="C30">
        <v>1050</v>
      </c>
      <c r="D30">
        <v>750</v>
      </c>
      <c r="E30">
        <v>1000</v>
      </c>
      <c r="F30">
        <v>400</v>
      </c>
      <c r="G30">
        <v>250</v>
      </c>
      <c r="H30">
        <v>6000</v>
      </c>
      <c r="I30">
        <v>6000</v>
      </c>
      <c r="J30">
        <v>1500</v>
      </c>
      <c r="K30">
        <v>1500</v>
      </c>
      <c r="L30">
        <v>8000</v>
      </c>
      <c r="M30">
        <v>100</v>
      </c>
      <c r="N30" s="12" t="e">
        <v>#NUM!</v>
      </c>
      <c r="O30">
        <v>27500</v>
      </c>
      <c r="P30">
        <v>35000</v>
      </c>
      <c r="Q30">
        <v>6000</v>
      </c>
      <c r="R30">
        <v>5000</v>
      </c>
      <c r="S30">
        <v>300</v>
      </c>
      <c r="T30">
        <v>125</v>
      </c>
      <c r="U30">
        <v>400</v>
      </c>
      <c r="V30">
        <v>500</v>
      </c>
      <c r="W30">
        <v>1025</v>
      </c>
      <c r="X30">
        <v>1500</v>
      </c>
      <c r="Y30">
        <v>3500</v>
      </c>
      <c r="Z30">
        <v>2000</v>
      </c>
      <c r="AA30">
        <v>2000</v>
      </c>
      <c r="AB30">
        <v>700</v>
      </c>
      <c r="AC30">
        <v>4000</v>
      </c>
      <c r="AD30">
        <v>500</v>
      </c>
      <c r="AE30">
        <v>750</v>
      </c>
    </row>
    <row r="31" spans="1:31" x14ac:dyDescent="0.35">
      <c r="B31" t="s">
        <v>3710</v>
      </c>
      <c r="C31">
        <v>1125</v>
      </c>
      <c r="D31">
        <v>775</v>
      </c>
      <c r="E31">
        <v>1075</v>
      </c>
      <c r="F31">
        <v>562.5</v>
      </c>
      <c r="G31">
        <v>300</v>
      </c>
      <c r="H31">
        <v>6125</v>
      </c>
      <c r="I31">
        <v>4875</v>
      </c>
      <c r="J31">
        <v>2050</v>
      </c>
      <c r="K31">
        <v>1775</v>
      </c>
      <c r="L31">
        <v>8250</v>
      </c>
      <c r="M31">
        <v>100</v>
      </c>
      <c r="N31" s="12" t="e">
        <v>#NUM!</v>
      </c>
      <c r="O31">
        <v>27000</v>
      </c>
      <c r="P31">
        <v>45000</v>
      </c>
      <c r="Q31">
        <v>6250</v>
      </c>
      <c r="R31">
        <v>5125</v>
      </c>
      <c r="S31">
        <v>325</v>
      </c>
      <c r="T31">
        <v>137.5</v>
      </c>
      <c r="U31">
        <v>437.5</v>
      </c>
      <c r="V31">
        <v>500</v>
      </c>
      <c r="W31">
        <v>1050</v>
      </c>
      <c r="X31">
        <v>1750</v>
      </c>
      <c r="Y31">
        <v>3625</v>
      </c>
      <c r="Z31">
        <v>2500</v>
      </c>
      <c r="AA31">
        <v>2500</v>
      </c>
      <c r="AB31">
        <v>2225</v>
      </c>
      <c r="AC31">
        <v>2125</v>
      </c>
      <c r="AD31">
        <v>350</v>
      </c>
      <c r="AE31">
        <v>500</v>
      </c>
    </row>
    <row r="32" spans="1:31" x14ac:dyDescent="0.35">
      <c r="B32" t="s">
        <v>3711</v>
      </c>
      <c r="C32">
        <f>C31-C30</f>
        <v>75</v>
      </c>
      <c r="D32">
        <f t="shared" ref="D32:AE32" si="8">D31-D30</f>
        <v>25</v>
      </c>
      <c r="E32">
        <f t="shared" si="8"/>
        <v>75</v>
      </c>
      <c r="F32">
        <f t="shared" si="8"/>
        <v>162.5</v>
      </c>
      <c r="G32">
        <f t="shared" si="8"/>
        <v>50</v>
      </c>
      <c r="H32">
        <f t="shared" si="8"/>
        <v>125</v>
      </c>
      <c r="I32">
        <f t="shared" si="8"/>
        <v>-1125</v>
      </c>
      <c r="J32">
        <f t="shared" si="8"/>
        <v>550</v>
      </c>
      <c r="K32">
        <f t="shared" si="8"/>
        <v>275</v>
      </c>
      <c r="L32">
        <f t="shared" si="8"/>
        <v>250</v>
      </c>
      <c r="M32">
        <f t="shared" si="8"/>
        <v>0</v>
      </c>
      <c r="N32" s="12" t="e">
        <f t="shared" si="8"/>
        <v>#NUM!</v>
      </c>
      <c r="O32">
        <f t="shared" si="8"/>
        <v>-500</v>
      </c>
      <c r="P32">
        <f t="shared" si="8"/>
        <v>10000</v>
      </c>
      <c r="Q32">
        <f t="shared" si="8"/>
        <v>250</v>
      </c>
      <c r="R32">
        <f t="shared" si="8"/>
        <v>125</v>
      </c>
      <c r="S32">
        <f t="shared" si="8"/>
        <v>25</v>
      </c>
      <c r="T32">
        <f t="shared" si="8"/>
        <v>12.5</v>
      </c>
      <c r="U32">
        <f t="shared" si="8"/>
        <v>37.5</v>
      </c>
      <c r="V32">
        <f t="shared" si="8"/>
        <v>0</v>
      </c>
      <c r="W32">
        <f t="shared" si="8"/>
        <v>25</v>
      </c>
      <c r="X32">
        <f t="shared" si="8"/>
        <v>250</v>
      </c>
      <c r="Y32">
        <f t="shared" si="8"/>
        <v>125</v>
      </c>
      <c r="Z32">
        <f t="shared" si="8"/>
        <v>500</v>
      </c>
      <c r="AA32">
        <f t="shared" si="8"/>
        <v>500</v>
      </c>
      <c r="AB32">
        <f t="shared" si="8"/>
        <v>1525</v>
      </c>
      <c r="AC32">
        <f t="shared" si="8"/>
        <v>-1875</v>
      </c>
      <c r="AD32">
        <f t="shared" si="8"/>
        <v>-150</v>
      </c>
      <c r="AE32">
        <f t="shared" si="8"/>
        <v>-250</v>
      </c>
    </row>
    <row r="33" spans="1:296" x14ac:dyDescent="0.35">
      <c r="B33" t="s">
        <v>3712</v>
      </c>
      <c r="C33" s="99">
        <f>C32/C30</f>
        <v>7.1428571428571425E-2</v>
      </c>
      <c r="D33" s="99">
        <f t="shared" ref="D33:AE33" si="9">D32/D30</f>
        <v>3.3333333333333333E-2</v>
      </c>
      <c r="E33" s="99">
        <f t="shared" si="9"/>
        <v>7.4999999999999997E-2</v>
      </c>
      <c r="F33" s="98">
        <f t="shared" si="9"/>
        <v>0.40625</v>
      </c>
      <c r="G33" s="98">
        <f t="shared" si="9"/>
        <v>0.2</v>
      </c>
      <c r="H33" s="99">
        <f t="shared" si="9"/>
        <v>2.0833333333333332E-2</v>
      </c>
      <c r="I33" s="121">
        <f t="shared" si="9"/>
        <v>-0.1875</v>
      </c>
      <c r="J33" s="98">
        <f t="shared" si="9"/>
        <v>0.36666666666666664</v>
      </c>
      <c r="K33" s="98">
        <f t="shared" si="9"/>
        <v>0.18333333333333332</v>
      </c>
      <c r="L33" s="99">
        <f t="shared" si="9"/>
        <v>3.125E-2</v>
      </c>
      <c r="M33" s="121">
        <f t="shared" si="9"/>
        <v>0</v>
      </c>
      <c r="N33" s="100" t="e">
        <f t="shared" si="9"/>
        <v>#NUM!</v>
      </c>
      <c r="O33" s="121">
        <f t="shared" si="9"/>
        <v>-1.8181818181818181E-2</v>
      </c>
      <c r="P33" s="98">
        <f t="shared" si="9"/>
        <v>0.2857142857142857</v>
      </c>
      <c r="Q33" s="99">
        <f t="shared" si="9"/>
        <v>4.1666666666666664E-2</v>
      </c>
      <c r="R33" s="99">
        <f t="shared" si="9"/>
        <v>2.5000000000000001E-2</v>
      </c>
      <c r="S33" s="99">
        <f t="shared" si="9"/>
        <v>8.3333333333333329E-2</v>
      </c>
      <c r="T33" s="99">
        <f t="shared" si="9"/>
        <v>0.1</v>
      </c>
      <c r="U33" s="99">
        <f t="shared" si="9"/>
        <v>9.375E-2</v>
      </c>
      <c r="V33" s="73">
        <f t="shared" si="9"/>
        <v>0</v>
      </c>
      <c r="W33" s="99">
        <f t="shared" si="9"/>
        <v>2.4390243902439025E-2</v>
      </c>
      <c r="X33" s="99">
        <f t="shared" si="9"/>
        <v>0.16666666666666666</v>
      </c>
      <c r="Y33" s="99">
        <f t="shared" si="9"/>
        <v>3.5714285714285712E-2</v>
      </c>
      <c r="Z33" s="98">
        <f t="shared" si="9"/>
        <v>0.25</v>
      </c>
      <c r="AA33" s="98">
        <f t="shared" si="9"/>
        <v>0.25</v>
      </c>
      <c r="AB33" s="101">
        <f t="shared" si="9"/>
        <v>2.1785714285714284</v>
      </c>
      <c r="AC33" s="121">
        <f t="shared" si="9"/>
        <v>-0.46875</v>
      </c>
      <c r="AD33" s="121">
        <f t="shared" si="9"/>
        <v>-0.3</v>
      </c>
      <c r="AE33" s="121">
        <f t="shared" si="9"/>
        <v>-0.33333333333333331</v>
      </c>
    </row>
    <row r="38" spans="1:296" x14ac:dyDescent="0.35">
      <c r="A38" s="120" t="s">
        <v>1678</v>
      </c>
      <c r="B38" s="120"/>
    </row>
    <row r="41" spans="1:296" s="102" customFormat="1" x14ac:dyDescent="0.35">
      <c r="A41" s="102" t="s">
        <v>1679</v>
      </c>
      <c r="B41" s="102" t="s">
        <v>1680</v>
      </c>
      <c r="C41" s="102" t="s">
        <v>1681</v>
      </c>
      <c r="D41" s="102" t="s">
        <v>1682</v>
      </c>
      <c r="E41" s="102" t="s">
        <v>1683</v>
      </c>
      <c r="F41" s="102" t="s">
        <v>1684</v>
      </c>
      <c r="G41" s="102" t="s">
        <v>1685</v>
      </c>
      <c r="H41" s="102" t="s">
        <v>1686</v>
      </c>
      <c r="I41" s="102" t="s">
        <v>1687</v>
      </c>
      <c r="J41" s="102" t="s">
        <v>1688</v>
      </c>
      <c r="K41" s="102" t="s">
        <v>1689</v>
      </c>
      <c r="L41" s="102" t="s">
        <v>1690</v>
      </c>
      <c r="M41" s="102" t="s">
        <v>1691</v>
      </c>
      <c r="N41" s="102" t="s">
        <v>1692</v>
      </c>
      <c r="O41" s="102" t="s">
        <v>1693</v>
      </c>
      <c r="P41" s="102" t="s">
        <v>1694</v>
      </c>
      <c r="Q41" s="102" t="s">
        <v>1695</v>
      </c>
      <c r="R41" s="102" t="s">
        <v>1696</v>
      </c>
      <c r="S41" s="102" t="s">
        <v>1697</v>
      </c>
      <c r="T41" s="102" t="s">
        <v>1698</v>
      </c>
      <c r="U41" s="102" t="s">
        <v>1699</v>
      </c>
      <c r="V41" s="102" t="s">
        <v>1700</v>
      </c>
      <c r="W41" s="102" t="s">
        <v>1701</v>
      </c>
      <c r="X41" s="102" t="s">
        <v>1702</v>
      </c>
      <c r="Y41" s="102" t="s">
        <v>1703</v>
      </c>
      <c r="Z41" s="102" t="s">
        <v>1704</v>
      </c>
      <c r="AA41" s="102" t="s">
        <v>1705</v>
      </c>
      <c r="AB41" s="102" t="s">
        <v>1706</v>
      </c>
      <c r="AC41" s="102" t="s">
        <v>1707</v>
      </c>
      <c r="AD41" s="102" t="s">
        <v>1708</v>
      </c>
      <c r="AE41" s="102" t="s">
        <v>1709</v>
      </c>
      <c r="AF41" s="102" t="s">
        <v>1710</v>
      </c>
      <c r="AG41" s="102" t="s">
        <v>1711</v>
      </c>
      <c r="AH41" s="102" t="s">
        <v>1712</v>
      </c>
      <c r="AI41" s="102" t="s">
        <v>1713</v>
      </c>
      <c r="AJ41" s="102" t="s">
        <v>1714</v>
      </c>
      <c r="AK41" s="102" t="s">
        <v>1715</v>
      </c>
      <c r="AL41" s="102" t="s">
        <v>1716</v>
      </c>
      <c r="AM41" s="102" t="s">
        <v>1717</v>
      </c>
      <c r="AN41" s="102" t="s">
        <v>1718</v>
      </c>
      <c r="AO41" s="102" t="s">
        <v>1719</v>
      </c>
      <c r="AP41" s="102" t="s">
        <v>1720</v>
      </c>
      <c r="AQ41" s="102" t="s">
        <v>1721</v>
      </c>
      <c r="AR41" s="102" t="s">
        <v>1722</v>
      </c>
      <c r="AS41" s="102" t="s">
        <v>1723</v>
      </c>
      <c r="AT41" s="102" t="s">
        <v>1724</v>
      </c>
      <c r="AU41" s="102" t="s">
        <v>1725</v>
      </c>
      <c r="AV41" s="102" t="s">
        <v>1726</v>
      </c>
      <c r="AW41" s="102" t="s">
        <v>1727</v>
      </c>
      <c r="AX41" s="102" t="s">
        <v>1728</v>
      </c>
      <c r="AY41" s="102" t="s">
        <v>1729</v>
      </c>
      <c r="AZ41" s="102" t="s">
        <v>1730</v>
      </c>
      <c r="BA41" s="102" t="s">
        <v>1731</v>
      </c>
      <c r="BB41" s="102" t="s">
        <v>1732</v>
      </c>
      <c r="BC41" s="102" t="s">
        <v>1733</v>
      </c>
      <c r="BD41" s="102" t="s">
        <v>1734</v>
      </c>
      <c r="BE41" s="102" t="s">
        <v>1735</v>
      </c>
      <c r="BF41" s="103" t="s">
        <v>1736</v>
      </c>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23"/>
      <c r="FF41" s="123"/>
      <c r="FG41" s="123"/>
      <c r="FH41" s="123"/>
      <c r="FI41" s="123"/>
      <c r="FJ41" s="123"/>
      <c r="FK41" s="123"/>
      <c r="FL41" s="123"/>
      <c r="FM41" s="123"/>
      <c r="FN41" s="123"/>
      <c r="FO41" s="123"/>
      <c r="FP41" s="123"/>
      <c r="FQ41" s="123"/>
      <c r="FR41" s="123"/>
      <c r="FS41" s="123"/>
      <c r="FT41" s="123"/>
      <c r="FU41" s="123"/>
      <c r="FV41" s="123"/>
      <c r="FW41" s="123"/>
      <c r="FX41" s="123"/>
      <c r="FY41" s="123"/>
      <c r="FZ41" s="123"/>
      <c r="GA41" s="123"/>
      <c r="GB41" s="123"/>
      <c r="GC41" s="123"/>
      <c r="GD41" s="123"/>
      <c r="GE41" s="123"/>
      <c r="GF41" s="123"/>
      <c r="GG41" s="123"/>
      <c r="GH41" s="123"/>
      <c r="GI41" s="123"/>
      <c r="GJ41" s="123"/>
      <c r="GK41" s="123"/>
      <c r="GL41" s="123"/>
      <c r="GM41" s="123"/>
      <c r="GN41" s="123"/>
      <c r="GO41" s="123"/>
      <c r="GP41" s="123"/>
      <c r="GQ41" s="123"/>
      <c r="GR41" s="123"/>
      <c r="GS41" s="123"/>
      <c r="GT41" s="123"/>
      <c r="GU41" s="123"/>
      <c r="GV41" s="123"/>
      <c r="GW41" s="123"/>
      <c r="GX41" s="123"/>
      <c r="GY41" s="123"/>
      <c r="GZ41" s="123"/>
      <c r="HA41" s="123"/>
      <c r="HB41" s="123"/>
      <c r="HC41" s="123"/>
      <c r="HD41" s="123"/>
      <c r="HE41" s="123"/>
      <c r="HF41" s="123"/>
      <c r="HG41" s="123"/>
      <c r="HH41" s="123"/>
      <c r="HI41" s="123"/>
      <c r="HJ41" s="123"/>
      <c r="HK41" s="123"/>
      <c r="HL41" s="123"/>
      <c r="HM41" s="123"/>
      <c r="HN41" s="123"/>
      <c r="HO41" s="123"/>
      <c r="HP41" s="123"/>
      <c r="HQ41" s="123"/>
      <c r="HR41" s="123"/>
      <c r="HS41" s="123"/>
      <c r="HT41" s="123"/>
      <c r="HU41" s="123"/>
      <c r="HV41" s="123"/>
      <c r="HW41" s="123"/>
      <c r="HX41" s="123"/>
      <c r="HY41" s="123"/>
      <c r="HZ41" s="123"/>
      <c r="IA41" s="123"/>
      <c r="IB41" s="123"/>
      <c r="IC41" s="123"/>
      <c r="ID41" s="123"/>
      <c r="IE41" s="123"/>
      <c r="IF41" s="123"/>
      <c r="IG41" s="123"/>
      <c r="IH41" s="123"/>
      <c r="II41" s="123"/>
      <c r="IJ41" s="123"/>
      <c r="IK41" s="123"/>
      <c r="IL41" s="123"/>
      <c r="IM41" s="123"/>
      <c r="IN41" s="123"/>
      <c r="IO41" s="123"/>
      <c r="IP41" s="123"/>
      <c r="IQ41" s="123"/>
      <c r="IR41" s="123"/>
      <c r="IS41" s="123"/>
      <c r="IT41" s="123"/>
      <c r="IU41" s="123"/>
      <c r="IV41" s="123"/>
      <c r="IW41" s="123"/>
      <c r="IX41" s="123"/>
      <c r="IY41" s="123"/>
      <c r="IZ41" s="123"/>
      <c r="JA41" s="123"/>
      <c r="JB41" s="123"/>
      <c r="JC41" s="123"/>
      <c r="JD41" s="123"/>
      <c r="JE41" s="123"/>
      <c r="JF41" s="123"/>
      <c r="JG41" s="123"/>
      <c r="JH41" s="123"/>
      <c r="JI41" s="123"/>
      <c r="JJ41" s="123"/>
      <c r="JK41" s="123"/>
      <c r="JL41" s="123"/>
      <c r="JM41" s="123"/>
      <c r="JN41" s="123"/>
      <c r="JO41" s="123"/>
      <c r="JP41" s="123"/>
      <c r="JQ41" s="123"/>
      <c r="JR41" s="123"/>
      <c r="JS41" s="123"/>
      <c r="JT41" s="123"/>
      <c r="JU41" s="123"/>
      <c r="JV41" s="123"/>
      <c r="JW41" s="123"/>
      <c r="JX41" s="123"/>
      <c r="JY41" s="123"/>
      <c r="JZ41" s="123"/>
      <c r="KA41" s="123"/>
      <c r="KB41" s="123"/>
      <c r="KC41" s="123"/>
      <c r="KD41" s="123"/>
      <c r="KE41" s="123"/>
      <c r="KF41" s="123"/>
      <c r="KG41" s="123"/>
      <c r="KH41" s="123"/>
      <c r="KI41" s="123"/>
      <c r="KJ41" s="122"/>
    </row>
    <row r="43" spans="1:296" x14ac:dyDescent="0.35">
      <c r="B43" t="s">
        <v>3709</v>
      </c>
      <c r="C43" s="12">
        <v>250</v>
      </c>
      <c r="D43">
        <v>750</v>
      </c>
      <c r="E43">
        <v>5250</v>
      </c>
      <c r="F43" s="12">
        <v>225</v>
      </c>
      <c r="G43">
        <v>600</v>
      </c>
      <c r="H43">
        <v>4200</v>
      </c>
      <c r="I43" s="12">
        <v>300</v>
      </c>
      <c r="J43">
        <v>900</v>
      </c>
      <c r="K43">
        <v>6300</v>
      </c>
      <c r="L43" s="12">
        <v>225</v>
      </c>
      <c r="M43">
        <v>650</v>
      </c>
      <c r="N43">
        <v>4550</v>
      </c>
      <c r="O43" s="12">
        <v>450</v>
      </c>
      <c r="P43">
        <v>1350</v>
      </c>
      <c r="Q43">
        <v>3150</v>
      </c>
      <c r="R43">
        <v>400</v>
      </c>
      <c r="S43" s="12">
        <v>1200</v>
      </c>
      <c r="T43" s="12">
        <v>2800</v>
      </c>
      <c r="U43" s="12">
        <v>425</v>
      </c>
      <c r="V43" s="12">
        <v>1250</v>
      </c>
      <c r="W43" s="12">
        <v>8750</v>
      </c>
      <c r="X43">
        <v>500</v>
      </c>
      <c r="Y43">
        <v>1250</v>
      </c>
      <c r="Z43">
        <v>300</v>
      </c>
      <c r="AA43" s="12">
        <v>350</v>
      </c>
      <c r="AB43">
        <v>3000</v>
      </c>
      <c r="AC43">
        <v>2000</v>
      </c>
      <c r="AD43">
        <v>1300</v>
      </c>
      <c r="AE43">
        <v>3250</v>
      </c>
      <c r="AF43">
        <v>600</v>
      </c>
      <c r="AG43" s="12" t="e">
        <v>#NUM!</v>
      </c>
      <c r="AH43" s="12" t="e">
        <v>#NUM!</v>
      </c>
      <c r="AI43" s="12" t="e">
        <v>#NUM!</v>
      </c>
      <c r="AJ43" s="12">
        <v>175</v>
      </c>
      <c r="AK43">
        <v>500</v>
      </c>
      <c r="AL43">
        <v>3500</v>
      </c>
      <c r="AM43" s="12">
        <v>500</v>
      </c>
      <c r="AN43">
        <v>1500</v>
      </c>
      <c r="AO43">
        <v>10500</v>
      </c>
      <c r="AP43" s="12">
        <v>500</v>
      </c>
      <c r="AQ43">
        <v>1400</v>
      </c>
      <c r="AR43">
        <v>9800</v>
      </c>
      <c r="AS43" s="12">
        <v>500</v>
      </c>
      <c r="AT43">
        <v>1000</v>
      </c>
      <c r="AU43">
        <v>200</v>
      </c>
      <c r="AV43" s="12">
        <v>500</v>
      </c>
      <c r="AW43">
        <v>200</v>
      </c>
      <c r="AX43" s="12" t="e">
        <v>#NUM!</v>
      </c>
      <c r="AY43">
        <v>200</v>
      </c>
      <c r="AZ43">
        <v>1050</v>
      </c>
      <c r="BA43">
        <v>2000</v>
      </c>
      <c r="BB43">
        <v>2000</v>
      </c>
      <c r="BC43">
        <v>100</v>
      </c>
      <c r="BD43">
        <v>650</v>
      </c>
      <c r="BE43">
        <v>850</v>
      </c>
      <c r="BF43">
        <v>375</v>
      </c>
    </row>
    <row r="44" spans="1:296" x14ac:dyDescent="0.35">
      <c r="B44" t="s">
        <v>3710</v>
      </c>
      <c r="C44" s="12" t="e">
        <v>#NUM!</v>
      </c>
      <c r="D44">
        <v>750</v>
      </c>
      <c r="E44">
        <v>5250</v>
      </c>
      <c r="F44" s="12" t="e">
        <v>#NUM!</v>
      </c>
      <c r="G44">
        <v>600</v>
      </c>
      <c r="H44">
        <v>4200</v>
      </c>
      <c r="I44" s="12" t="e">
        <v>#NUM!</v>
      </c>
      <c r="J44">
        <v>900</v>
      </c>
      <c r="K44">
        <v>6300</v>
      </c>
      <c r="L44" s="12" t="e">
        <v>#NUM!</v>
      </c>
      <c r="M44">
        <v>650</v>
      </c>
      <c r="N44">
        <v>4550</v>
      </c>
      <c r="O44" s="12" t="e">
        <v>#NUM!</v>
      </c>
      <c r="P44">
        <v>1350</v>
      </c>
      <c r="Q44">
        <v>3150</v>
      </c>
      <c r="R44">
        <v>450</v>
      </c>
      <c r="S44" s="12" t="e">
        <v>#NUM!</v>
      </c>
      <c r="T44" s="12" t="e">
        <v>#NUM!</v>
      </c>
      <c r="U44" s="12" t="e">
        <v>#NUM!</v>
      </c>
      <c r="V44" s="12" t="e">
        <v>#NUM!</v>
      </c>
      <c r="W44" s="12" t="e">
        <v>#NUM!</v>
      </c>
      <c r="X44">
        <v>500</v>
      </c>
      <c r="Y44">
        <v>750</v>
      </c>
      <c r="Z44">
        <v>300</v>
      </c>
      <c r="AA44" s="12" t="e">
        <v>#NUM!</v>
      </c>
      <c r="AB44">
        <v>3375</v>
      </c>
      <c r="AC44">
        <v>3000</v>
      </c>
      <c r="AD44">
        <v>1300</v>
      </c>
      <c r="AE44">
        <v>1300</v>
      </c>
      <c r="AF44">
        <v>600</v>
      </c>
      <c r="AG44" s="12" t="e">
        <v>#NUM!</v>
      </c>
      <c r="AH44" s="12" t="e">
        <v>#NUM!</v>
      </c>
      <c r="AI44" s="12" t="e">
        <v>#NUM!</v>
      </c>
      <c r="AJ44" s="12" t="e">
        <v>#NUM!</v>
      </c>
      <c r="AK44">
        <v>500</v>
      </c>
      <c r="AL44">
        <v>3500</v>
      </c>
      <c r="AM44" s="12" t="e">
        <v>#NUM!</v>
      </c>
      <c r="AN44">
        <v>1500</v>
      </c>
      <c r="AO44">
        <v>10500</v>
      </c>
      <c r="AP44" s="12" t="e">
        <v>#NUM!</v>
      </c>
      <c r="AQ44">
        <v>1400</v>
      </c>
      <c r="AR44">
        <v>9800</v>
      </c>
      <c r="AS44" s="12" t="e">
        <v>#NUM!</v>
      </c>
      <c r="AT44">
        <v>700</v>
      </c>
      <c r="AU44">
        <v>200</v>
      </c>
      <c r="AV44" s="12" t="e">
        <v>#NUM!</v>
      </c>
      <c r="AW44">
        <v>225</v>
      </c>
      <c r="AX44" s="12" t="e">
        <v>#NUM!</v>
      </c>
      <c r="AY44">
        <v>225</v>
      </c>
      <c r="AZ44">
        <v>1150</v>
      </c>
      <c r="BA44">
        <v>2700</v>
      </c>
      <c r="BB44">
        <v>2700</v>
      </c>
      <c r="BC44">
        <v>100</v>
      </c>
      <c r="BD44">
        <v>675</v>
      </c>
      <c r="BE44">
        <v>775</v>
      </c>
      <c r="BF44">
        <v>600</v>
      </c>
    </row>
    <row r="45" spans="1:296" x14ac:dyDescent="0.35">
      <c r="B45" t="s">
        <v>3711</v>
      </c>
      <c r="C45" s="12" t="e">
        <f>C44-C43</f>
        <v>#NUM!</v>
      </c>
      <c r="D45">
        <f>D44-D43</f>
        <v>0</v>
      </c>
      <c r="E45">
        <f t="shared" ref="E45:BF45" si="10">E44-E43</f>
        <v>0</v>
      </c>
      <c r="F45" s="12" t="e">
        <f t="shared" si="10"/>
        <v>#NUM!</v>
      </c>
      <c r="G45">
        <f t="shared" si="10"/>
        <v>0</v>
      </c>
      <c r="H45">
        <f t="shared" si="10"/>
        <v>0</v>
      </c>
      <c r="I45" s="12" t="e">
        <f t="shared" si="10"/>
        <v>#NUM!</v>
      </c>
      <c r="J45">
        <f t="shared" si="10"/>
        <v>0</v>
      </c>
      <c r="K45">
        <f t="shared" si="10"/>
        <v>0</v>
      </c>
      <c r="L45" s="12" t="e">
        <f t="shared" si="10"/>
        <v>#NUM!</v>
      </c>
      <c r="M45">
        <f t="shared" si="10"/>
        <v>0</v>
      </c>
      <c r="N45">
        <f t="shared" si="10"/>
        <v>0</v>
      </c>
      <c r="O45" s="12" t="e">
        <f t="shared" si="10"/>
        <v>#NUM!</v>
      </c>
      <c r="P45">
        <f t="shared" si="10"/>
        <v>0</v>
      </c>
      <c r="Q45">
        <f t="shared" si="10"/>
        <v>0</v>
      </c>
      <c r="R45">
        <f t="shared" si="10"/>
        <v>50</v>
      </c>
      <c r="S45" s="12" t="e">
        <f t="shared" si="10"/>
        <v>#NUM!</v>
      </c>
      <c r="T45" s="12" t="e">
        <f t="shared" si="10"/>
        <v>#NUM!</v>
      </c>
      <c r="U45" s="12" t="e">
        <f t="shared" si="10"/>
        <v>#NUM!</v>
      </c>
      <c r="V45" s="12" t="e">
        <f t="shared" si="10"/>
        <v>#NUM!</v>
      </c>
      <c r="W45" s="12" t="e">
        <f t="shared" si="10"/>
        <v>#NUM!</v>
      </c>
      <c r="X45">
        <f t="shared" si="10"/>
        <v>0</v>
      </c>
      <c r="Y45">
        <f t="shared" si="10"/>
        <v>-500</v>
      </c>
      <c r="Z45">
        <f t="shared" si="10"/>
        <v>0</v>
      </c>
      <c r="AA45" s="12" t="e">
        <f t="shared" si="10"/>
        <v>#NUM!</v>
      </c>
      <c r="AB45">
        <f t="shared" si="10"/>
        <v>375</v>
      </c>
      <c r="AC45">
        <f t="shared" si="10"/>
        <v>1000</v>
      </c>
      <c r="AD45">
        <f t="shared" si="10"/>
        <v>0</v>
      </c>
      <c r="AE45">
        <f t="shared" si="10"/>
        <v>-1950</v>
      </c>
      <c r="AF45">
        <f t="shared" si="10"/>
        <v>0</v>
      </c>
      <c r="AG45" s="12" t="e">
        <f t="shared" si="10"/>
        <v>#NUM!</v>
      </c>
      <c r="AH45" s="12" t="e">
        <f t="shared" si="10"/>
        <v>#NUM!</v>
      </c>
      <c r="AI45" s="12" t="e">
        <f t="shared" si="10"/>
        <v>#NUM!</v>
      </c>
      <c r="AJ45" s="12" t="e">
        <f t="shared" si="10"/>
        <v>#NUM!</v>
      </c>
      <c r="AK45">
        <f t="shared" si="10"/>
        <v>0</v>
      </c>
      <c r="AL45">
        <f t="shared" si="10"/>
        <v>0</v>
      </c>
      <c r="AM45" s="12" t="e">
        <f t="shared" si="10"/>
        <v>#NUM!</v>
      </c>
      <c r="AN45">
        <f t="shared" si="10"/>
        <v>0</v>
      </c>
      <c r="AO45">
        <f t="shared" si="10"/>
        <v>0</v>
      </c>
      <c r="AP45" s="12" t="e">
        <f t="shared" si="10"/>
        <v>#NUM!</v>
      </c>
      <c r="AQ45">
        <f t="shared" si="10"/>
        <v>0</v>
      </c>
      <c r="AR45">
        <f t="shared" si="10"/>
        <v>0</v>
      </c>
      <c r="AS45" s="12" t="e">
        <f t="shared" si="10"/>
        <v>#NUM!</v>
      </c>
      <c r="AT45">
        <f t="shared" si="10"/>
        <v>-300</v>
      </c>
      <c r="AU45">
        <f t="shared" si="10"/>
        <v>0</v>
      </c>
      <c r="AV45" s="12" t="e">
        <f t="shared" si="10"/>
        <v>#NUM!</v>
      </c>
      <c r="AW45">
        <f t="shared" si="10"/>
        <v>25</v>
      </c>
      <c r="AX45" s="12" t="e">
        <f t="shared" si="10"/>
        <v>#NUM!</v>
      </c>
      <c r="AY45">
        <f t="shared" si="10"/>
        <v>25</v>
      </c>
      <c r="AZ45">
        <f t="shared" si="10"/>
        <v>100</v>
      </c>
      <c r="BA45">
        <f t="shared" si="10"/>
        <v>700</v>
      </c>
      <c r="BB45">
        <f t="shared" si="10"/>
        <v>700</v>
      </c>
      <c r="BC45">
        <f t="shared" si="10"/>
        <v>0</v>
      </c>
      <c r="BD45">
        <f t="shared" si="10"/>
        <v>25</v>
      </c>
      <c r="BE45">
        <f t="shared" si="10"/>
        <v>-75</v>
      </c>
      <c r="BF45">
        <f t="shared" si="10"/>
        <v>225</v>
      </c>
    </row>
    <row r="46" spans="1:296" x14ac:dyDescent="0.35">
      <c r="B46" t="s">
        <v>3712</v>
      </c>
      <c r="C46" s="100" t="e">
        <f>C45/C43</f>
        <v>#NUM!</v>
      </c>
      <c r="D46" s="121">
        <f>D45/D43</f>
        <v>0</v>
      </c>
      <c r="E46" s="121">
        <f t="shared" ref="E46:BF46" si="11">E45/E43</f>
        <v>0</v>
      </c>
      <c r="F46" s="100" t="e">
        <f t="shared" si="11"/>
        <v>#NUM!</v>
      </c>
      <c r="G46" s="121">
        <f t="shared" si="11"/>
        <v>0</v>
      </c>
      <c r="H46" s="121">
        <f t="shared" si="11"/>
        <v>0</v>
      </c>
      <c r="I46" s="100" t="e">
        <f t="shared" si="11"/>
        <v>#NUM!</v>
      </c>
      <c r="J46" s="121">
        <f>J45/J43</f>
        <v>0</v>
      </c>
      <c r="K46" s="121">
        <f t="shared" si="11"/>
        <v>0</v>
      </c>
      <c r="L46" s="100" t="e">
        <f t="shared" si="11"/>
        <v>#NUM!</v>
      </c>
      <c r="M46" s="121">
        <f t="shared" si="11"/>
        <v>0</v>
      </c>
      <c r="N46" s="121">
        <f t="shared" si="11"/>
        <v>0</v>
      </c>
      <c r="O46" s="100" t="e">
        <f t="shared" si="11"/>
        <v>#NUM!</v>
      </c>
      <c r="P46" s="121">
        <f t="shared" si="11"/>
        <v>0</v>
      </c>
      <c r="Q46" s="121">
        <f t="shared" si="11"/>
        <v>0</v>
      </c>
      <c r="R46" s="98">
        <f t="shared" si="11"/>
        <v>0.125</v>
      </c>
      <c r="S46" s="100" t="e">
        <f t="shared" si="11"/>
        <v>#NUM!</v>
      </c>
      <c r="T46" s="100" t="e">
        <f t="shared" si="11"/>
        <v>#NUM!</v>
      </c>
      <c r="U46" s="100" t="e">
        <f t="shared" si="11"/>
        <v>#NUM!</v>
      </c>
      <c r="V46" s="100" t="e">
        <f t="shared" si="11"/>
        <v>#NUM!</v>
      </c>
      <c r="W46" s="100" t="e">
        <f t="shared" si="11"/>
        <v>#NUM!</v>
      </c>
      <c r="X46" s="121">
        <f t="shared" si="11"/>
        <v>0</v>
      </c>
      <c r="Y46" s="121">
        <f t="shared" si="11"/>
        <v>-0.4</v>
      </c>
      <c r="Z46" s="121">
        <f t="shared" si="11"/>
        <v>0</v>
      </c>
      <c r="AA46" s="100" t="e">
        <f t="shared" si="11"/>
        <v>#NUM!</v>
      </c>
      <c r="AB46" s="98">
        <f t="shared" si="11"/>
        <v>0.125</v>
      </c>
      <c r="AC46" s="97">
        <f t="shared" si="11"/>
        <v>0.5</v>
      </c>
      <c r="AD46" s="121">
        <f t="shared" si="11"/>
        <v>0</v>
      </c>
      <c r="AE46" s="121">
        <f t="shared" si="11"/>
        <v>-0.6</v>
      </c>
      <c r="AF46" s="121">
        <f t="shared" si="11"/>
        <v>0</v>
      </c>
      <c r="AG46" s="100" t="e">
        <f t="shared" si="11"/>
        <v>#NUM!</v>
      </c>
      <c r="AH46" s="100" t="e">
        <f t="shared" si="11"/>
        <v>#NUM!</v>
      </c>
      <c r="AI46" s="100" t="e">
        <f t="shared" si="11"/>
        <v>#NUM!</v>
      </c>
      <c r="AJ46" s="100" t="e">
        <f t="shared" si="11"/>
        <v>#NUM!</v>
      </c>
      <c r="AK46" s="121">
        <f t="shared" si="11"/>
        <v>0</v>
      </c>
      <c r="AL46" s="121">
        <f t="shared" si="11"/>
        <v>0</v>
      </c>
      <c r="AM46" s="100" t="e">
        <f t="shared" si="11"/>
        <v>#NUM!</v>
      </c>
      <c r="AN46" s="121">
        <f t="shared" si="11"/>
        <v>0</v>
      </c>
      <c r="AO46" s="121">
        <f t="shared" si="11"/>
        <v>0</v>
      </c>
      <c r="AP46" s="100" t="e">
        <f t="shared" si="11"/>
        <v>#NUM!</v>
      </c>
      <c r="AQ46" s="121">
        <f t="shared" si="11"/>
        <v>0</v>
      </c>
      <c r="AR46" s="121">
        <f t="shared" si="11"/>
        <v>0</v>
      </c>
      <c r="AS46" s="100" t="e">
        <f t="shared" si="11"/>
        <v>#NUM!</v>
      </c>
      <c r="AT46" s="121">
        <f t="shared" si="11"/>
        <v>-0.3</v>
      </c>
      <c r="AU46" s="121">
        <f t="shared" si="11"/>
        <v>0</v>
      </c>
      <c r="AV46" s="100" t="e">
        <f t="shared" si="11"/>
        <v>#NUM!</v>
      </c>
      <c r="AW46" s="98">
        <f t="shared" si="11"/>
        <v>0.125</v>
      </c>
      <c r="AX46" s="100" t="e">
        <f t="shared" si="11"/>
        <v>#NUM!</v>
      </c>
      <c r="AY46" s="98">
        <f t="shared" si="11"/>
        <v>0.125</v>
      </c>
      <c r="AZ46" s="98">
        <f t="shared" si="11"/>
        <v>9.5238095238095233E-2</v>
      </c>
      <c r="BA46" s="98">
        <f t="shared" si="11"/>
        <v>0.35</v>
      </c>
      <c r="BB46" s="98">
        <f t="shared" si="11"/>
        <v>0.35</v>
      </c>
      <c r="BC46" s="121">
        <f t="shared" si="11"/>
        <v>0</v>
      </c>
      <c r="BD46" s="99">
        <f t="shared" si="11"/>
        <v>3.8461538461538464E-2</v>
      </c>
      <c r="BE46" s="121">
        <f t="shared" si="11"/>
        <v>-8.8235294117647065E-2</v>
      </c>
      <c r="BF46" s="97">
        <f t="shared" si="11"/>
        <v>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06046-B922-47E0-9645-4D394A155A48}">
  <dimension ref="A4:AA529"/>
  <sheetViews>
    <sheetView topLeftCell="A238" zoomScale="90" zoomScaleNormal="90" workbookViewId="0">
      <selection activeCell="E243" sqref="E243"/>
    </sheetView>
  </sheetViews>
  <sheetFormatPr baseColWidth="10" defaultColWidth="11.453125" defaultRowHeight="14.5" x14ac:dyDescent="0.35"/>
  <cols>
    <col min="1" max="1" width="20.1796875" bestFit="1" customWidth="1"/>
    <col min="2" max="2" width="46.1796875" bestFit="1" customWidth="1"/>
    <col min="3" max="3" width="49.54296875" bestFit="1" customWidth="1"/>
    <col min="4" max="4" width="45.453125" bestFit="1" customWidth="1"/>
    <col min="5" max="6" width="42.54296875" bestFit="1" customWidth="1"/>
    <col min="7" max="7" width="48.453125" bestFit="1" customWidth="1"/>
    <col min="8" max="8" width="47.453125" bestFit="1" customWidth="1"/>
    <col min="9" max="9" width="43.54296875" bestFit="1" customWidth="1"/>
    <col min="10" max="10" width="38.453125" bestFit="1" customWidth="1"/>
    <col min="11" max="11" width="36.81640625" bestFit="1" customWidth="1"/>
    <col min="12" max="12" width="41.54296875" bestFit="1" customWidth="1"/>
    <col min="13" max="13" width="43.453125" bestFit="1" customWidth="1"/>
    <col min="14" max="14" width="37.453125" bestFit="1" customWidth="1"/>
    <col min="15" max="15" width="41.1796875" bestFit="1" customWidth="1"/>
    <col min="16" max="20" width="39.7265625" bestFit="1" customWidth="1"/>
    <col min="21" max="21" width="52.453125" bestFit="1" customWidth="1"/>
    <col min="22" max="22" width="43.81640625" bestFit="1" customWidth="1"/>
    <col min="23" max="23" width="49.453125" bestFit="1" customWidth="1"/>
    <col min="24" max="24" width="44" bestFit="1" customWidth="1"/>
    <col min="25" max="25" width="42.453125" bestFit="1" customWidth="1"/>
    <col min="26" max="26" width="26.81640625" bestFit="1" customWidth="1"/>
    <col min="27" max="27" width="24.54296875" bestFit="1" customWidth="1"/>
    <col min="28" max="28" width="51.1796875" bestFit="1" customWidth="1"/>
    <col min="29" max="29" width="6" bestFit="1" customWidth="1"/>
    <col min="30" max="31" width="10.54296875" bestFit="1" customWidth="1"/>
    <col min="32" max="32" width="12" bestFit="1" customWidth="1"/>
  </cols>
  <sheetData>
    <row r="4" spans="1:18" x14ac:dyDescent="0.35">
      <c r="A4" s="6" t="s">
        <v>1740</v>
      </c>
      <c r="B4" s="7"/>
      <c r="C4" s="7"/>
      <c r="D4" s="7"/>
      <c r="E4" s="7"/>
      <c r="F4" s="7"/>
      <c r="G4" s="7"/>
      <c r="H4" s="7"/>
      <c r="I4" s="7"/>
      <c r="J4" s="7"/>
      <c r="K4" s="8"/>
      <c r="L4" s="8"/>
      <c r="M4" s="9"/>
      <c r="N4" s="10"/>
      <c r="O4" s="10"/>
      <c r="P4" s="9"/>
      <c r="Q4" s="9"/>
      <c r="R4" s="9"/>
    </row>
    <row r="6" spans="1:18" x14ac:dyDescent="0.35">
      <c r="A6" s="15" t="s">
        <v>1741</v>
      </c>
      <c r="B6" s="16"/>
      <c r="C6" s="16"/>
      <c r="D6" s="16"/>
      <c r="E6" s="16"/>
      <c r="F6" s="17"/>
      <c r="G6" s="17"/>
      <c r="H6" s="17"/>
      <c r="I6" s="17"/>
      <c r="J6" s="17"/>
      <c r="K6" s="18"/>
      <c r="L6" s="18"/>
      <c r="M6" s="9"/>
      <c r="N6" s="10"/>
      <c r="O6" s="10"/>
      <c r="P6" s="9"/>
      <c r="Q6" s="9"/>
      <c r="R6" s="9"/>
    </row>
    <row r="9" spans="1:18" x14ac:dyDescent="0.35">
      <c r="A9" s="11" t="s">
        <v>1742</v>
      </c>
    </row>
    <row r="10" spans="1:18" x14ac:dyDescent="0.35">
      <c r="A10" s="88" t="s">
        <v>1743</v>
      </c>
      <c r="B10" s="88" t="s">
        <v>1572</v>
      </c>
      <c r="C10" s="89"/>
      <c r="D10" s="89"/>
    </row>
    <row r="11" spans="1:18" x14ac:dyDescent="0.35">
      <c r="A11" s="88" t="s">
        <v>1573</v>
      </c>
      <c r="B11" s="89" t="s">
        <v>1127</v>
      </c>
      <c r="C11" s="89" t="s">
        <v>1129</v>
      </c>
      <c r="D11" s="89" t="s">
        <v>1574</v>
      </c>
    </row>
    <row r="12" spans="1:18" x14ac:dyDescent="0.35">
      <c r="A12" s="90" t="s">
        <v>1331</v>
      </c>
      <c r="B12" s="89">
        <v>4</v>
      </c>
      <c r="C12" s="89"/>
      <c r="D12" s="89">
        <v>4</v>
      </c>
    </row>
    <row r="13" spans="1:18" x14ac:dyDescent="0.35">
      <c r="A13" s="90" t="s">
        <v>1435</v>
      </c>
      <c r="B13" s="89">
        <v>2</v>
      </c>
      <c r="C13" s="89">
        <v>1</v>
      </c>
      <c r="D13" s="89">
        <v>3</v>
      </c>
    </row>
    <row r="14" spans="1:18" x14ac:dyDescent="0.35">
      <c r="A14" s="90" t="s">
        <v>1194</v>
      </c>
      <c r="B14" s="89">
        <v>4</v>
      </c>
      <c r="C14" s="89"/>
      <c r="D14" s="89">
        <v>4</v>
      </c>
    </row>
    <row r="15" spans="1:18" x14ac:dyDescent="0.35">
      <c r="A15" s="90" t="s">
        <v>1119</v>
      </c>
      <c r="B15" s="89">
        <v>7</v>
      </c>
      <c r="C15" s="89"/>
      <c r="D15" s="89">
        <v>7</v>
      </c>
    </row>
    <row r="16" spans="1:18" x14ac:dyDescent="0.35">
      <c r="A16" s="90" t="s">
        <v>1467</v>
      </c>
      <c r="B16" s="89">
        <v>4</v>
      </c>
      <c r="C16" s="89"/>
      <c r="D16" s="89">
        <v>4</v>
      </c>
    </row>
    <row r="17" spans="1:5" x14ac:dyDescent="0.35">
      <c r="A17" s="90" t="s">
        <v>1574</v>
      </c>
      <c r="B17" s="89">
        <v>21</v>
      </c>
      <c r="C17" s="89">
        <v>1</v>
      </c>
      <c r="D17" s="89">
        <v>22</v>
      </c>
    </row>
    <row r="20" spans="1:5" x14ac:dyDescent="0.35">
      <c r="A20" s="11" t="s">
        <v>1744</v>
      </c>
    </row>
    <row r="21" spans="1:5" x14ac:dyDescent="0.35">
      <c r="A21" s="88" t="s">
        <v>1745</v>
      </c>
      <c r="B21" s="88" t="s">
        <v>1572</v>
      </c>
      <c r="C21" s="89"/>
      <c r="D21" s="89"/>
      <c r="E21" s="89"/>
    </row>
    <row r="22" spans="1:5" x14ac:dyDescent="0.35">
      <c r="A22" s="88" t="s">
        <v>1573</v>
      </c>
      <c r="B22" s="89" t="s">
        <v>1127</v>
      </c>
      <c r="C22" s="89" t="s">
        <v>1265</v>
      </c>
      <c r="D22" s="89" t="s">
        <v>1129</v>
      </c>
      <c r="E22" s="89" t="s">
        <v>1574</v>
      </c>
    </row>
    <row r="23" spans="1:5" x14ac:dyDescent="0.35">
      <c r="A23" s="90" t="s">
        <v>1331</v>
      </c>
      <c r="B23" s="89">
        <v>4</v>
      </c>
      <c r="C23" s="89"/>
      <c r="D23" s="89"/>
      <c r="E23" s="89">
        <v>4</v>
      </c>
    </row>
    <row r="24" spans="1:5" x14ac:dyDescent="0.35">
      <c r="A24" s="90" t="s">
        <v>1435</v>
      </c>
      <c r="B24" s="89">
        <v>1</v>
      </c>
      <c r="C24" s="89"/>
      <c r="D24" s="89">
        <v>2</v>
      </c>
      <c r="E24" s="89">
        <v>3</v>
      </c>
    </row>
    <row r="25" spans="1:5" x14ac:dyDescent="0.35">
      <c r="A25" s="90" t="s">
        <v>1194</v>
      </c>
      <c r="B25" s="89">
        <v>2</v>
      </c>
      <c r="C25" s="89"/>
      <c r="D25" s="89">
        <v>2</v>
      </c>
      <c r="E25" s="89">
        <v>4</v>
      </c>
    </row>
    <row r="26" spans="1:5" x14ac:dyDescent="0.35">
      <c r="A26" s="90" t="s">
        <v>1119</v>
      </c>
      <c r="B26" s="89">
        <v>1</v>
      </c>
      <c r="C26" s="89">
        <v>1</v>
      </c>
      <c r="D26" s="89"/>
      <c r="E26" s="89">
        <v>2</v>
      </c>
    </row>
    <row r="27" spans="1:5" x14ac:dyDescent="0.35">
      <c r="A27" s="90" t="s">
        <v>1574</v>
      </c>
      <c r="B27" s="89">
        <v>8</v>
      </c>
      <c r="C27" s="89">
        <v>1</v>
      </c>
      <c r="D27" s="89">
        <v>4</v>
      </c>
      <c r="E27" s="89">
        <v>13</v>
      </c>
    </row>
    <row r="29" spans="1:5" x14ac:dyDescent="0.35">
      <c r="D29" s="73">
        <f>15/26</f>
        <v>0.57692307692307687</v>
      </c>
    </row>
    <row r="31" spans="1:5" x14ac:dyDescent="0.35">
      <c r="A31" s="11" t="s">
        <v>1746</v>
      </c>
    </row>
    <row r="32" spans="1:5" x14ac:dyDescent="0.35">
      <c r="A32" s="88" t="s">
        <v>1747</v>
      </c>
      <c r="B32" s="88" t="s">
        <v>1572</v>
      </c>
      <c r="C32" s="89"/>
    </row>
    <row r="33" spans="1:5" x14ac:dyDescent="0.35">
      <c r="A33" s="88" t="s">
        <v>1573</v>
      </c>
      <c r="B33" s="89" t="s">
        <v>1127</v>
      </c>
      <c r="C33" s="89" t="s">
        <v>1574</v>
      </c>
    </row>
    <row r="34" spans="1:5" x14ac:dyDescent="0.35">
      <c r="A34" s="90" t="s">
        <v>1331</v>
      </c>
      <c r="B34" s="89">
        <v>4</v>
      </c>
      <c r="C34" s="89">
        <v>4</v>
      </c>
    </row>
    <row r="35" spans="1:5" x14ac:dyDescent="0.35">
      <c r="A35" s="90" t="s">
        <v>1435</v>
      </c>
      <c r="B35" s="89">
        <v>3</v>
      </c>
      <c r="C35" s="89">
        <v>3</v>
      </c>
    </row>
    <row r="36" spans="1:5" x14ac:dyDescent="0.35">
      <c r="A36" s="90" t="s">
        <v>1194</v>
      </c>
      <c r="B36" s="89">
        <v>4</v>
      </c>
      <c r="C36" s="89">
        <v>4</v>
      </c>
    </row>
    <row r="37" spans="1:5" x14ac:dyDescent="0.35">
      <c r="A37" s="90" t="s">
        <v>1119</v>
      </c>
      <c r="B37" s="89">
        <v>5</v>
      </c>
      <c r="C37" s="89">
        <v>5</v>
      </c>
    </row>
    <row r="38" spans="1:5" x14ac:dyDescent="0.35">
      <c r="A38" s="90" t="s">
        <v>1467</v>
      </c>
      <c r="B38" s="89">
        <v>4</v>
      </c>
      <c r="C38" s="89">
        <v>4</v>
      </c>
    </row>
    <row r="39" spans="1:5" x14ac:dyDescent="0.35">
      <c r="A39" s="90" t="s">
        <v>1574</v>
      </c>
      <c r="B39" s="89">
        <v>20</v>
      </c>
      <c r="C39" s="89">
        <v>20</v>
      </c>
    </row>
    <row r="41" spans="1:5" x14ac:dyDescent="0.35">
      <c r="A41" s="15" t="s">
        <v>1748</v>
      </c>
      <c r="B41" s="16"/>
      <c r="C41" s="16"/>
      <c r="D41" s="16"/>
      <c r="E41" s="16"/>
    </row>
    <row r="43" spans="1:5" x14ac:dyDescent="0.35">
      <c r="A43" s="11" t="s">
        <v>1749</v>
      </c>
    </row>
    <row r="44" spans="1:5" x14ac:dyDescent="0.35">
      <c r="A44" s="88" t="s">
        <v>1750</v>
      </c>
      <c r="B44" s="88" t="s">
        <v>1572</v>
      </c>
      <c r="C44" s="89"/>
      <c r="D44" s="89"/>
    </row>
    <row r="45" spans="1:5" x14ac:dyDescent="0.35">
      <c r="A45" s="88" t="s">
        <v>1573</v>
      </c>
      <c r="B45" s="89" t="s">
        <v>1127</v>
      </c>
      <c r="C45" s="89" t="s">
        <v>1129</v>
      </c>
      <c r="D45" s="89" t="s">
        <v>1574</v>
      </c>
    </row>
    <row r="46" spans="1:5" x14ac:dyDescent="0.35">
      <c r="A46" s="90" t="s">
        <v>1331</v>
      </c>
      <c r="B46" s="89">
        <v>4</v>
      </c>
      <c r="C46" s="89"/>
      <c r="D46" s="89">
        <v>4</v>
      </c>
    </row>
    <row r="47" spans="1:5" x14ac:dyDescent="0.35">
      <c r="A47" s="90" t="s">
        <v>1435</v>
      </c>
      <c r="B47" s="89">
        <v>3</v>
      </c>
      <c r="C47" s="89">
        <v>2</v>
      </c>
      <c r="D47" s="89">
        <v>5</v>
      </c>
    </row>
    <row r="48" spans="1:5" x14ac:dyDescent="0.35">
      <c r="A48" s="90" t="s">
        <v>1194</v>
      </c>
      <c r="B48" s="89">
        <v>6</v>
      </c>
      <c r="C48" s="89">
        <v>3</v>
      </c>
      <c r="D48" s="89">
        <v>9</v>
      </c>
    </row>
    <row r="49" spans="1:4" x14ac:dyDescent="0.35">
      <c r="A49" s="90" t="s">
        <v>1119</v>
      </c>
      <c r="B49" s="89">
        <v>4</v>
      </c>
      <c r="C49" s="89"/>
      <c r="D49" s="89">
        <v>4</v>
      </c>
    </row>
    <row r="50" spans="1:4" x14ac:dyDescent="0.35">
      <c r="A50" s="90" t="s">
        <v>1467</v>
      </c>
      <c r="B50" s="89">
        <v>4</v>
      </c>
      <c r="C50" s="89"/>
      <c r="D50" s="89">
        <v>4</v>
      </c>
    </row>
    <row r="51" spans="1:4" x14ac:dyDescent="0.35">
      <c r="A51" s="90" t="s">
        <v>1574</v>
      </c>
      <c r="B51" s="89">
        <v>21</v>
      </c>
      <c r="C51" s="89">
        <v>5</v>
      </c>
      <c r="D51" s="89">
        <v>26</v>
      </c>
    </row>
    <row r="54" spans="1:4" x14ac:dyDescent="0.35">
      <c r="A54" s="11" t="s">
        <v>1751</v>
      </c>
    </row>
    <row r="55" spans="1:4" x14ac:dyDescent="0.35">
      <c r="A55" s="88" t="s">
        <v>1752</v>
      </c>
      <c r="B55" s="88" t="s">
        <v>1572</v>
      </c>
      <c r="C55" s="89"/>
      <c r="D55" s="89"/>
    </row>
    <row r="56" spans="1:4" x14ac:dyDescent="0.35">
      <c r="A56" s="88" t="s">
        <v>1573</v>
      </c>
      <c r="B56" s="89" t="s">
        <v>1127</v>
      </c>
      <c r="C56" s="89" t="s">
        <v>1129</v>
      </c>
      <c r="D56" s="89" t="s">
        <v>1574</v>
      </c>
    </row>
    <row r="57" spans="1:4" x14ac:dyDescent="0.35">
      <c r="A57" s="90" t="s">
        <v>1331</v>
      </c>
      <c r="B57" s="89">
        <v>4</v>
      </c>
      <c r="C57" s="89"/>
      <c r="D57" s="89">
        <v>4</v>
      </c>
    </row>
    <row r="58" spans="1:4" x14ac:dyDescent="0.35">
      <c r="A58" s="90" t="s">
        <v>1435</v>
      </c>
      <c r="B58" s="89">
        <v>2</v>
      </c>
      <c r="C58" s="89">
        <v>1</v>
      </c>
      <c r="D58" s="89">
        <v>3</v>
      </c>
    </row>
    <row r="59" spans="1:4" x14ac:dyDescent="0.35">
      <c r="A59" s="90" t="s">
        <v>1194</v>
      </c>
      <c r="B59" s="89">
        <v>3</v>
      </c>
      <c r="C59" s="89">
        <v>4</v>
      </c>
      <c r="D59" s="89">
        <v>7</v>
      </c>
    </row>
    <row r="60" spans="1:4" x14ac:dyDescent="0.35">
      <c r="A60" s="90" t="s">
        <v>1119</v>
      </c>
      <c r="B60" s="89">
        <v>4</v>
      </c>
      <c r="C60" s="89"/>
      <c r="D60" s="89">
        <v>4</v>
      </c>
    </row>
    <row r="61" spans="1:4" x14ac:dyDescent="0.35">
      <c r="A61" s="90" t="s">
        <v>1467</v>
      </c>
      <c r="B61" s="89">
        <v>4</v>
      </c>
      <c r="C61" s="89"/>
      <c r="D61" s="89">
        <v>4</v>
      </c>
    </row>
    <row r="62" spans="1:4" x14ac:dyDescent="0.35">
      <c r="A62" s="90" t="s">
        <v>1574</v>
      </c>
      <c r="B62" s="89">
        <v>17</v>
      </c>
      <c r="C62" s="89">
        <v>5</v>
      </c>
      <c r="D62" s="89">
        <v>22</v>
      </c>
    </row>
    <row r="65" spans="1:4" x14ac:dyDescent="0.35">
      <c r="A65" s="11" t="s">
        <v>1753</v>
      </c>
    </row>
    <row r="66" spans="1:4" x14ac:dyDescent="0.35">
      <c r="A66" s="88" t="s">
        <v>1754</v>
      </c>
      <c r="B66" s="88" t="s">
        <v>1572</v>
      </c>
      <c r="C66" s="89"/>
      <c r="D66" s="89"/>
    </row>
    <row r="67" spans="1:4" x14ac:dyDescent="0.35">
      <c r="A67" s="88" t="s">
        <v>1573</v>
      </c>
      <c r="B67" s="89" t="s">
        <v>1127</v>
      </c>
      <c r="C67" s="89" t="s">
        <v>1129</v>
      </c>
      <c r="D67" s="89" t="s">
        <v>1574</v>
      </c>
    </row>
    <row r="68" spans="1:4" x14ac:dyDescent="0.35">
      <c r="A68" s="90" t="s">
        <v>1331</v>
      </c>
      <c r="B68" s="89">
        <v>4</v>
      </c>
      <c r="C68" s="89"/>
      <c r="D68" s="89">
        <v>4</v>
      </c>
    </row>
    <row r="69" spans="1:4" x14ac:dyDescent="0.35">
      <c r="A69" s="90" t="s">
        <v>1435</v>
      </c>
      <c r="B69" s="89">
        <v>2</v>
      </c>
      <c r="C69" s="89">
        <v>2</v>
      </c>
      <c r="D69" s="89">
        <v>4</v>
      </c>
    </row>
    <row r="70" spans="1:4" x14ac:dyDescent="0.35">
      <c r="A70" s="90" t="s">
        <v>1194</v>
      </c>
      <c r="B70" s="89">
        <v>2</v>
      </c>
      <c r="C70" s="89">
        <v>2</v>
      </c>
      <c r="D70" s="89">
        <v>4</v>
      </c>
    </row>
    <row r="71" spans="1:4" x14ac:dyDescent="0.35">
      <c r="A71" s="90" t="s">
        <v>1119</v>
      </c>
      <c r="B71" s="89">
        <v>4</v>
      </c>
      <c r="C71" s="89"/>
      <c r="D71" s="89">
        <v>4</v>
      </c>
    </row>
    <row r="72" spans="1:4" x14ac:dyDescent="0.35">
      <c r="A72" s="90" t="s">
        <v>1467</v>
      </c>
      <c r="B72" s="89">
        <v>4</v>
      </c>
      <c r="C72" s="89"/>
      <c r="D72" s="89">
        <v>4</v>
      </c>
    </row>
    <row r="73" spans="1:4" x14ac:dyDescent="0.35">
      <c r="A73" s="90" t="s">
        <v>1574</v>
      </c>
      <c r="B73" s="89">
        <v>16</v>
      </c>
      <c r="C73" s="89">
        <v>4</v>
      </c>
      <c r="D73" s="89">
        <v>20</v>
      </c>
    </row>
    <row r="76" spans="1:4" x14ac:dyDescent="0.35">
      <c r="A76" s="11" t="s">
        <v>1755</v>
      </c>
    </row>
    <row r="77" spans="1:4" x14ac:dyDescent="0.35">
      <c r="A77" s="88" t="s">
        <v>1756</v>
      </c>
      <c r="B77" s="88" t="s">
        <v>1572</v>
      </c>
      <c r="C77" s="89"/>
      <c r="D77" s="89"/>
    </row>
    <row r="78" spans="1:4" x14ac:dyDescent="0.35">
      <c r="A78" s="88" t="s">
        <v>1573</v>
      </c>
      <c r="B78" s="89" t="s">
        <v>1127</v>
      </c>
      <c r="C78" s="89" t="s">
        <v>1129</v>
      </c>
      <c r="D78" s="89" t="s">
        <v>1574</v>
      </c>
    </row>
    <row r="79" spans="1:4" x14ac:dyDescent="0.35">
      <c r="A79" s="90" t="s">
        <v>1331</v>
      </c>
      <c r="B79" s="89">
        <v>4</v>
      </c>
      <c r="C79" s="89"/>
      <c r="D79" s="89">
        <v>4</v>
      </c>
    </row>
    <row r="80" spans="1:4" x14ac:dyDescent="0.35">
      <c r="A80" s="90" t="s">
        <v>1435</v>
      </c>
      <c r="B80" s="89">
        <v>2</v>
      </c>
      <c r="C80" s="89">
        <v>2</v>
      </c>
      <c r="D80" s="89">
        <v>4</v>
      </c>
    </row>
    <row r="81" spans="1:5" x14ac:dyDescent="0.35">
      <c r="A81" s="90" t="s">
        <v>1194</v>
      </c>
      <c r="B81" s="89">
        <v>2</v>
      </c>
      <c r="C81" s="89">
        <v>2</v>
      </c>
      <c r="D81" s="89">
        <v>4</v>
      </c>
    </row>
    <row r="82" spans="1:5" x14ac:dyDescent="0.35">
      <c r="A82" s="90" t="s">
        <v>1119</v>
      </c>
      <c r="B82" s="89">
        <v>1</v>
      </c>
      <c r="C82" s="89">
        <v>3</v>
      </c>
      <c r="D82" s="89">
        <v>4</v>
      </c>
    </row>
    <row r="83" spans="1:5" x14ac:dyDescent="0.35">
      <c r="A83" s="90" t="s">
        <v>1467</v>
      </c>
      <c r="B83" s="89">
        <v>4</v>
      </c>
      <c r="C83" s="89"/>
      <c r="D83" s="89">
        <v>4</v>
      </c>
    </row>
    <row r="84" spans="1:5" x14ac:dyDescent="0.35">
      <c r="A84" s="90" t="s">
        <v>1574</v>
      </c>
      <c r="B84" s="89">
        <v>13</v>
      </c>
      <c r="C84" s="89">
        <v>7</v>
      </c>
      <c r="D84" s="89">
        <v>20</v>
      </c>
    </row>
    <row r="85" spans="1:5" x14ac:dyDescent="0.35">
      <c r="A85" s="90"/>
      <c r="B85" s="89"/>
      <c r="C85" s="89"/>
      <c r="D85" s="89"/>
    </row>
    <row r="87" spans="1:5" x14ac:dyDescent="0.35">
      <c r="A87" s="15" t="s">
        <v>1757</v>
      </c>
      <c r="B87" s="16"/>
      <c r="C87" s="16"/>
      <c r="D87" s="16"/>
      <c r="E87" s="16"/>
    </row>
    <row r="88" spans="1:5" x14ac:dyDescent="0.35">
      <c r="A88" s="11" t="s">
        <v>1758</v>
      </c>
    </row>
    <row r="89" spans="1:5" x14ac:dyDescent="0.35">
      <c r="A89" s="88" t="s">
        <v>1759</v>
      </c>
      <c r="B89" s="88" t="s">
        <v>1572</v>
      </c>
      <c r="C89" s="89"/>
      <c r="D89" s="89"/>
    </row>
    <row r="90" spans="1:5" x14ac:dyDescent="0.35">
      <c r="A90" s="88" t="s">
        <v>1573</v>
      </c>
      <c r="B90" s="89" t="s">
        <v>1127</v>
      </c>
      <c r="C90" s="89" t="s">
        <v>1129</v>
      </c>
      <c r="D90" s="89" t="s">
        <v>1574</v>
      </c>
    </row>
    <row r="91" spans="1:5" x14ac:dyDescent="0.35">
      <c r="A91" s="90" t="s">
        <v>1331</v>
      </c>
      <c r="B91" s="89">
        <v>4</v>
      </c>
      <c r="C91" s="89"/>
      <c r="D91" s="89">
        <v>4</v>
      </c>
    </row>
    <row r="92" spans="1:5" x14ac:dyDescent="0.35">
      <c r="A92" s="90" t="s">
        <v>1435</v>
      </c>
      <c r="B92" s="89">
        <v>2</v>
      </c>
      <c r="C92" s="89">
        <v>1</v>
      </c>
      <c r="D92" s="89">
        <v>3</v>
      </c>
    </row>
    <row r="93" spans="1:5" x14ac:dyDescent="0.35">
      <c r="A93" s="90" t="s">
        <v>1194</v>
      </c>
      <c r="B93" s="89">
        <v>2</v>
      </c>
      <c r="C93" s="89">
        <v>2</v>
      </c>
      <c r="D93" s="89">
        <v>4</v>
      </c>
    </row>
    <row r="94" spans="1:5" x14ac:dyDescent="0.35">
      <c r="A94" s="90" t="s">
        <v>1119</v>
      </c>
      <c r="B94" s="89">
        <v>2</v>
      </c>
      <c r="C94" s="89">
        <v>2</v>
      </c>
      <c r="D94" s="89">
        <v>4</v>
      </c>
    </row>
    <row r="95" spans="1:5" x14ac:dyDescent="0.35">
      <c r="A95" s="90" t="s">
        <v>1467</v>
      </c>
      <c r="B95" s="89">
        <v>2</v>
      </c>
      <c r="C95" s="89">
        <v>1</v>
      </c>
      <c r="D95" s="89">
        <v>3</v>
      </c>
    </row>
    <row r="96" spans="1:5" x14ac:dyDescent="0.35">
      <c r="A96" s="90" t="s">
        <v>1574</v>
      </c>
      <c r="B96" s="89">
        <v>12</v>
      </c>
      <c r="C96" s="89">
        <v>6</v>
      </c>
      <c r="D96" s="89">
        <v>18</v>
      </c>
    </row>
    <row r="99" spans="1:4" x14ac:dyDescent="0.35">
      <c r="A99" s="11" t="s">
        <v>1760</v>
      </c>
    </row>
    <row r="100" spans="1:4" x14ac:dyDescent="0.35">
      <c r="A100" s="88" t="s">
        <v>1761</v>
      </c>
      <c r="B100" s="88" t="s">
        <v>1572</v>
      </c>
      <c r="C100" s="89"/>
      <c r="D100" s="89"/>
    </row>
    <row r="101" spans="1:4" x14ac:dyDescent="0.35">
      <c r="A101" s="88" t="s">
        <v>1573</v>
      </c>
      <c r="B101" s="89" t="s">
        <v>1127</v>
      </c>
      <c r="C101" s="89" t="s">
        <v>1129</v>
      </c>
      <c r="D101" s="89" t="s">
        <v>1574</v>
      </c>
    </row>
    <row r="102" spans="1:4" x14ac:dyDescent="0.35">
      <c r="A102" s="90" t="s">
        <v>1331</v>
      </c>
      <c r="B102" s="89">
        <v>4</v>
      </c>
      <c r="C102" s="89"/>
      <c r="D102" s="89">
        <v>4</v>
      </c>
    </row>
    <row r="103" spans="1:4" x14ac:dyDescent="0.35">
      <c r="A103" s="90" t="s">
        <v>1435</v>
      </c>
      <c r="B103" s="89">
        <v>3</v>
      </c>
      <c r="C103" s="89">
        <v>1</v>
      </c>
      <c r="D103" s="89">
        <v>4</v>
      </c>
    </row>
    <row r="104" spans="1:4" x14ac:dyDescent="0.35">
      <c r="A104" s="90" t="s">
        <v>1194</v>
      </c>
      <c r="B104" s="89"/>
      <c r="C104" s="89">
        <v>4</v>
      </c>
      <c r="D104" s="89">
        <v>4</v>
      </c>
    </row>
    <row r="105" spans="1:4" x14ac:dyDescent="0.35">
      <c r="A105" s="90" t="s">
        <v>1119</v>
      </c>
      <c r="B105" s="89"/>
      <c r="C105" s="89">
        <v>4</v>
      </c>
      <c r="D105" s="89">
        <v>4</v>
      </c>
    </row>
    <row r="106" spans="1:4" x14ac:dyDescent="0.35">
      <c r="A106" s="90" t="s">
        <v>1467</v>
      </c>
      <c r="B106" s="89">
        <v>4</v>
      </c>
      <c r="C106" s="89"/>
      <c r="D106" s="89">
        <v>4</v>
      </c>
    </row>
    <row r="107" spans="1:4" x14ac:dyDescent="0.35">
      <c r="A107" s="90" t="s">
        <v>1574</v>
      </c>
      <c r="B107" s="89">
        <v>11</v>
      </c>
      <c r="C107" s="89">
        <v>9</v>
      </c>
      <c r="D107" s="89">
        <v>20</v>
      </c>
    </row>
    <row r="110" spans="1:4" x14ac:dyDescent="0.35">
      <c r="A110" s="11" t="s">
        <v>1762</v>
      </c>
    </row>
    <row r="111" spans="1:4" x14ac:dyDescent="0.35">
      <c r="A111" s="88" t="s">
        <v>1763</v>
      </c>
      <c r="B111" s="88" t="s">
        <v>1572</v>
      </c>
      <c r="C111" s="89"/>
      <c r="D111" s="89"/>
    </row>
    <row r="112" spans="1:4" x14ac:dyDescent="0.35">
      <c r="A112" s="88" t="s">
        <v>1573</v>
      </c>
      <c r="B112" s="89" t="s">
        <v>1127</v>
      </c>
      <c r="C112" s="89" t="s">
        <v>1129</v>
      </c>
      <c r="D112" s="89" t="s">
        <v>1574</v>
      </c>
    </row>
    <row r="113" spans="1:4" x14ac:dyDescent="0.35">
      <c r="A113" s="90" t="s">
        <v>1331</v>
      </c>
      <c r="B113" s="89">
        <v>4</v>
      </c>
      <c r="C113" s="89"/>
      <c r="D113" s="89">
        <v>4</v>
      </c>
    </row>
    <row r="114" spans="1:4" x14ac:dyDescent="0.35">
      <c r="A114" s="90" t="s">
        <v>1435</v>
      </c>
      <c r="B114" s="89"/>
      <c r="C114" s="89">
        <v>1</v>
      </c>
      <c r="D114" s="89">
        <v>1</v>
      </c>
    </row>
    <row r="115" spans="1:4" x14ac:dyDescent="0.35">
      <c r="A115" s="90" t="s">
        <v>1194</v>
      </c>
      <c r="B115" s="89">
        <v>3</v>
      </c>
      <c r="C115" s="89">
        <v>2</v>
      </c>
      <c r="D115" s="89">
        <v>5</v>
      </c>
    </row>
    <row r="116" spans="1:4" x14ac:dyDescent="0.35">
      <c r="A116" s="90" t="s">
        <v>1119</v>
      </c>
      <c r="B116" s="89">
        <v>1</v>
      </c>
      <c r="C116" s="89">
        <v>5</v>
      </c>
      <c r="D116" s="89">
        <v>6</v>
      </c>
    </row>
    <row r="117" spans="1:4" x14ac:dyDescent="0.35">
      <c r="A117" s="90" t="s">
        <v>1467</v>
      </c>
      <c r="B117" s="89">
        <v>1</v>
      </c>
      <c r="C117" s="89">
        <v>3</v>
      </c>
      <c r="D117" s="89">
        <v>4</v>
      </c>
    </row>
    <row r="118" spans="1:4" x14ac:dyDescent="0.35">
      <c r="A118" s="90" t="s">
        <v>1574</v>
      </c>
      <c r="B118" s="89">
        <v>9</v>
      </c>
      <c r="C118" s="89">
        <v>11</v>
      </c>
      <c r="D118" s="89">
        <v>20</v>
      </c>
    </row>
    <row r="121" spans="1:4" x14ac:dyDescent="0.35">
      <c r="A121" s="11" t="s">
        <v>1650</v>
      </c>
    </row>
    <row r="122" spans="1:4" x14ac:dyDescent="0.35">
      <c r="A122" s="88" t="s">
        <v>1764</v>
      </c>
      <c r="B122" s="88" t="s">
        <v>1572</v>
      </c>
      <c r="C122" s="89"/>
    </row>
    <row r="123" spans="1:4" x14ac:dyDescent="0.35">
      <c r="A123" s="88" t="s">
        <v>1573</v>
      </c>
      <c r="B123" s="89" t="s">
        <v>1127</v>
      </c>
      <c r="C123" s="89" t="s">
        <v>1574</v>
      </c>
    </row>
    <row r="124" spans="1:4" x14ac:dyDescent="0.35">
      <c r="A124" s="90" t="s">
        <v>1331</v>
      </c>
      <c r="B124" s="89">
        <v>4</v>
      </c>
      <c r="C124" s="89">
        <v>4</v>
      </c>
    </row>
    <row r="125" spans="1:4" x14ac:dyDescent="0.35">
      <c r="A125" s="90" t="s">
        <v>1435</v>
      </c>
      <c r="B125" s="89">
        <v>3</v>
      </c>
      <c r="C125" s="89">
        <v>3</v>
      </c>
    </row>
    <row r="126" spans="1:4" x14ac:dyDescent="0.35">
      <c r="A126" s="90" t="s">
        <v>1194</v>
      </c>
      <c r="B126" s="89">
        <v>3</v>
      </c>
      <c r="C126" s="89">
        <v>3</v>
      </c>
    </row>
    <row r="127" spans="1:4" x14ac:dyDescent="0.35">
      <c r="A127" s="90" t="s">
        <v>1119</v>
      </c>
      <c r="B127" s="89">
        <v>5</v>
      </c>
      <c r="C127" s="89">
        <v>5</v>
      </c>
    </row>
    <row r="128" spans="1:4" x14ac:dyDescent="0.35">
      <c r="A128" s="90" t="s">
        <v>1467</v>
      </c>
      <c r="B128" s="89">
        <v>4</v>
      </c>
      <c r="C128" s="89">
        <v>4</v>
      </c>
    </row>
    <row r="129" spans="1:4" x14ac:dyDescent="0.35">
      <c r="A129" s="90" t="s">
        <v>1574</v>
      </c>
      <c r="B129" s="89">
        <v>19</v>
      </c>
      <c r="C129" s="89">
        <v>19</v>
      </c>
    </row>
    <row r="132" spans="1:4" x14ac:dyDescent="0.35">
      <c r="A132" s="11" t="s">
        <v>1651</v>
      </c>
    </row>
    <row r="133" spans="1:4" x14ac:dyDescent="0.35">
      <c r="A133" s="88" t="s">
        <v>1765</v>
      </c>
      <c r="B133" s="88" t="s">
        <v>1572</v>
      </c>
      <c r="C133" s="89"/>
    </row>
    <row r="134" spans="1:4" x14ac:dyDescent="0.35">
      <c r="A134" s="88" t="s">
        <v>1573</v>
      </c>
      <c r="B134" s="89" t="s">
        <v>1127</v>
      </c>
      <c r="C134" s="89" t="s">
        <v>1574</v>
      </c>
    </row>
    <row r="135" spans="1:4" x14ac:dyDescent="0.35">
      <c r="A135" s="90" t="s">
        <v>1331</v>
      </c>
      <c r="B135" s="89">
        <v>4</v>
      </c>
      <c r="C135" s="89">
        <v>4</v>
      </c>
    </row>
    <row r="136" spans="1:4" x14ac:dyDescent="0.35">
      <c r="A136" s="90" t="s">
        <v>1435</v>
      </c>
      <c r="B136" s="89">
        <v>3</v>
      </c>
      <c r="C136" s="89">
        <v>3</v>
      </c>
    </row>
    <row r="137" spans="1:4" x14ac:dyDescent="0.35">
      <c r="A137" s="90" t="s">
        <v>1194</v>
      </c>
      <c r="B137" s="89">
        <v>3</v>
      </c>
      <c r="C137" s="89">
        <v>3</v>
      </c>
    </row>
    <row r="138" spans="1:4" x14ac:dyDescent="0.35">
      <c r="A138" s="90" t="s">
        <v>1119</v>
      </c>
      <c r="B138" s="89">
        <v>5</v>
      </c>
      <c r="C138" s="89">
        <v>5</v>
      </c>
    </row>
    <row r="139" spans="1:4" x14ac:dyDescent="0.35">
      <c r="A139" s="90" t="s">
        <v>1467</v>
      </c>
      <c r="B139" s="89">
        <v>4</v>
      </c>
      <c r="C139" s="89">
        <v>4</v>
      </c>
    </row>
    <row r="140" spans="1:4" x14ac:dyDescent="0.35">
      <c r="A140" s="90" t="s">
        <v>1574</v>
      </c>
      <c r="B140" s="89">
        <v>19</v>
      </c>
      <c r="C140" s="89">
        <v>19</v>
      </c>
    </row>
    <row r="143" spans="1:4" x14ac:dyDescent="0.35">
      <c r="A143" s="11" t="s">
        <v>1766</v>
      </c>
    </row>
    <row r="144" spans="1:4" x14ac:dyDescent="0.35">
      <c r="A144" s="88" t="s">
        <v>1767</v>
      </c>
      <c r="B144" s="88" t="s">
        <v>1572</v>
      </c>
      <c r="C144" s="89"/>
      <c r="D144" s="89"/>
    </row>
    <row r="145" spans="1:4" x14ac:dyDescent="0.35">
      <c r="A145" s="88" t="s">
        <v>1573</v>
      </c>
      <c r="B145" s="89" t="s">
        <v>1127</v>
      </c>
      <c r="C145" s="89" t="s">
        <v>1129</v>
      </c>
      <c r="D145" s="89" t="s">
        <v>1574</v>
      </c>
    </row>
    <row r="146" spans="1:4" x14ac:dyDescent="0.35">
      <c r="A146" s="90" t="s">
        <v>1331</v>
      </c>
      <c r="B146" s="89">
        <v>4</v>
      </c>
      <c r="C146" s="89"/>
      <c r="D146" s="89">
        <v>4</v>
      </c>
    </row>
    <row r="147" spans="1:4" x14ac:dyDescent="0.35">
      <c r="A147" s="90" t="s">
        <v>1435</v>
      </c>
      <c r="B147" s="89">
        <v>1</v>
      </c>
      <c r="C147" s="89"/>
      <c r="D147" s="89">
        <v>1</v>
      </c>
    </row>
    <row r="148" spans="1:4" x14ac:dyDescent="0.35">
      <c r="A148" s="90" t="s">
        <v>1194</v>
      </c>
      <c r="B148" s="89">
        <v>3</v>
      </c>
      <c r="C148" s="89">
        <v>1</v>
      </c>
      <c r="D148" s="89">
        <v>4</v>
      </c>
    </row>
    <row r="149" spans="1:4" x14ac:dyDescent="0.35">
      <c r="A149" s="90" t="s">
        <v>1119</v>
      </c>
      <c r="B149" s="89">
        <v>6</v>
      </c>
      <c r="C149" s="89"/>
      <c r="D149" s="89">
        <v>6</v>
      </c>
    </row>
    <row r="150" spans="1:4" x14ac:dyDescent="0.35">
      <c r="A150" s="90" t="s">
        <v>1467</v>
      </c>
      <c r="B150" s="89">
        <v>4</v>
      </c>
      <c r="C150" s="89"/>
      <c r="D150" s="89">
        <v>4</v>
      </c>
    </row>
    <row r="151" spans="1:4" x14ac:dyDescent="0.35">
      <c r="A151" s="90" t="s">
        <v>1574</v>
      </c>
      <c r="B151" s="89">
        <v>18</v>
      </c>
      <c r="C151" s="89">
        <v>1</v>
      </c>
      <c r="D151" s="89">
        <v>19</v>
      </c>
    </row>
    <row r="154" spans="1:4" x14ac:dyDescent="0.35">
      <c r="A154" s="11" t="s">
        <v>1653</v>
      </c>
    </row>
    <row r="155" spans="1:4" x14ac:dyDescent="0.35">
      <c r="A155" s="88" t="s">
        <v>1768</v>
      </c>
      <c r="B155" s="88" t="s">
        <v>1572</v>
      </c>
      <c r="C155" s="89"/>
    </row>
    <row r="156" spans="1:4" x14ac:dyDescent="0.35">
      <c r="A156" s="88" t="s">
        <v>1573</v>
      </c>
      <c r="B156" s="89" t="s">
        <v>1127</v>
      </c>
      <c r="C156" s="89" t="s">
        <v>1574</v>
      </c>
    </row>
    <row r="157" spans="1:4" x14ac:dyDescent="0.35">
      <c r="A157" s="90" t="s">
        <v>1331</v>
      </c>
      <c r="B157" s="89">
        <v>4</v>
      </c>
      <c r="C157" s="89">
        <v>4</v>
      </c>
    </row>
    <row r="158" spans="1:4" x14ac:dyDescent="0.35">
      <c r="A158" s="90" t="s">
        <v>1435</v>
      </c>
      <c r="B158" s="89">
        <v>4</v>
      </c>
      <c r="C158" s="89">
        <v>4</v>
      </c>
    </row>
    <row r="159" spans="1:4" x14ac:dyDescent="0.35">
      <c r="A159" s="90" t="s">
        <v>1194</v>
      </c>
      <c r="B159" s="89">
        <v>4</v>
      </c>
      <c r="C159" s="89">
        <v>4</v>
      </c>
    </row>
    <row r="160" spans="1:4" x14ac:dyDescent="0.35">
      <c r="A160" s="90" t="s">
        <v>1119</v>
      </c>
      <c r="B160" s="89">
        <v>4</v>
      </c>
      <c r="C160" s="89">
        <v>4</v>
      </c>
    </row>
    <row r="161" spans="1:4" x14ac:dyDescent="0.35">
      <c r="A161" s="90" t="s">
        <v>1467</v>
      </c>
      <c r="B161" s="89">
        <v>4</v>
      </c>
      <c r="C161" s="89">
        <v>4</v>
      </c>
    </row>
    <row r="162" spans="1:4" x14ac:dyDescent="0.35">
      <c r="A162" s="90" t="s">
        <v>1574</v>
      </c>
      <c r="B162" s="89">
        <v>20</v>
      </c>
      <c r="C162" s="89">
        <v>20</v>
      </c>
    </row>
    <row r="165" spans="1:4" x14ac:dyDescent="0.35">
      <c r="A165" s="11" t="s">
        <v>1769</v>
      </c>
    </row>
    <row r="166" spans="1:4" x14ac:dyDescent="0.35">
      <c r="A166" s="88" t="s">
        <v>1770</v>
      </c>
      <c r="B166" s="88" t="s">
        <v>1572</v>
      </c>
      <c r="C166" s="89"/>
      <c r="D166" s="89"/>
    </row>
    <row r="167" spans="1:4" x14ac:dyDescent="0.35">
      <c r="A167" s="88" t="s">
        <v>1573</v>
      </c>
      <c r="B167" s="89" t="s">
        <v>1127</v>
      </c>
      <c r="C167" s="89" t="s">
        <v>1129</v>
      </c>
      <c r="D167" s="89" t="s">
        <v>1574</v>
      </c>
    </row>
    <row r="168" spans="1:4" x14ac:dyDescent="0.35">
      <c r="A168" s="90" t="s">
        <v>1331</v>
      </c>
      <c r="B168" s="89">
        <v>4</v>
      </c>
      <c r="C168" s="89"/>
      <c r="D168" s="89">
        <v>4</v>
      </c>
    </row>
    <row r="169" spans="1:4" x14ac:dyDescent="0.35">
      <c r="A169" s="90" t="s">
        <v>1435</v>
      </c>
      <c r="B169" s="89">
        <v>3</v>
      </c>
      <c r="C169" s="89">
        <v>3</v>
      </c>
      <c r="D169" s="89">
        <v>6</v>
      </c>
    </row>
    <row r="170" spans="1:4" x14ac:dyDescent="0.35">
      <c r="A170" s="90" t="s">
        <v>1194</v>
      </c>
      <c r="B170" s="89">
        <v>4</v>
      </c>
      <c r="C170" s="89"/>
      <c r="D170" s="89">
        <v>4</v>
      </c>
    </row>
    <row r="171" spans="1:4" x14ac:dyDescent="0.35">
      <c r="A171" s="90" t="s">
        <v>1119</v>
      </c>
      <c r="B171" s="89">
        <v>5</v>
      </c>
      <c r="C171" s="89"/>
      <c r="D171" s="89">
        <v>5</v>
      </c>
    </row>
    <row r="172" spans="1:4" x14ac:dyDescent="0.35">
      <c r="A172" s="90" t="s">
        <v>1467</v>
      </c>
      <c r="B172" s="89">
        <v>4</v>
      </c>
      <c r="C172" s="89"/>
      <c r="D172" s="89">
        <v>4</v>
      </c>
    </row>
    <row r="173" spans="1:4" x14ac:dyDescent="0.35">
      <c r="A173" s="90" t="s">
        <v>1574</v>
      </c>
      <c r="B173" s="89">
        <v>20</v>
      </c>
      <c r="C173" s="89">
        <v>3</v>
      </c>
      <c r="D173" s="89">
        <v>23</v>
      </c>
    </row>
    <row r="176" spans="1:4" x14ac:dyDescent="0.35">
      <c r="A176" s="11" t="s">
        <v>1657</v>
      </c>
    </row>
    <row r="177" spans="1:4" x14ac:dyDescent="0.35">
      <c r="A177" s="88" t="s">
        <v>1771</v>
      </c>
      <c r="B177" s="88" t="s">
        <v>1572</v>
      </c>
      <c r="C177" s="89"/>
    </row>
    <row r="178" spans="1:4" x14ac:dyDescent="0.35">
      <c r="A178" s="88" t="s">
        <v>1573</v>
      </c>
      <c r="B178" s="89" t="s">
        <v>1127</v>
      </c>
      <c r="C178" s="89" t="s">
        <v>1574</v>
      </c>
    </row>
    <row r="179" spans="1:4" x14ac:dyDescent="0.35">
      <c r="A179" s="90" t="s">
        <v>1331</v>
      </c>
      <c r="B179" s="89">
        <v>4</v>
      </c>
      <c r="C179" s="89">
        <v>4</v>
      </c>
    </row>
    <row r="180" spans="1:4" x14ac:dyDescent="0.35">
      <c r="A180" s="90" t="s">
        <v>1435</v>
      </c>
      <c r="B180" s="89">
        <v>3</v>
      </c>
      <c r="C180" s="89">
        <v>3</v>
      </c>
    </row>
    <row r="181" spans="1:4" x14ac:dyDescent="0.35">
      <c r="A181" s="90" t="s">
        <v>1194</v>
      </c>
      <c r="B181" s="89">
        <v>4</v>
      </c>
      <c r="C181" s="89">
        <v>4</v>
      </c>
    </row>
    <row r="182" spans="1:4" x14ac:dyDescent="0.35">
      <c r="A182" s="90" t="s">
        <v>1119</v>
      </c>
      <c r="B182" s="89">
        <v>5</v>
      </c>
      <c r="C182" s="89">
        <v>5</v>
      </c>
    </row>
    <row r="183" spans="1:4" x14ac:dyDescent="0.35">
      <c r="A183" s="90" t="s">
        <v>1467</v>
      </c>
      <c r="B183" s="89">
        <v>4</v>
      </c>
      <c r="C183" s="89">
        <v>4</v>
      </c>
    </row>
    <row r="184" spans="1:4" x14ac:dyDescent="0.35">
      <c r="A184" s="90" t="s">
        <v>1574</v>
      </c>
      <c r="B184" s="89">
        <v>20</v>
      </c>
      <c r="C184" s="89">
        <v>20</v>
      </c>
    </row>
    <row r="187" spans="1:4" x14ac:dyDescent="0.35">
      <c r="A187" s="11" t="s">
        <v>1772</v>
      </c>
    </row>
    <row r="188" spans="1:4" x14ac:dyDescent="0.35">
      <c r="A188" s="88" t="s">
        <v>1773</v>
      </c>
      <c r="B188" s="88" t="s">
        <v>1572</v>
      </c>
      <c r="C188" s="89"/>
      <c r="D188" s="89"/>
    </row>
    <row r="189" spans="1:4" x14ac:dyDescent="0.35">
      <c r="A189" s="88" t="s">
        <v>1573</v>
      </c>
      <c r="B189" s="89" t="s">
        <v>1127</v>
      </c>
      <c r="C189" s="89" t="s">
        <v>1129</v>
      </c>
      <c r="D189" s="89" t="s">
        <v>1574</v>
      </c>
    </row>
    <row r="190" spans="1:4" x14ac:dyDescent="0.35">
      <c r="A190" s="90" t="s">
        <v>1331</v>
      </c>
      <c r="B190" s="89">
        <v>4</v>
      </c>
      <c r="C190" s="89"/>
      <c r="D190" s="89">
        <v>4</v>
      </c>
    </row>
    <row r="191" spans="1:4" x14ac:dyDescent="0.35">
      <c r="A191" s="90" t="s">
        <v>1435</v>
      </c>
      <c r="B191" s="89">
        <v>5</v>
      </c>
      <c r="C191" s="89"/>
      <c r="D191" s="89">
        <v>5</v>
      </c>
    </row>
    <row r="192" spans="1:4" x14ac:dyDescent="0.35">
      <c r="A192" s="90" t="s">
        <v>1194</v>
      </c>
      <c r="B192" s="89">
        <v>4</v>
      </c>
      <c r="C192" s="89">
        <v>2</v>
      </c>
      <c r="D192" s="89">
        <v>6</v>
      </c>
    </row>
    <row r="193" spans="1:4" x14ac:dyDescent="0.35">
      <c r="A193" s="90" t="s">
        <v>1119</v>
      </c>
      <c r="B193" s="89">
        <v>7</v>
      </c>
      <c r="C193" s="89"/>
      <c r="D193" s="89">
        <v>7</v>
      </c>
    </row>
    <row r="194" spans="1:4" x14ac:dyDescent="0.35">
      <c r="A194" s="90" t="s">
        <v>1467</v>
      </c>
      <c r="B194" s="89">
        <v>4</v>
      </c>
      <c r="C194" s="89"/>
      <c r="D194" s="89">
        <v>4</v>
      </c>
    </row>
    <row r="195" spans="1:4" x14ac:dyDescent="0.35">
      <c r="A195" s="90" t="s">
        <v>1574</v>
      </c>
      <c r="B195" s="89">
        <v>24</v>
      </c>
      <c r="C195" s="89">
        <v>2</v>
      </c>
      <c r="D195" s="89">
        <v>26</v>
      </c>
    </row>
    <row r="198" spans="1:4" x14ac:dyDescent="0.35">
      <c r="A198" s="11" t="s">
        <v>1774</v>
      </c>
    </row>
    <row r="199" spans="1:4" x14ac:dyDescent="0.35">
      <c r="A199" s="88" t="s">
        <v>1775</v>
      </c>
      <c r="B199" s="88" t="s">
        <v>1572</v>
      </c>
      <c r="C199" s="89"/>
      <c r="D199" s="89"/>
    </row>
    <row r="200" spans="1:4" x14ac:dyDescent="0.35">
      <c r="A200" s="88" t="s">
        <v>1573</v>
      </c>
      <c r="B200" s="89" t="s">
        <v>1127</v>
      </c>
      <c r="C200" s="89" t="s">
        <v>1129</v>
      </c>
      <c r="D200" s="89" t="s">
        <v>1574</v>
      </c>
    </row>
    <row r="201" spans="1:4" x14ac:dyDescent="0.35">
      <c r="A201" s="90" t="s">
        <v>1331</v>
      </c>
      <c r="B201" s="89">
        <v>4</v>
      </c>
      <c r="C201" s="89"/>
      <c r="D201" s="89">
        <v>4</v>
      </c>
    </row>
    <row r="202" spans="1:4" x14ac:dyDescent="0.35">
      <c r="A202" s="90" t="s">
        <v>1435</v>
      </c>
      <c r="B202" s="89">
        <v>3</v>
      </c>
      <c r="C202" s="89"/>
      <c r="D202" s="89">
        <v>3</v>
      </c>
    </row>
    <row r="203" spans="1:4" x14ac:dyDescent="0.35">
      <c r="A203" s="90" t="s">
        <v>1194</v>
      </c>
      <c r="B203" s="89">
        <v>2</v>
      </c>
      <c r="C203" s="89">
        <v>1</v>
      </c>
      <c r="D203" s="89">
        <v>3</v>
      </c>
    </row>
    <row r="204" spans="1:4" x14ac:dyDescent="0.35">
      <c r="A204" s="90" t="s">
        <v>1119</v>
      </c>
      <c r="B204" s="89">
        <v>4</v>
      </c>
      <c r="C204" s="89"/>
      <c r="D204" s="89">
        <v>4</v>
      </c>
    </row>
    <row r="205" spans="1:4" x14ac:dyDescent="0.35">
      <c r="A205" s="90" t="s">
        <v>1467</v>
      </c>
      <c r="B205" s="89">
        <v>4</v>
      </c>
      <c r="C205" s="89"/>
      <c r="D205" s="89">
        <v>4</v>
      </c>
    </row>
    <row r="206" spans="1:4" x14ac:dyDescent="0.35">
      <c r="A206" s="90" t="s">
        <v>1574</v>
      </c>
      <c r="B206" s="89">
        <v>17</v>
      </c>
      <c r="C206" s="89">
        <v>1</v>
      </c>
      <c r="D206" s="89">
        <v>18</v>
      </c>
    </row>
    <row r="209" spans="1:4" x14ac:dyDescent="0.35">
      <c r="A209" s="11" t="s">
        <v>1660</v>
      </c>
    </row>
    <row r="210" spans="1:4" x14ac:dyDescent="0.35">
      <c r="A210" s="88" t="s">
        <v>1776</v>
      </c>
      <c r="B210" s="88" t="s">
        <v>1572</v>
      </c>
      <c r="C210" s="89"/>
      <c r="D210" s="89"/>
    </row>
    <row r="211" spans="1:4" x14ac:dyDescent="0.35">
      <c r="A211" s="88" t="s">
        <v>1573</v>
      </c>
      <c r="B211" s="89" t="s">
        <v>1127</v>
      </c>
      <c r="C211" s="89" t="s">
        <v>1129</v>
      </c>
      <c r="D211" s="89" t="s">
        <v>1574</v>
      </c>
    </row>
    <row r="212" spans="1:4" x14ac:dyDescent="0.35">
      <c r="A212" s="90" t="s">
        <v>1331</v>
      </c>
      <c r="B212" s="89">
        <v>4</v>
      </c>
      <c r="C212" s="89"/>
      <c r="D212" s="89">
        <v>4</v>
      </c>
    </row>
    <row r="213" spans="1:4" x14ac:dyDescent="0.35">
      <c r="A213" s="90" t="s">
        <v>1435</v>
      </c>
      <c r="B213" s="89">
        <v>4</v>
      </c>
      <c r="C213" s="89">
        <v>1</v>
      </c>
      <c r="D213" s="89">
        <v>5</v>
      </c>
    </row>
    <row r="214" spans="1:4" x14ac:dyDescent="0.35">
      <c r="A214" s="90" t="s">
        <v>1194</v>
      </c>
      <c r="B214" s="89">
        <v>3</v>
      </c>
      <c r="C214" s="89">
        <v>2</v>
      </c>
      <c r="D214" s="89">
        <v>5</v>
      </c>
    </row>
    <row r="215" spans="1:4" x14ac:dyDescent="0.35">
      <c r="A215" s="90" t="s">
        <v>1119</v>
      </c>
      <c r="B215" s="89">
        <v>2</v>
      </c>
      <c r="C215" s="89">
        <v>1</v>
      </c>
      <c r="D215" s="89">
        <v>3</v>
      </c>
    </row>
    <row r="216" spans="1:4" x14ac:dyDescent="0.35">
      <c r="A216" s="90" t="s">
        <v>1467</v>
      </c>
      <c r="B216" s="89">
        <v>4</v>
      </c>
      <c r="C216" s="89"/>
      <c r="D216" s="89">
        <v>4</v>
      </c>
    </row>
    <row r="217" spans="1:4" x14ac:dyDescent="0.35">
      <c r="A217" s="90" t="s">
        <v>1574</v>
      </c>
      <c r="B217" s="89">
        <v>17</v>
      </c>
      <c r="C217" s="89">
        <v>4</v>
      </c>
      <c r="D217" s="89">
        <v>21</v>
      </c>
    </row>
    <row r="220" spans="1:4" x14ac:dyDescent="0.35">
      <c r="A220" s="11" t="s">
        <v>1661</v>
      </c>
    </row>
    <row r="221" spans="1:4" x14ac:dyDescent="0.35">
      <c r="A221" s="88" t="s">
        <v>1777</v>
      </c>
      <c r="B221" s="88" t="s">
        <v>1572</v>
      </c>
      <c r="C221" s="89"/>
      <c r="D221" s="89"/>
    </row>
    <row r="222" spans="1:4" x14ac:dyDescent="0.35">
      <c r="A222" s="88" t="s">
        <v>1573</v>
      </c>
      <c r="B222" s="89" t="s">
        <v>1127</v>
      </c>
      <c r="C222" s="89" t="s">
        <v>1129</v>
      </c>
      <c r="D222" s="89" t="s">
        <v>1574</v>
      </c>
    </row>
    <row r="223" spans="1:4" x14ac:dyDescent="0.35">
      <c r="A223" s="90" t="s">
        <v>1331</v>
      </c>
      <c r="B223" s="89">
        <v>4</v>
      </c>
      <c r="C223" s="89"/>
      <c r="D223" s="89">
        <v>4</v>
      </c>
    </row>
    <row r="224" spans="1:4" x14ac:dyDescent="0.35">
      <c r="A224" s="90" t="s">
        <v>1435</v>
      </c>
      <c r="B224" s="89">
        <v>2</v>
      </c>
      <c r="C224" s="89">
        <v>2</v>
      </c>
      <c r="D224" s="89">
        <v>4</v>
      </c>
    </row>
    <row r="225" spans="1:4" x14ac:dyDescent="0.35">
      <c r="A225" s="90" t="s">
        <v>1194</v>
      </c>
      <c r="B225" s="89">
        <v>3</v>
      </c>
      <c r="C225" s="89"/>
      <c r="D225" s="89">
        <v>3</v>
      </c>
    </row>
    <row r="226" spans="1:4" x14ac:dyDescent="0.35">
      <c r="A226" s="90" t="s">
        <v>1119</v>
      </c>
      <c r="B226" s="89">
        <v>6</v>
      </c>
      <c r="C226" s="89"/>
      <c r="D226" s="89">
        <v>6</v>
      </c>
    </row>
    <row r="227" spans="1:4" x14ac:dyDescent="0.35">
      <c r="A227" s="90" t="s">
        <v>1467</v>
      </c>
      <c r="B227" s="89">
        <v>4</v>
      </c>
      <c r="C227" s="89"/>
      <c r="D227" s="89">
        <v>4</v>
      </c>
    </row>
    <row r="228" spans="1:4" x14ac:dyDescent="0.35">
      <c r="A228" s="90" t="s">
        <v>1574</v>
      </c>
      <c r="B228" s="89">
        <v>19</v>
      </c>
      <c r="C228" s="89">
        <v>2</v>
      </c>
      <c r="D228" s="89">
        <v>21</v>
      </c>
    </row>
    <row r="231" spans="1:4" x14ac:dyDescent="0.35">
      <c r="A231" s="11" t="s">
        <v>1778</v>
      </c>
    </row>
    <row r="232" spans="1:4" x14ac:dyDescent="0.35">
      <c r="A232" s="88" t="s">
        <v>1779</v>
      </c>
      <c r="B232" s="88" t="s">
        <v>1572</v>
      </c>
      <c r="C232" s="89"/>
    </row>
    <row r="233" spans="1:4" x14ac:dyDescent="0.35">
      <c r="A233" s="88" t="s">
        <v>1573</v>
      </c>
      <c r="B233" s="89" t="s">
        <v>1127</v>
      </c>
      <c r="C233" s="89" t="s">
        <v>1574</v>
      </c>
    </row>
    <row r="234" spans="1:4" x14ac:dyDescent="0.35">
      <c r="A234" s="90" t="s">
        <v>1331</v>
      </c>
      <c r="B234" s="89">
        <v>4</v>
      </c>
      <c r="C234" s="89">
        <v>4</v>
      </c>
    </row>
    <row r="235" spans="1:4" x14ac:dyDescent="0.35">
      <c r="A235" s="90" t="s">
        <v>1435</v>
      </c>
      <c r="B235" s="89">
        <v>2</v>
      </c>
      <c r="C235" s="89">
        <v>2</v>
      </c>
    </row>
    <row r="236" spans="1:4" x14ac:dyDescent="0.35">
      <c r="A236" s="90" t="s">
        <v>1194</v>
      </c>
      <c r="B236" s="89">
        <v>2</v>
      </c>
      <c r="C236" s="89">
        <v>2</v>
      </c>
    </row>
    <row r="237" spans="1:4" x14ac:dyDescent="0.35">
      <c r="A237" s="90" t="s">
        <v>1119</v>
      </c>
      <c r="B237" s="89">
        <v>4</v>
      </c>
      <c r="C237" s="89">
        <v>4</v>
      </c>
    </row>
    <row r="238" spans="1:4" x14ac:dyDescent="0.35">
      <c r="A238" s="90" t="s">
        <v>1467</v>
      </c>
      <c r="B238" s="89">
        <v>4</v>
      </c>
      <c r="C238" s="89">
        <v>4</v>
      </c>
    </row>
    <row r="239" spans="1:4" x14ac:dyDescent="0.35">
      <c r="A239" s="90" t="s">
        <v>1574</v>
      </c>
      <c r="B239" s="89">
        <v>16</v>
      </c>
      <c r="C239" s="89">
        <v>16</v>
      </c>
    </row>
    <row r="242" spans="1:18" x14ac:dyDescent="0.35">
      <c r="A242" s="11" t="s">
        <v>1780</v>
      </c>
    </row>
    <row r="243" spans="1:18" x14ac:dyDescent="0.35">
      <c r="A243" s="88" t="s">
        <v>1781</v>
      </c>
      <c r="B243" s="88" t="s">
        <v>1572</v>
      </c>
      <c r="C243" s="89"/>
      <c r="D243" s="89"/>
    </row>
    <row r="244" spans="1:18" x14ac:dyDescent="0.35">
      <c r="A244" s="88" t="s">
        <v>1573</v>
      </c>
      <c r="B244" s="89" t="s">
        <v>1127</v>
      </c>
      <c r="C244" s="89" t="s">
        <v>1129</v>
      </c>
      <c r="D244" s="89" t="s">
        <v>1574</v>
      </c>
    </row>
    <row r="245" spans="1:18" x14ac:dyDescent="0.35">
      <c r="A245" s="90" t="s">
        <v>1331</v>
      </c>
      <c r="B245" s="89">
        <v>4</v>
      </c>
      <c r="C245" s="89"/>
      <c r="D245" s="89">
        <v>4</v>
      </c>
    </row>
    <row r="246" spans="1:18" x14ac:dyDescent="0.35">
      <c r="A246" s="90" t="s">
        <v>1435</v>
      </c>
      <c r="B246" s="89">
        <v>6</v>
      </c>
      <c r="C246" s="89"/>
      <c r="D246" s="89">
        <v>6</v>
      </c>
    </row>
    <row r="247" spans="1:18" x14ac:dyDescent="0.35">
      <c r="A247" s="90" t="s">
        <v>1194</v>
      </c>
      <c r="B247" s="89">
        <v>2</v>
      </c>
      <c r="C247" s="89">
        <v>1</v>
      </c>
      <c r="D247" s="89">
        <v>3</v>
      </c>
    </row>
    <row r="248" spans="1:18" x14ac:dyDescent="0.35">
      <c r="A248" s="90" t="s">
        <v>1119</v>
      </c>
      <c r="B248" s="89">
        <v>4</v>
      </c>
      <c r="C248" s="89"/>
      <c r="D248" s="89">
        <v>4</v>
      </c>
    </row>
    <row r="249" spans="1:18" x14ac:dyDescent="0.35">
      <c r="A249" s="90" t="s">
        <v>1467</v>
      </c>
      <c r="B249" s="89">
        <v>4</v>
      </c>
      <c r="C249" s="89"/>
      <c r="D249" s="89">
        <v>4</v>
      </c>
    </row>
    <row r="250" spans="1:18" x14ac:dyDescent="0.35">
      <c r="A250" s="90" t="s">
        <v>1574</v>
      </c>
      <c r="B250" s="89">
        <v>20</v>
      </c>
      <c r="C250" s="89">
        <v>1</v>
      </c>
      <c r="D250" s="89">
        <v>21</v>
      </c>
    </row>
    <row r="254" spans="1:18" x14ac:dyDescent="0.35">
      <c r="A254" s="6" t="s">
        <v>1782</v>
      </c>
      <c r="B254" s="7"/>
      <c r="C254" s="7"/>
      <c r="D254" s="7"/>
      <c r="E254" s="7"/>
      <c r="F254" s="7"/>
      <c r="G254" s="7"/>
      <c r="H254" s="7"/>
      <c r="I254" s="7"/>
      <c r="J254" s="7"/>
      <c r="K254" s="8"/>
      <c r="L254" s="8"/>
      <c r="M254" s="9"/>
      <c r="N254" s="10"/>
      <c r="O254" s="10"/>
      <c r="P254" s="9"/>
      <c r="Q254" s="9"/>
      <c r="R254" s="9"/>
    </row>
    <row r="257" spans="1:27" x14ac:dyDescent="0.35">
      <c r="A257" s="15" t="s">
        <v>1783</v>
      </c>
      <c r="B257" s="16"/>
      <c r="C257" s="16"/>
      <c r="D257" s="16"/>
      <c r="E257" s="16"/>
    </row>
    <row r="260" spans="1:27" x14ac:dyDescent="0.35">
      <c r="A260" s="88" t="s">
        <v>1573</v>
      </c>
      <c r="B260" s="89" t="s">
        <v>1784</v>
      </c>
      <c r="C260" s="89" t="s">
        <v>1785</v>
      </c>
      <c r="D260" s="89" t="s">
        <v>1786</v>
      </c>
      <c r="E260" s="89" t="s">
        <v>1787</v>
      </c>
      <c r="F260" s="89" t="s">
        <v>1788</v>
      </c>
      <c r="G260" s="89" t="s">
        <v>1789</v>
      </c>
      <c r="H260" s="89" t="s">
        <v>1790</v>
      </c>
      <c r="I260" s="89" t="s">
        <v>1791</v>
      </c>
      <c r="J260" s="89" t="s">
        <v>1792</v>
      </c>
      <c r="K260" s="89" t="s">
        <v>1793</v>
      </c>
      <c r="L260" s="89" t="s">
        <v>1794</v>
      </c>
      <c r="M260" s="89" t="s">
        <v>1795</v>
      </c>
      <c r="N260" s="89" t="s">
        <v>1796</v>
      </c>
      <c r="O260" s="89" t="s">
        <v>1797</v>
      </c>
      <c r="P260" s="89" t="s">
        <v>1798</v>
      </c>
      <c r="Q260" s="89" t="s">
        <v>1799</v>
      </c>
      <c r="R260" s="89" t="s">
        <v>1800</v>
      </c>
      <c r="S260" s="89" t="s">
        <v>1801</v>
      </c>
      <c r="T260" s="89" t="s">
        <v>1802</v>
      </c>
      <c r="U260" s="89" t="s">
        <v>1803</v>
      </c>
      <c r="V260" s="89" t="s">
        <v>1804</v>
      </c>
      <c r="W260" s="89" t="s">
        <v>1805</v>
      </c>
      <c r="X260" s="89" t="s">
        <v>1806</v>
      </c>
      <c r="Y260" s="89" t="s">
        <v>1807</v>
      </c>
      <c r="Z260" s="89" t="s">
        <v>1808</v>
      </c>
      <c r="AA260" s="89" t="s">
        <v>1809</v>
      </c>
    </row>
    <row r="261" spans="1:27" x14ac:dyDescent="0.35">
      <c r="A261" s="90" t="s">
        <v>1127</v>
      </c>
      <c r="B261" s="89">
        <v>4</v>
      </c>
      <c r="C261" s="89">
        <v>4</v>
      </c>
      <c r="D261" s="89">
        <v>3</v>
      </c>
      <c r="E261" s="89">
        <v>3</v>
      </c>
      <c r="F261" s="89"/>
      <c r="G261" s="89"/>
      <c r="H261" s="89"/>
      <c r="I261" s="89"/>
      <c r="J261" s="89"/>
      <c r="K261" s="89"/>
      <c r="L261" s="89"/>
      <c r="M261" s="89"/>
      <c r="N261" s="89"/>
      <c r="O261" s="89"/>
      <c r="P261" s="89"/>
      <c r="Q261" s="89"/>
      <c r="R261" s="89">
        <v>3</v>
      </c>
      <c r="S261" s="89">
        <v>3</v>
      </c>
      <c r="T261" s="89">
        <v>3</v>
      </c>
      <c r="U261" s="89"/>
      <c r="V261" s="89"/>
      <c r="W261" s="89"/>
      <c r="X261" s="89"/>
      <c r="Y261" s="89"/>
      <c r="Z261" s="89"/>
      <c r="AA261" s="89"/>
    </row>
    <row r="262" spans="1:27" x14ac:dyDescent="0.35">
      <c r="A262" s="90" t="s">
        <v>1574</v>
      </c>
      <c r="B262" s="89">
        <v>4</v>
      </c>
      <c r="C262" s="89">
        <v>4</v>
      </c>
      <c r="D262" s="89">
        <v>3</v>
      </c>
      <c r="E262" s="89">
        <v>3</v>
      </c>
      <c r="F262" s="89"/>
      <c r="G262" s="89"/>
      <c r="H262" s="89"/>
      <c r="I262" s="89"/>
      <c r="J262" s="89"/>
      <c r="K262" s="89"/>
      <c r="L262" s="89"/>
      <c r="M262" s="89"/>
      <c r="N262" s="89"/>
      <c r="O262" s="89"/>
      <c r="P262" s="89"/>
      <c r="Q262" s="89"/>
      <c r="R262" s="89">
        <v>3</v>
      </c>
      <c r="S262" s="89">
        <v>3</v>
      </c>
      <c r="T262" s="89">
        <v>3</v>
      </c>
      <c r="U262" s="89"/>
      <c r="V262" s="89"/>
      <c r="W262" s="89"/>
      <c r="X262" s="89"/>
      <c r="Y262" s="89"/>
      <c r="Z262" s="89"/>
      <c r="AA262" s="89"/>
    </row>
    <row r="268" spans="1:27" x14ac:dyDescent="0.35">
      <c r="A268" s="6" t="s">
        <v>1810</v>
      </c>
      <c r="B268" s="7"/>
      <c r="C268" s="7"/>
      <c r="D268" s="7"/>
      <c r="E268" s="7"/>
      <c r="F268" s="7"/>
      <c r="G268" s="7"/>
      <c r="H268" s="7"/>
      <c r="I268" s="7"/>
      <c r="J268" s="7"/>
      <c r="K268" s="8"/>
      <c r="L268" s="8"/>
      <c r="M268" s="9"/>
      <c r="N268" s="10"/>
      <c r="O268" s="10"/>
      <c r="P268" s="9"/>
      <c r="Q268" s="9"/>
      <c r="R268" s="9"/>
    </row>
    <row r="271" spans="1:27" x14ac:dyDescent="0.35">
      <c r="A271" s="75" t="s">
        <v>1811</v>
      </c>
      <c r="B271" s="75"/>
      <c r="C271" s="75"/>
      <c r="D271" s="75"/>
      <c r="E271" s="75"/>
      <c r="F271" s="75"/>
      <c r="G271" s="75"/>
      <c r="H271" s="75"/>
    </row>
    <row r="273" spans="1:5" x14ac:dyDescent="0.35">
      <c r="A273" t="s">
        <v>1812</v>
      </c>
    </row>
    <row r="274" spans="1:5" x14ac:dyDescent="0.35">
      <c r="A274" s="19" t="s">
        <v>1573</v>
      </c>
      <c r="B274" s="19" t="s">
        <v>1813</v>
      </c>
      <c r="C274" t="s">
        <v>1814</v>
      </c>
      <c r="D274" t="s">
        <v>1815</v>
      </c>
    </row>
    <row r="275" spans="1:5" x14ac:dyDescent="0.35">
      <c r="A275" s="20" t="s">
        <v>1331</v>
      </c>
      <c r="B275" s="27">
        <v>30</v>
      </c>
      <c r="C275" s="27">
        <v>27</v>
      </c>
      <c r="D275" s="27">
        <v>26.25</v>
      </c>
    </row>
    <row r="276" spans="1:5" x14ac:dyDescent="0.35">
      <c r="A276" s="20" t="s">
        <v>1435</v>
      </c>
      <c r="B276" s="27">
        <v>100</v>
      </c>
      <c r="C276" s="27">
        <v>40</v>
      </c>
      <c r="D276" s="27">
        <v>11.666666666666666</v>
      </c>
    </row>
    <row r="277" spans="1:5" x14ac:dyDescent="0.35">
      <c r="A277" s="20" t="s">
        <v>1194</v>
      </c>
      <c r="B277" s="27">
        <v>9.75</v>
      </c>
      <c r="C277" s="27">
        <v>16.25</v>
      </c>
      <c r="D277" s="27">
        <v>7.5</v>
      </c>
    </row>
    <row r="278" spans="1:5" x14ac:dyDescent="0.35">
      <c r="A278" s="20" t="s">
        <v>1119</v>
      </c>
      <c r="B278" s="27">
        <v>29.857142857142858</v>
      </c>
      <c r="C278" s="27">
        <v>36</v>
      </c>
      <c r="D278" s="27">
        <v>90</v>
      </c>
    </row>
    <row r="279" spans="1:5" x14ac:dyDescent="0.35">
      <c r="A279" s="20" t="s">
        <v>1467</v>
      </c>
      <c r="B279" s="27">
        <v>30</v>
      </c>
      <c r="C279" s="27">
        <v>15.5</v>
      </c>
      <c r="D279" s="27"/>
    </row>
    <row r="280" spans="1:5" x14ac:dyDescent="0.35">
      <c r="A280" s="20" t="s">
        <v>1574</v>
      </c>
      <c r="B280" s="27">
        <v>35.81818181818182</v>
      </c>
      <c r="C280" s="27">
        <v>26.75</v>
      </c>
      <c r="D280" s="27">
        <v>21.666666666666668</v>
      </c>
    </row>
    <row r="281" spans="1:5" x14ac:dyDescent="0.35">
      <c r="A281" s="20"/>
      <c r="B281" s="27"/>
      <c r="C281" s="27"/>
      <c r="D281" s="27"/>
    </row>
    <row r="283" spans="1:5" x14ac:dyDescent="0.35">
      <c r="A283" t="s">
        <v>1816</v>
      </c>
    </row>
    <row r="284" spans="1:5" x14ac:dyDescent="0.35">
      <c r="A284" s="19" t="s">
        <v>1817</v>
      </c>
      <c r="B284" s="19" t="s">
        <v>1572</v>
      </c>
    </row>
    <row r="285" spans="1:5" x14ac:dyDescent="0.35">
      <c r="A285" s="19" t="s">
        <v>1573</v>
      </c>
      <c r="B285" t="s">
        <v>1128</v>
      </c>
      <c r="C285" t="s">
        <v>1131</v>
      </c>
      <c r="D285" t="s">
        <v>1173</v>
      </c>
      <c r="E285" t="s">
        <v>1574</v>
      </c>
    </row>
    <row r="286" spans="1:5" x14ac:dyDescent="0.35">
      <c r="A286" s="20" t="s">
        <v>1331</v>
      </c>
      <c r="B286" s="27"/>
      <c r="C286" s="27">
        <v>1</v>
      </c>
      <c r="D286" s="27">
        <v>3</v>
      </c>
      <c r="E286" s="27">
        <v>4</v>
      </c>
    </row>
    <row r="287" spans="1:5" x14ac:dyDescent="0.35">
      <c r="A287" s="20" t="s">
        <v>1435</v>
      </c>
      <c r="B287" s="27"/>
      <c r="C287" s="27"/>
      <c r="D287" s="27">
        <v>3</v>
      </c>
      <c r="E287" s="27">
        <v>3</v>
      </c>
    </row>
    <row r="288" spans="1:5" x14ac:dyDescent="0.35">
      <c r="A288" s="20" t="s">
        <v>1194</v>
      </c>
      <c r="B288" s="27"/>
      <c r="C288" s="27"/>
      <c r="D288" s="27">
        <v>4</v>
      </c>
      <c r="E288" s="27">
        <v>4</v>
      </c>
    </row>
    <row r="289" spans="1:6" x14ac:dyDescent="0.35">
      <c r="A289" s="20" t="s">
        <v>1119</v>
      </c>
      <c r="B289" s="27">
        <v>4</v>
      </c>
      <c r="C289" s="27">
        <v>1</v>
      </c>
      <c r="D289" s="27">
        <v>2</v>
      </c>
      <c r="E289" s="27">
        <v>7</v>
      </c>
    </row>
    <row r="290" spans="1:6" x14ac:dyDescent="0.35">
      <c r="A290" s="20" t="s">
        <v>1467</v>
      </c>
      <c r="B290" s="27"/>
      <c r="C290" s="27"/>
      <c r="D290" s="27">
        <v>4</v>
      </c>
      <c r="E290" s="27">
        <v>4</v>
      </c>
    </row>
    <row r="291" spans="1:6" x14ac:dyDescent="0.35">
      <c r="A291" s="20" t="s">
        <v>1574</v>
      </c>
      <c r="B291" s="27">
        <v>4</v>
      </c>
      <c r="C291" s="27">
        <v>2</v>
      </c>
      <c r="D291" s="27">
        <v>16</v>
      </c>
      <c r="E291" s="27">
        <v>22</v>
      </c>
    </row>
    <row r="293" spans="1:6" x14ac:dyDescent="0.35">
      <c r="A293" t="s">
        <v>1818</v>
      </c>
    </row>
    <row r="294" spans="1:6" x14ac:dyDescent="0.35">
      <c r="A294" s="19" t="s">
        <v>1817</v>
      </c>
      <c r="B294" s="19" t="s">
        <v>1572</v>
      </c>
    </row>
    <row r="295" spans="1:6" x14ac:dyDescent="0.35">
      <c r="A295" s="19" t="s">
        <v>1573</v>
      </c>
      <c r="B295" t="s">
        <v>1219</v>
      </c>
      <c r="C295" t="s">
        <v>1128</v>
      </c>
      <c r="D295" t="s">
        <v>1131</v>
      </c>
      <c r="E295" t="s">
        <v>1173</v>
      </c>
      <c r="F295" t="s">
        <v>1574</v>
      </c>
    </row>
    <row r="296" spans="1:6" x14ac:dyDescent="0.35">
      <c r="A296" s="20" t="s">
        <v>1331</v>
      </c>
      <c r="B296" s="27"/>
      <c r="C296" s="27">
        <v>1</v>
      </c>
      <c r="D296" s="27"/>
      <c r="E296" s="27"/>
      <c r="F296" s="27">
        <v>1</v>
      </c>
    </row>
    <row r="297" spans="1:6" x14ac:dyDescent="0.35">
      <c r="A297" s="20" t="s">
        <v>1435</v>
      </c>
      <c r="B297" s="27"/>
      <c r="C297" s="27"/>
      <c r="D297" s="27">
        <v>3</v>
      </c>
      <c r="E297" s="27"/>
      <c r="F297" s="27">
        <v>3</v>
      </c>
    </row>
    <row r="298" spans="1:6" x14ac:dyDescent="0.35">
      <c r="A298" s="20" t="s">
        <v>1194</v>
      </c>
      <c r="B298" s="27"/>
      <c r="C298" s="27"/>
      <c r="D298" s="27"/>
      <c r="E298" s="27">
        <v>4</v>
      </c>
      <c r="F298" s="27">
        <v>4</v>
      </c>
    </row>
    <row r="299" spans="1:6" x14ac:dyDescent="0.35">
      <c r="A299" s="20" t="s">
        <v>1119</v>
      </c>
      <c r="B299" s="27">
        <v>1</v>
      </c>
      <c r="C299" s="27"/>
      <c r="D299" s="27"/>
      <c r="E299" s="27"/>
      <c r="F299" s="27">
        <v>1</v>
      </c>
    </row>
    <row r="300" spans="1:6" x14ac:dyDescent="0.35">
      <c r="A300" s="20" t="s">
        <v>1574</v>
      </c>
      <c r="B300" s="27">
        <v>1</v>
      </c>
      <c r="C300" s="27">
        <v>1</v>
      </c>
      <c r="D300" s="27">
        <v>3</v>
      </c>
      <c r="E300" s="27">
        <v>4</v>
      </c>
      <c r="F300" s="27">
        <v>9</v>
      </c>
    </row>
    <row r="303" spans="1:6" x14ac:dyDescent="0.35">
      <c r="A303" t="s">
        <v>1819</v>
      </c>
    </row>
    <row r="304" spans="1:6" x14ac:dyDescent="0.35">
      <c r="A304" s="19" t="s">
        <v>1817</v>
      </c>
      <c r="B304" s="19" t="s">
        <v>1572</v>
      </c>
    </row>
    <row r="305" spans="1:8" x14ac:dyDescent="0.35">
      <c r="A305" s="19" t="s">
        <v>1573</v>
      </c>
      <c r="B305" t="s">
        <v>1219</v>
      </c>
      <c r="C305" t="s">
        <v>1128</v>
      </c>
      <c r="D305" t="s">
        <v>1131</v>
      </c>
      <c r="E305" t="s">
        <v>1173</v>
      </c>
      <c r="F305" t="s">
        <v>1574</v>
      </c>
    </row>
    <row r="306" spans="1:8" x14ac:dyDescent="0.35">
      <c r="A306" s="20" t="s">
        <v>1331</v>
      </c>
      <c r="B306" s="27"/>
      <c r="C306" s="27">
        <v>1</v>
      </c>
      <c r="D306" s="27"/>
      <c r="E306" s="27">
        <v>3</v>
      </c>
      <c r="F306" s="27">
        <v>4</v>
      </c>
    </row>
    <row r="307" spans="1:8" x14ac:dyDescent="0.35">
      <c r="A307" s="20" t="s">
        <v>1435</v>
      </c>
      <c r="B307" s="27"/>
      <c r="C307" s="27"/>
      <c r="D307" s="27">
        <v>3</v>
      </c>
      <c r="E307" s="27"/>
      <c r="F307" s="27">
        <v>3</v>
      </c>
    </row>
    <row r="308" spans="1:8" x14ac:dyDescent="0.35">
      <c r="A308" s="20" t="s">
        <v>1194</v>
      </c>
      <c r="B308" s="27">
        <v>2</v>
      </c>
      <c r="C308" s="27"/>
      <c r="D308" s="27">
        <v>1</v>
      </c>
      <c r="E308" s="27">
        <v>1</v>
      </c>
      <c r="F308" s="27">
        <v>4</v>
      </c>
    </row>
    <row r="309" spans="1:8" x14ac:dyDescent="0.35">
      <c r="A309" s="20" t="s">
        <v>1119</v>
      </c>
      <c r="B309" s="27"/>
      <c r="C309" s="27">
        <v>3</v>
      </c>
      <c r="D309" s="27">
        <v>2</v>
      </c>
      <c r="E309" s="27"/>
      <c r="F309" s="27">
        <v>5</v>
      </c>
    </row>
    <row r="310" spans="1:8" x14ac:dyDescent="0.35">
      <c r="A310" s="20" t="s">
        <v>1467</v>
      </c>
      <c r="B310" s="27"/>
      <c r="C310" s="27"/>
      <c r="D310" s="27"/>
      <c r="E310" s="27">
        <v>3</v>
      </c>
      <c r="F310" s="27">
        <v>3</v>
      </c>
    </row>
    <row r="311" spans="1:8" x14ac:dyDescent="0.35">
      <c r="A311" s="20" t="s">
        <v>1574</v>
      </c>
      <c r="B311" s="27">
        <v>2</v>
      </c>
      <c r="C311" s="27">
        <v>4</v>
      </c>
      <c r="D311" s="27">
        <v>6</v>
      </c>
      <c r="E311" s="27">
        <v>7</v>
      </c>
      <c r="F311" s="27">
        <v>19</v>
      </c>
    </row>
    <row r="314" spans="1:8" x14ac:dyDescent="0.35">
      <c r="A314" s="75" t="s">
        <v>1820</v>
      </c>
      <c r="B314" s="75"/>
      <c r="C314" s="75"/>
      <c r="D314" s="75"/>
      <c r="E314" s="75"/>
      <c r="F314" s="75"/>
      <c r="G314" s="75"/>
      <c r="H314" s="75"/>
    </row>
    <row r="316" spans="1:8" x14ac:dyDescent="0.35">
      <c r="A316" t="s">
        <v>1812</v>
      </c>
    </row>
    <row r="317" spans="1:8" x14ac:dyDescent="0.35">
      <c r="A317" s="19" t="s">
        <v>1573</v>
      </c>
      <c r="B317" s="19" t="s">
        <v>1821</v>
      </c>
      <c r="C317" t="s">
        <v>1822</v>
      </c>
      <c r="D317" t="s">
        <v>1823</v>
      </c>
      <c r="E317" t="s">
        <v>1824</v>
      </c>
    </row>
    <row r="318" spans="1:8" x14ac:dyDescent="0.35">
      <c r="A318" s="20" t="s">
        <v>1331</v>
      </c>
      <c r="B318" s="27">
        <v>50</v>
      </c>
      <c r="C318" s="27">
        <v>28.25</v>
      </c>
      <c r="D318" s="27">
        <v>38.75</v>
      </c>
      <c r="E318" s="27">
        <v>45</v>
      </c>
    </row>
    <row r="319" spans="1:8" x14ac:dyDescent="0.35">
      <c r="A319" s="20" t="s">
        <v>1435</v>
      </c>
      <c r="B319" s="27">
        <v>318.75</v>
      </c>
      <c r="C319" s="27">
        <v>128.80000000000001</v>
      </c>
      <c r="D319" s="27">
        <v>360</v>
      </c>
      <c r="E319" s="27">
        <v>110</v>
      </c>
    </row>
    <row r="320" spans="1:8" x14ac:dyDescent="0.35">
      <c r="A320" s="20" t="s">
        <v>1194</v>
      </c>
      <c r="B320" s="27">
        <v>37.5</v>
      </c>
      <c r="C320" s="27">
        <v>20.888888888888889</v>
      </c>
      <c r="D320" s="27">
        <v>25</v>
      </c>
      <c r="E320" s="27">
        <v>23.285714285714285</v>
      </c>
    </row>
    <row r="321" spans="1:5" x14ac:dyDescent="0.35">
      <c r="A321" s="20" t="s">
        <v>1119</v>
      </c>
      <c r="B321" s="27">
        <v>75</v>
      </c>
      <c r="C321" s="27">
        <v>60</v>
      </c>
      <c r="D321" s="27">
        <v>60</v>
      </c>
      <c r="E321" s="27">
        <v>67.5</v>
      </c>
    </row>
    <row r="322" spans="1:5" x14ac:dyDescent="0.35">
      <c r="A322" s="20" t="s">
        <v>1467</v>
      </c>
      <c r="B322" s="27">
        <v>26</v>
      </c>
      <c r="C322" s="27">
        <v>26</v>
      </c>
      <c r="D322" s="27">
        <v>45</v>
      </c>
      <c r="E322" s="27">
        <v>27.5</v>
      </c>
    </row>
    <row r="323" spans="1:5" x14ac:dyDescent="0.35">
      <c r="A323" s="20" t="s">
        <v>1574</v>
      </c>
      <c r="B323" s="27">
        <v>101.45</v>
      </c>
      <c r="C323" s="27">
        <v>49.57692307692308</v>
      </c>
      <c r="D323" s="27">
        <v>105.75</v>
      </c>
      <c r="E323" s="27">
        <v>47.863636363636367</v>
      </c>
    </row>
    <row r="325" spans="1:5" x14ac:dyDescent="0.35">
      <c r="A325" t="s">
        <v>1825</v>
      </c>
    </row>
    <row r="326" spans="1:5" x14ac:dyDescent="0.35">
      <c r="A326" s="19" t="s">
        <v>1817</v>
      </c>
      <c r="B326" s="19" t="s">
        <v>1572</v>
      </c>
    </row>
    <row r="327" spans="1:5" x14ac:dyDescent="0.35">
      <c r="A327" s="19" t="s">
        <v>1573</v>
      </c>
      <c r="B327" t="s">
        <v>1131</v>
      </c>
      <c r="C327" t="s">
        <v>1173</v>
      </c>
      <c r="D327" t="s">
        <v>1274</v>
      </c>
      <c r="E327" t="s">
        <v>1574</v>
      </c>
    </row>
    <row r="328" spans="1:5" x14ac:dyDescent="0.35">
      <c r="A328" s="20" t="s">
        <v>1331</v>
      </c>
      <c r="B328" s="27">
        <v>1</v>
      </c>
      <c r="C328" s="27">
        <v>3</v>
      </c>
      <c r="D328" s="27"/>
      <c r="E328" s="27">
        <v>4</v>
      </c>
    </row>
    <row r="329" spans="1:5" x14ac:dyDescent="0.35">
      <c r="A329" s="20" t="s">
        <v>1435</v>
      </c>
      <c r="B329" s="27">
        <v>3</v>
      </c>
      <c r="C329" s="27">
        <v>2</v>
      </c>
      <c r="D329" s="27"/>
      <c r="E329" s="27">
        <v>5</v>
      </c>
    </row>
    <row r="330" spans="1:5" x14ac:dyDescent="0.35">
      <c r="A330" s="20" t="s">
        <v>1194</v>
      </c>
      <c r="B330" s="27"/>
      <c r="C330" s="27">
        <v>9</v>
      </c>
      <c r="D330" s="27"/>
      <c r="E330" s="27">
        <v>9</v>
      </c>
    </row>
    <row r="331" spans="1:5" x14ac:dyDescent="0.35">
      <c r="A331" s="20" t="s">
        <v>1119</v>
      </c>
      <c r="B331" s="27">
        <v>1</v>
      </c>
      <c r="C331" s="27">
        <v>3</v>
      </c>
      <c r="D331" s="27"/>
      <c r="E331" s="27">
        <v>4</v>
      </c>
    </row>
    <row r="332" spans="1:5" x14ac:dyDescent="0.35">
      <c r="A332" s="20" t="s">
        <v>1467</v>
      </c>
      <c r="B332" s="27"/>
      <c r="C332" s="27">
        <v>3</v>
      </c>
      <c r="D332" s="27">
        <v>1</v>
      </c>
      <c r="E332" s="27">
        <v>4</v>
      </c>
    </row>
    <row r="333" spans="1:5" x14ac:dyDescent="0.35">
      <c r="A333" s="20" t="s">
        <v>1574</v>
      </c>
      <c r="B333" s="27">
        <v>5</v>
      </c>
      <c r="C333" s="27">
        <v>20</v>
      </c>
      <c r="D333" s="27">
        <v>1</v>
      </c>
      <c r="E333" s="27">
        <v>26</v>
      </c>
    </row>
    <row r="335" spans="1:5" x14ac:dyDescent="0.35">
      <c r="A335" t="s">
        <v>1826</v>
      </c>
    </row>
    <row r="336" spans="1:5" x14ac:dyDescent="0.35">
      <c r="A336" s="19" t="s">
        <v>1817</v>
      </c>
      <c r="B336" s="19" t="s">
        <v>1572</v>
      </c>
    </row>
    <row r="337" spans="1:6" x14ac:dyDescent="0.35">
      <c r="A337" s="19" t="s">
        <v>1573</v>
      </c>
      <c r="B337" t="s">
        <v>1128</v>
      </c>
      <c r="C337" t="s">
        <v>1131</v>
      </c>
      <c r="D337" t="s">
        <v>1173</v>
      </c>
      <c r="E337" t="s">
        <v>1143</v>
      </c>
      <c r="F337" t="s">
        <v>1574</v>
      </c>
    </row>
    <row r="338" spans="1:6" x14ac:dyDescent="0.35">
      <c r="A338" s="20" t="s">
        <v>1331</v>
      </c>
      <c r="B338" s="27"/>
      <c r="C338" s="27"/>
      <c r="D338" s="27">
        <v>3</v>
      </c>
      <c r="E338" s="27">
        <v>1</v>
      </c>
      <c r="F338" s="27">
        <v>4</v>
      </c>
    </row>
    <row r="339" spans="1:6" x14ac:dyDescent="0.35">
      <c r="A339" s="20" t="s">
        <v>1435</v>
      </c>
      <c r="B339" s="27"/>
      <c r="C339" s="27">
        <v>3</v>
      </c>
      <c r="D339" s="27"/>
      <c r="E339" s="27"/>
      <c r="F339" s="27">
        <v>3</v>
      </c>
    </row>
    <row r="340" spans="1:6" x14ac:dyDescent="0.35">
      <c r="A340" s="20" t="s">
        <v>1194</v>
      </c>
      <c r="B340" s="27"/>
      <c r="C340" s="27"/>
      <c r="D340" s="27">
        <v>7</v>
      </c>
      <c r="E340" s="27"/>
      <c r="F340" s="27">
        <v>7</v>
      </c>
    </row>
    <row r="341" spans="1:6" x14ac:dyDescent="0.35">
      <c r="A341" s="20" t="s">
        <v>1119</v>
      </c>
      <c r="B341" s="27">
        <v>1</v>
      </c>
      <c r="C341" s="27"/>
      <c r="D341" s="27">
        <v>3</v>
      </c>
      <c r="E341" s="27"/>
      <c r="F341" s="27">
        <v>4</v>
      </c>
    </row>
    <row r="342" spans="1:6" x14ac:dyDescent="0.35">
      <c r="A342" s="20" t="s">
        <v>1467</v>
      </c>
      <c r="B342" s="27"/>
      <c r="C342" s="27"/>
      <c r="D342" s="27">
        <v>1</v>
      </c>
      <c r="E342" s="27"/>
      <c r="F342" s="27">
        <v>1</v>
      </c>
    </row>
    <row r="343" spans="1:6" x14ac:dyDescent="0.35">
      <c r="A343" s="20" t="s">
        <v>1574</v>
      </c>
      <c r="B343" s="27">
        <v>1</v>
      </c>
      <c r="C343" s="27">
        <v>3</v>
      </c>
      <c r="D343" s="27">
        <v>14</v>
      </c>
      <c r="E343" s="27">
        <v>1</v>
      </c>
      <c r="F343" s="27">
        <v>19</v>
      </c>
    </row>
    <row r="345" spans="1:6" x14ac:dyDescent="0.35">
      <c r="A345" t="s">
        <v>1827</v>
      </c>
    </row>
    <row r="346" spans="1:6" x14ac:dyDescent="0.35">
      <c r="A346" s="19" t="s">
        <v>1817</v>
      </c>
      <c r="B346" s="19" t="s">
        <v>1572</v>
      </c>
    </row>
    <row r="347" spans="1:6" x14ac:dyDescent="0.35">
      <c r="A347" s="19" t="s">
        <v>1573</v>
      </c>
      <c r="B347" t="s">
        <v>1131</v>
      </c>
      <c r="C347" t="s">
        <v>1173</v>
      </c>
      <c r="D347" t="s">
        <v>1574</v>
      </c>
    </row>
    <row r="348" spans="1:6" x14ac:dyDescent="0.35">
      <c r="A348" s="20" t="s">
        <v>1331</v>
      </c>
      <c r="B348" s="27"/>
      <c r="C348" s="27">
        <v>4</v>
      </c>
      <c r="D348" s="27">
        <v>4</v>
      </c>
    </row>
    <row r="349" spans="1:6" x14ac:dyDescent="0.35">
      <c r="A349" s="20" t="s">
        <v>1435</v>
      </c>
      <c r="B349" s="27">
        <v>4</v>
      </c>
      <c r="C349" s="27"/>
      <c r="D349" s="27">
        <v>4</v>
      </c>
    </row>
    <row r="350" spans="1:6" x14ac:dyDescent="0.35">
      <c r="A350" s="20" t="s">
        <v>1194</v>
      </c>
      <c r="B350" s="27"/>
      <c r="C350" s="27">
        <v>4</v>
      </c>
      <c r="D350" s="27">
        <v>4</v>
      </c>
    </row>
    <row r="351" spans="1:6" x14ac:dyDescent="0.35">
      <c r="A351" s="20" t="s">
        <v>1119</v>
      </c>
      <c r="B351" s="27"/>
      <c r="C351" s="27">
        <v>4</v>
      </c>
      <c r="D351" s="27">
        <v>4</v>
      </c>
    </row>
    <row r="352" spans="1:6" x14ac:dyDescent="0.35">
      <c r="A352" s="20" t="s">
        <v>1467</v>
      </c>
      <c r="B352" s="27"/>
      <c r="C352" s="27">
        <v>2</v>
      </c>
      <c r="D352" s="27">
        <v>2</v>
      </c>
    </row>
    <row r="353" spans="1:8" x14ac:dyDescent="0.35">
      <c r="A353" s="20" t="s">
        <v>1574</v>
      </c>
      <c r="B353" s="27">
        <v>4</v>
      </c>
      <c r="C353" s="27">
        <v>14</v>
      </c>
      <c r="D353" s="27">
        <v>18</v>
      </c>
    </row>
    <row r="355" spans="1:8" x14ac:dyDescent="0.35">
      <c r="A355" t="s">
        <v>1828</v>
      </c>
    </row>
    <row r="356" spans="1:8" x14ac:dyDescent="0.35">
      <c r="A356" s="19" t="s">
        <v>1817</v>
      </c>
      <c r="B356" s="19" t="s">
        <v>1572</v>
      </c>
    </row>
    <row r="357" spans="1:8" x14ac:dyDescent="0.35">
      <c r="A357" s="19" t="s">
        <v>1573</v>
      </c>
      <c r="B357" t="s">
        <v>1131</v>
      </c>
      <c r="C357" t="s">
        <v>1173</v>
      </c>
      <c r="D357" t="s">
        <v>1274</v>
      </c>
      <c r="E357" t="s">
        <v>1574</v>
      </c>
    </row>
    <row r="358" spans="1:8" x14ac:dyDescent="0.35">
      <c r="A358" s="20" t="s">
        <v>1331</v>
      </c>
      <c r="B358" s="27">
        <v>1</v>
      </c>
      <c r="C358" s="27">
        <v>3</v>
      </c>
      <c r="D358" s="27"/>
      <c r="E358" s="27">
        <v>4</v>
      </c>
    </row>
    <row r="359" spans="1:8" x14ac:dyDescent="0.35">
      <c r="A359" s="20" t="s">
        <v>1435</v>
      </c>
      <c r="B359" s="27">
        <v>3</v>
      </c>
      <c r="C359" s="27">
        <v>1</v>
      </c>
      <c r="D359" s="27"/>
      <c r="E359" s="27">
        <v>4</v>
      </c>
    </row>
    <row r="360" spans="1:8" x14ac:dyDescent="0.35">
      <c r="A360" s="20" t="s">
        <v>1194</v>
      </c>
      <c r="B360" s="27"/>
      <c r="C360" s="27">
        <v>4</v>
      </c>
      <c r="D360" s="27"/>
      <c r="E360" s="27">
        <v>4</v>
      </c>
    </row>
    <row r="361" spans="1:8" x14ac:dyDescent="0.35">
      <c r="A361" s="20" t="s">
        <v>1119</v>
      </c>
      <c r="B361" s="27"/>
      <c r="C361" s="27">
        <v>4</v>
      </c>
      <c r="D361" s="27"/>
      <c r="E361" s="27">
        <v>4</v>
      </c>
    </row>
    <row r="362" spans="1:8" x14ac:dyDescent="0.35">
      <c r="A362" s="20" t="s">
        <v>1467</v>
      </c>
      <c r="B362" s="27"/>
      <c r="C362" s="27">
        <v>3</v>
      </c>
      <c r="D362" s="27">
        <v>1</v>
      </c>
      <c r="E362" s="27">
        <v>4</v>
      </c>
    </row>
    <row r="363" spans="1:8" x14ac:dyDescent="0.35">
      <c r="A363" s="20" t="s">
        <v>1574</v>
      </c>
      <c r="B363" s="27">
        <v>4</v>
      </c>
      <c r="C363" s="27">
        <v>15</v>
      </c>
      <c r="D363" s="27">
        <v>1</v>
      </c>
      <c r="E363" s="27">
        <v>20</v>
      </c>
    </row>
    <row r="366" spans="1:8" x14ac:dyDescent="0.35">
      <c r="A366" s="75" t="s">
        <v>1829</v>
      </c>
      <c r="B366" s="75"/>
      <c r="C366" s="75"/>
      <c r="D366" s="75"/>
      <c r="E366" s="75"/>
      <c r="F366" s="75"/>
      <c r="G366" s="75"/>
      <c r="H366" s="75"/>
    </row>
    <row r="368" spans="1:8" x14ac:dyDescent="0.35">
      <c r="A368" t="s">
        <v>1812</v>
      </c>
    </row>
    <row r="369" spans="1:16" x14ac:dyDescent="0.35">
      <c r="A369" s="19" t="s">
        <v>1573</v>
      </c>
      <c r="B369" s="19" t="s">
        <v>1830</v>
      </c>
      <c r="C369" t="s">
        <v>1831</v>
      </c>
      <c r="D369" t="s">
        <v>1832</v>
      </c>
      <c r="E369" t="s">
        <v>1833</v>
      </c>
      <c r="F369" t="s">
        <v>1834</v>
      </c>
      <c r="G369" t="s">
        <v>1835</v>
      </c>
      <c r="H369" t="s">
        <v>1836</v>
      </c>
      <c r="I369" t="s">
        <v>1837</v>
      </c>
      <c r="J369" t="s">
        <v>1838</v>
      </c>
      <c r="K369" t="s">
        <v>1839</v>
      </c>
      <c r="L369" t="s">
        <v>1840</v>
      </c>
      <c r="M369" t="s">
        <v>1841</v>
      </c>
      <c r="N369" t="s">
        <v>1842</v>
      </c>
      <c r="O369" t="s">
        <v>1843</v>
      </c>
      <c r="P369" t="s">
        <v>1844</v>
      </c>
    </row>
    <row r="370" spans="1:16" x14ac:dyDescent="0.35">
      <c r="A370" s="20" t="s">
        <v>1331</v>
      </c>
      <c r="B370" s="27">
        <v>30</v>
      </c>
      <c r="C370" s="27">
        <v>55</v>
      </c>
      <c r="D370" s="27">
        <v>76.25</v>
      </c>
      <c r="E370" s="27">
        <v>65</v>
      </c>
      <c r="F370" s="27">
        <v>38.75</v>
      </c>
      <c r="G370" s="27">
        <v>36.25</v>
      </c>
      <c r="H370" s="27">
        <v>61.25</v>
      </c>
      <c r="I370" s="27">
        <v>47.5</v>
      </c>
      <c r="J370" s="27">
        <v>47.5</v>
      </c>
      <c r="K370" s="27">
        <v>46.25</v>
      </c>
      <c r="L370" s="27">
        <v>46.25</v>
      </c>
      <c r="M370" s="27">
        <v>48.75</v>
      </c>
      <c r="N370" s="27">
        <v>170</v>
      </c>
      <c r="O370" s="27">
        <v>5</v>
      </c>
      <c r="P370" s="27">
        <v>7.75</v>
      </c>
    </row>
    <row r="371" spans="1:16" x14ac:dyDescent="0.35">
      <c r="A371" s="20" t="s">
        <v>1435</v>
      </c>
      <c r="B371" s="27">
        <v>70</v>
      </c>
      <c r="C371" s="27">
        <v>30</v>
      </c>
      <c r="D371" s="27">
        <v>97.5</v>
      </c>
      <c r="E371" s="27">
        <v>206</v>
      </c>
      <c r="F371" s="27">
        <v>50</v>
      </c>
      <c r="G371" s="27">
        <v>70</v>
      </c>
      <c r="H371" s="27">
        <v>212</v>
      </c>
      <c r="I371" s="27">
        <v>201.66666666666666</v>
      </c>
      <c r="J371" s="27">
        <v>52.5</v>
      </c>
      <c r="K371" s="27">
        <v>90</v>
      </c>
      <c r="L371" s="27">
        <v>263.33333333333331</v>
      </c>
      <c r="M371" s="27">
        <v>303.33333333333331</v>
      </c>
      <c r="N371" s="76">
        <v>730</v>
      </c>
      <c r="O371" s="27">
        <v>63.5</v>
      </c>
      <c r="P371" s="27">
        <v>50</v>
      </c>
    </row>
    <row r="372" spans="1:16" x14ac:dyDescent="0.35">
      <c r="A372" s="20" t="s">
        <v>1194</v>
      </c>
      <c r="B372" s="27">
        <v>25</v>
      </c>
      <c r="C372" s="27">
        <v>78</v>
      </c>
      <c r="D372" s="27">
        <v>24.666666666666668</v>
      </c>
      <c r="E372" s="27">
        <v>93.8</v>
      </c>
      <c r="F372" s="27">
        <v>24</v>
      </c>
      <c r="G372" s="27">
        <v>9.5</v>
      </c>
      <c r="H372" s="27">
        <v>19</v>
      </c>
      <c r="I372" s="27">
        <v>13.25</v>
      </c>
      <c r="J372" s="27">
        <v>8.75</v>
      </c>
      <c r="K372" s="27">
        <v>8.75</v>
      </c>
      <c r="L372" s="27">
        <v>7.666666666666667</v>
      </c>
      <c r="M372" s="27">
        <v>7.666666666666667</v>
      </c>
      <c r="N372" s="27">
        <v>92</v>
      </c>
      <c r="O372" s="27">
        <v>15.25</v>
      </c>
      <c r="P372" s="27">
        <v>11.5</v>
      </c>
    </row>
    <row r="373" spans="1:16" x14ac:dyDescent="0.35">
      <c r="A373" s="20" t="s">
        <v>1119</v>
      </c>
      <c r="B373" s="27">
        <v>56.25</v>
      </c>
      <c r="C373" s="27">
        <v>57.75</v>
      </c>
      <c r="D373" s="27">
        <v>35</v>
      </c>
      <c r="E373" s="27">
        <v>80</v>
      </c>
      <c r="F373" s="27">
        <v>37.5</v>
      </c>
      <c r="G373" s="27">
        <v>41.8</v>
      </c>
      <c r="H373" s="27">
        <v>55.714285714285715</v>
      </c>
      <c r="I373" s="27">
        <v>72</v>
      </c>
      <c r="J373" s="27">
        <v>29.75</v>
      </c>
      <c r="K373" s="27">
        <v>55</v>
      </c>
      <c r="L373" s="27">
        <v>78</v>
      </c>
      <c r="M373" s="27">
        <v>78</v>
      </c>
      <c r="N373" s="27">
        <v>101</v>
      </c>
      <c r="O373" s="76">
        <v>14.5</v>
      </c>
      <c r="P373" s="27">
        <v>14.75</v>
      </c>
    </row>
    <row r="374" spans="1:16" x14ac:dyDescent="0.35">
      <c r="A374" s="20" t="s">
        <v>1467</v>
      </c>
      <c r="B374" s="27">
        <v>18</v>
      </c>
      <c r="C374" s="27">
        <v>32.5</v>
      </c>
      <c r="D374" s="27">
        <v>47.5</v>
      </c>
      <c r="E374" s="27">
        <v>47.5</v>
      </c>
      <c r="F374" s="27">
        <v>30</v>
      </c>
      <c r="G374" s="27">
        <v>30</v>
      </c>
      <c r="H374" s="27">
        <v>40</v>
      </c>
      <c r="I374" s="27">
        <v>30</v>
      </c>
      <c r="J374" s="27">
        <v>30</v>
      </c>
      <c r="K374" s="76">
        <v>37.5</v>
      </c>
      <c r="L374" s="27">
        <v>55</v>
      </c>
      <c r="M374" s="27">
        <v>55</v>
      </c>
      <c r="N374" s="27">
        <v>120</v>
      </c>
      <c r="O374" s="27">
        <v>26</v>
      </c>
      <c r="P374" s="27">
        <v>14</v>
      </c>
    </row>
    <row r="375" spans="1:16" x14ac:dyDescent="0.35">
      <c r="A375" s="20" t="s">
        <v>1845</v>
      </c>
      <c r="B375" s="27"/>
      <c r="C375" s="27"/>
      <c r="D375" s="27"/>
      <c r="E375" s="27"/>
      <c r="F375" s="27"/>
      <c r="G375" s="27"/>
      <c r="H375" s="27"/>
      <c r="I375" s="27"/>
      <c r="J375" s="27"/>
      <c r="K375" s="27"/>
      <c r="L375" s="27"/>
      <c r="M375" s="27"/>
      <c r="N375" s="27"/>
      <c r="O375" s="27"/>
      <c r="P375" s="27"/>
    </row>
    <row r="376" spans="1:16" x14ac:dyDescent="0.35">
      <c r="A376" s="20" t="s">
        <v>1574</v>
      </c>
      <c r="B376" s="27">
        <v>43.428571428571431</v>
      </c>
      <c r="C376" s="27">
        <v>51.470588235294116</v>
      </c>
      <c r="D376" s="27">
        <v>55.666666666666664</v>
      </c>
      <c r="E376" s="27">
        <v>104.23809523809524</v>
      </c>
      <c r="F376" s="27">
        <v>35.944444444444443</v>
      </c>
      <c r="G376" s="27">
        <v>36.1</v>
      </c>
      <c r="H376" s="27">
        <v>75.730769230769226</v>
      </c>
      <c r="I376" s="27">
        <v>84.043478260869563</v>
      </c>
      <c r="J376" s="27">
        <v>33.700000000000003</v>
      </c>
      <c r="K376" s="27">
        <v>41.578947368421055</v>
      </c>
      <c r="L376" s="27">
        <v>84.631578947368425</v>
      </c>
      <c r="M376" s="27">
        <v>91.473684210526315</v>
      </c>
      <c r="N376" s="27">
        <v>1213</v>
      </c>
      <c r="O376" s="27">
        <v>24.85</v>
      </c>
      <c r="P376" s="27">
        <v>18.222222222222221</v>
      </c>
    </row>
    <row r="377" spans="1:16" x14ac:dyDescent="0.35">
      <c r="A377" s="20"/>
      <c r="B377" s="27"/>
      <c r="C377" s="27"/>
      <c r="D377" s="27"/>
      <c r="E377" s="27"/>
      <c r="F377" s="27"/>
      <c r="G377" s="27"/>
      <c r="H377" s="27"/>
      <c r="I377" s="27"/>
      <c r="J377" s="27"/>
      <c r="K377" s="27"/>
      <c r="L377" s="27"/>
      <c r="M377" s="27"/>
      <c r="N377" s="27"/>
      <c r="O377" s="27"/>
      <c r="P377" s="27"/>
    </row>
    <row r="378" spans="1:16" x14ac:dyDescent="0.35">
      <c r="A378" s="20"/>
      <c r="B378" s="27"/>
      <c r="C378" s="27"/>
      <c r="D378" s="27"/>
      <c r="E378" s="27"/>
      <c r="F378" s="27"/>
      <c r="G378" s="27"/>
      <c r="H378" s="27"/>
      <c r="I378" s="27"/>
      <c r="J378" s="27"/>
      <c r="K378" s="27"/>
      <c r="L378" s="27"/>
      <c r="M378" s="27"/>
      <c r="N378" s="27"/>
      <c r="O378" s="27"/>
      <c r="P378" s="27"/>
    </row>
    <row r="379" spans="1:16" x14ac:dyDescent="0.35">
      <c r="A379" t="s">
        <v>1846</v>
      </c>
    </row>
    <row r="380" spans="1:16" x14ac:dyDescent="0.35">
      <c r="A380" s="19" t="s">
        <v>1817</v>
      </c>
      <c r="B380" s="19" t="s">
        <v>1572</v>
      </c>
    </row>
    <row r="381" spans="1:16" x14ac:dyDescent="0.35">
      <c r="A381" s="19" t="s">
        <v>1573</v>
      </c>
      <c r="B381" t="s">
        <v>1128</v>
      </c>
      <c r="C381" t="s">
        <v>1131</v>
      </c>
      <c r="D381" t="s">
        <v>1574</v>
      </c>
    </row>
    <row r="382" spans="1:16" x14ac:dyDescent="0.35">
      <c r="A382" s="20" t="s">
        <v>1331</v>
      </c>
      <c r="B382" s="27">
        <v>3</v>
      </c>
      <c r="C382" s="27">
        <v>1</v>
      </c>
      <c r="D382" s="27">
        <v>4</v>
      </c>
    </row>
    <row r="383" spans="1:16" x14ac:dyDescent="0.35">
      <c r="A383" s="20" t="s">
        <v>1435</v>
      </c>
      <c r="B383" s="27">
        <v>3</v>
      </c>
      <c r="C383" s="27"/>
      <c r="D383" s="27">
        <v>3</v>
      </c>
    </row>
    <row r="384" spans="1:16" x14ac:dyDescent="0.35">
      <c r="A384" s="20" t="s">
        <v>1194</v>
      </c>
      <c r="B384" s="27">
        <v>3</v>
      </c>
      <c r="C384" s="27"/>
      <c r="D384" s="27">
        <v>3</v>
      </c>
    </row>
    <row r="385" spans="1:5" x14ac:dyDescent="0.35">
      <c r="A385" s="20" t="s">
        <v>1119</v>
      </c>
      <c r="B385" s="27">
        <v>1</v>
      </c>
      <c r="C385" s="27">
        <v>1</v>
      </c>
      <c r="D385" s="27">
        <v>2</v>
      </c>
    </row>
    <row r="386" spans="1:5" x14ac:dyDescent="0.35">
      <c r="A386" s="20" t="s">
        <v>1467</v>
      </c>
      <c r="B386" s="27"/>
      <c r="C386" s="27">
        <v>3</v>
      </c>
      <c r="D386" s="27">
        <v>3</v>
      </c>
    </row>
    <row r="387" spans="1:5" x14ac:dyDescent="0.35">
      <c r="A387" s="20" t="s">
        <v>1574</v>
      </c>
      <c r="B387" s="27">
        <v>10</v>
      </c>
      <c r="C387" s="27">
        <v>5</v>
      </c>
      <c r="D387" s="27">
        <v>15</v>
      </c>
    </row>
    <row r="389" spans="1:5" x14ac:dyDescent="0.35">
      <c r="A389" t="s">
        <v>1847</v>
      </c>
    </row>
    <row r="390" spans="1:5" x14ac:dyDescent="0.35">
      <c r="A390" s="19" t="s">
        <v>1817</v>
      </c>
      <c r="B390" s="19" t="s">
        <v>1572</v>
      </c>
    </row>
    <row r="391" spans="1:5" x14ac:dyDescent="0.35">
      <c r="A391" s="19" t="s">
        <v>1573</v>
      </c>
      <c r="B391" t="s">
        <v>1128</v>
      </c>
      <c r="C391" t="s">
        <v>1131</v>
      </c>
      <c r="D391" t="s">
        <v>1274</v>
      </c>
      <c r="E391" t="s">
        <v>1574</v>
      </c>
    </row>
    <row r="392" spans="1:5" x14ac:dyDescent="0.35">
      <c r="A392" s="20" t="s">
        <v>1331</v>
      </c>
      <c r="B392" s="27">
        <v>4</v>
      </c>
      <c r="C392" s="27"/>
      <c r="D392" s="27"/>
      <c r="E392" s="27">
        <v>4</v>
      </c>
    </row>
    <row r="393" spans="1:5" x14ac:dyDescent="0.35">
      <c r="A393" s="20" t="s">
        <v>1435</v>
      </c>
      <c r="B393" s="27">
        <v>2</v>
      </c>
      <c r="C393" s="27">
        <v>2</v>
      </c>
      <c r="D393" s="27"/>
      <c r="E393" s="27">
        <v>4</v>
      </c>
    </row>
    <row r="394" spans="1:5" x14ac:dyDescent="0.35">
      <c r="A394" s="20" t="s">
        <v>1194</v>
      </c>
      <c r="B394" s="27">
        <v>1</v>
      </c>
      <c r="C394" s="27"/>
      <c r="D394" s="27">
        <v>3</v>
      </c>
      <c r="E394" s="27">
        <v>4</v>
      </c>
    </row>
    <row r="395" spans="1:5" x14ac:dyDescent="0.35">
      <c r="A395" s="20" t="s">
        <v>1119</v>
      </c>
      <c r="B395" s="27">
        <v>2</v>
      </c>
      <c r="C395" s="27">
        <v>2</v>
      </c>
      <c r="D395" s="27"/>
      <c r="E395" s="27">
        <v>4</v>
      </c>
    </row>
    <row r="396" spans="1:5" x14ac:dyDescent="0.35">
      <c r="A396" s="20" t="s">
        <v>1467</v>
      </c>
      <c r="B396" s="27"/>
      <c r="C396" s="27">
        <v>3</v>
      </c>
      <c r="D396" s="27">
        <v>1</v>
      </c>
      <c r="E396" s="27">
        <v>4</v>
      </c>
    </row>
    <row r="397" spans="1:5" x14ac:dyDescent="0.35">
      <c r="A397" s="20" t="s">
        <v>1574</v>
      </c>
      <c r="B397" s="27">
        <v>9</v>
      </c>
      <c r="C397" s="27">
        <v>7</v>
      </c>
      <c r="D397" s="27">
        <v>4</v>
      </c>
      <c r="E397" s="27">
        <v>20</v>
      </c>
    </row>
    <row r="399" spans="1:5" x14ac:dyDescent="0.35">
      <c r="A399" t="s">
        <v>1848</v>
      </c>
    </row>
    <row r="400" spans="1:5" x14ac:dyDescent="0.35">
      <c r="A400" s="19" t="s">
        <v>1817</v>
      </c>
      <c r="B400" s="19" t="s">
        <v>1572</v>
      </c>
    </row>
    <row r="401" spans="1:5" x14ac:dyDescent="0.35">
      <c r="A401" s="19" t="s">
        <v>1573</v>
      </c>
      <c r="B401" t="s">
        <v>1128</v>
      </c>
      <c r="C401" t="s">
        <v>1131</v>
      </c>
      <c r="D401" t="s">
        <v>1173</v>
      </c>
      <c r="E401" t="s">
        <v>1574</v>
      </c>
    </row>
    <row r="402" spans="1:5" x14ac:dyDescent="0.35">
      <c r="A402" s="20" t="s">
        <v>1331</v>
      </c>
      <c r="B402" s="27">
        <v>1</v>
      </c>
      <c r="C402" s="27"/>
      <c r="D402" s="27">
        <v>3</v>
      </c>
      <c r="E402" s="27">
        <v>4</v>
      </c>
    </row>
    <row r="403" spans="1:5" x14ac:dyDescent="0.35">
      <c r="A403" s="20" t="s">
        <v>1435</v>
      </c>
      <c r="B403" s="27"/>
      <c r="C403" s="27"/>
      <c r="D403" s="27">
        <v>1</v>
      </c>
      <c r="E403" s="27">
        <v>1</v>
      </c>
    </row>
    <row r="404" spans="1:5" x14ac:dyDescent="0.35">
      <c r="A404" s="20" t="s">
        <v>1194</v>
      </c>
      <c r="B404" s="27"/>
      <c r="C404" s="27">
        <v>1</v>
      </c>
      <c r="D404" s="27">
        <v>4</v>
      </c>
      <c r="E404" s="27">
        <v>5</v>
      </c>
    </row>
    <row r="405" spans="1:5" x14ac:dyDescent="0.35">
      <c r="A405" s="20" t="s">
        <v>1119</v>
      </c>
      <c r="B405" s="27"/>
      <c r="C405" s="27">
        <v>3</v>
      </c>
      <c r="D405" s="27">
        <v>3</v>
      </c>
      <c r="E405" s="27">
        <v>6</v>
      </c>
    </row>
    <row r="406" spans="1:5" x14ac:dyDescent="0.35">
      <c r="A406" s="20" t="s">
        <v>1467</v>
      </c>
      <c r="B406" s="27"/>
      <c r="C406" s="27"/>
      <c r="D406" s="27">
        <v>4</v>
      </c>
      <c r="E406" s="27">
        <v>4</v>
      </c>
    </row>
    <row r="407" spans="1:5" x14ac:dyDescent="0.35">
      <c r="A407" s="20" t="s">
        <v>1574</v>
      </c>
      <c r="B407" s="27">
        <v>1</v>
      </c>
      <c r="C407" s="27">
        <v>4</v>
      </c>
      <c r="D407" s="27">
        <v>15</v>
      </c>
      <c r="E407" s="27">
        <v>20</v>
      </c>
    </row>
    <row r="409" spans="1:5" x14ac:dyDescent="0.35">
      <c r="A409" t="s">
        <v>1849</v>
      </c>
    </row>
    <row r="410" spans="1:5" x14ac:dyDescent="0.35">
      <c r="A410" s="19" t="s">
        <v>1817</v>
      </c>
      <c r="B410" s="19" t="s">
        <v>1572</v>
      </c>
    </row>
    <row r="411" spans="1:5" x14ac:dyDescent="0.35">
      <c r="A411" s="19" t="s">
        <v>1573</v>
      </c>
      <c r="B411" t="s">
        <v>1128</v>
      </c>
      <c r="C411" t="s">
        <v>1131</v>
      </c>
      <c r="D411" t="s">
        <v>1173</v>
      </c>
      <c r="E411" t="s">
        <v>1574</v>
      </c>
    </row>
    <row r="412" spans="1:5" x14ac:dyDescent="0.35">
      <c r="A412" s="20" t="s">
        <v>1331</v>
      </c>
      <c r="B412" s="27">
        <v>3</v>
      </c>
      <c r="C412" s="27"/>
      <c r="D412" s="27">
        <v>1</v>
      </c>
      <c r="E412" s="27">
        <v>4</v>
      </c>
    </row>
    <row r="413" spans="1:5" x14ac:dyDescent="0.35">
      <c r="A413" s="20" t="s">
        <v>1435</v>
      </c>
      <c r="B413" s="27"/>
      <c r="C413" s="27"/>
      <c r="D413" s="27">
        <v>3</v>
      </c>
      <c r="E413" s="27">
        <v>3</v>
      </c>
    </row>
    <row r="414" spans="1:5" x14ac:dyDescent="0.35">
      <c r="A414" s="20" t="s">
        <v>1194</v>
      </c>
      <c r="B414" s="27"/>
      <c r="C414" s="27"/>
      <c r="D414" s="27">
        <v>3</v>
      </c>
      <c r="E414" s="27">
        <v>3</v>
      </c>
    </row>
    <row r="415" spans="1:5" x14ac:dyDescent="0.35">
      <c r="A415" s="20" t="s">
        <v>1119</v>
      </c>
      <c r="B415" s="27">
        <v>4</v>
      </c>
      <c r="C415" s="27">
        <v>1</v>
      </c>
      <c r="D415" s="27"/>
      <c r="E415" s="27">
        <v>5</v>
      </c>
    </row>
    <row r="416" spans="1:5" x14ac:dyDescent="0.35">
      <c r="A416" s="20" t="s">
        <v>1467</v>
      </c>
      <c r="B416" s="27"/>
      <c r="C416" s="27"/>
      <c r="D416" s="27">
        <v>4</v>
      </c>
      <c r="E416" s="27">
        <v>4</v>
      </c>
    </row>
    <row r="417" spans="1:5" x14ac:dyDescent="0.35">
      <c r="A417" s="20" t="s">
        <v>1574</v>
      </c>
      <c r="B417" s="27">
        <v>7</v>
      </c>
      <c r="C417" s="27">
        <v>1</v>
      </c>
      <c r="D417" s="27">
        <v>11</v>
      </c>
      <c r="E417" s="27">
        <v>19</v>
      </c>
    </row>
    <row r="419" spans="1:5" x14ac:dyDescent="0.35">
      <c r="A419" t="s">
        <v>1850</v>
      </c>
    </row>
    <row r="420" spans="1:5" x14ac:dyDescent="0.35">
      <c r="A420" s="19" t="s">
        <v>1817</v>
      </c>
      <c r="B420" s="19" t="s">
        <v>1572</v>
      </c>
    </row>
    <row r="421" spans="1:5" x14ac:dyDescent="0.35">
      <c r="A421" s="19" t="s">
        <v>1573</v>
      </c>
      <c r="B421" t="s">
        <v>1131</v>
      </c>
      <c r="C421" t="s">
        <v>1173</v>
      </c>
      <c r="D421" t="s">
        <v>1574</v>
      </c>
    </row>
    <row r="422" spans="1:5" x14ac:dyDescent="0.35">
      <c r="A422" s="20" t="s">
        <v>1331</v>
      </c>
      <c r="B422" s="27"/>
      <c r="C422" s="27">
        <v>1</v>
      </c>
      <c r="D422" s="27">
        <v>1</v>
      </c>
    </row>
    <row r="423" spans="1:5" x14ac:dyDescent="0.35">
      <c r="A423" s="20" t="s">
        <v>1435</v>
      </c>
      <c r="B423" s="27"/>
      <c r="C423" s="27">
        <v>2</v>
      </c>
      <c r="D423" s="27">
        <v>2</v>
      </c>
    </row>
    <row r="424" spans="1:5" x14ac:dyDescent="0.35">
      <c r="A424" s="20" t="s">
        <v>1194</v>
      </c>
      <c r="B424" s="27"/>
      <c r="C424" s="27">
        <v>3</v>
      </c>
      <c r="D424" s="27">
        <v>3</v>
      </c>
    </row>
    <row r="425" spans="1:5" x14ac:dyDescent="0.35">
      <c r="A425" s="20" t="s">
        <v>1119</v>
      </c>
      <c r="B425" s="27">
        <v>1</v>
      </c>
      <c r="C425" s="27"/>
      <c r="D425" s="27">
        <v>1</v>
      </c>
    </row>
    <row r="426" spans="1:5" x14ac:dyDescent="0.35">
      <c r="A426" s="20" t="s">
        <v>1467</v>
      </c>
      <c r="B426" s="27"/>
      <c r="C426" s="27">
        <v>4</v>
      </c>
      <c r="D426" s="27">
        <v>4</v>
      </c>
    </row>
    <row r="427" spans="1:5" x14ac:dyDescent="0.35">
      <c r="A427" s="20" t="s">
        <v>1574</v>
      </c>
      <c r="B427" s="27">
        <v>1</v>
      </c>
      <c r="C427" s="27">
        <v>10</v>
      </c>
      <c r="D427" s="27">
        <v>11</v>
      </c>
    </row>
    <row r="429" spans="1:5" x14ac:dyDescent="0.35">
      <c r="A429" t="s">
        <v>1851</v>
      </c>
    </row>
    <row r="430" spans="1:5" x14ac:dyDescent="0.35">
      <c r="A430" s="19" t="s">
        <v>1817</v>
      </c>
      <c r="B430" s="19" t="s">
        <v>1572</v>
      </c>
    </row>
    <row r="431" spans="1:5" x14ac:dyDescent="0.35">
      <c r="A431" s="19" t="s">
        <v>1573</v>
      </c>
      <c r="B431" t="s">
        <v>1131</v>
      </c>
      <c r="C431" t="s">
        <v>1173</v>
      </c>
      <c r="D431" t="s">
        <v>1574</v>
      </c>
    </row>
    <row r="432" spans="1:5" x14ac:dyDescent="0.35">
      <c r="A432" s="20" t="s">
        <v>1331</v>
      </c>
      <c r="B432" s="27"/>
      <c r="C432" s="27">
        <v>2</v>
      </c>
      <c r="D432" s="27">
        <v>2</v>
      </c>
    </row>
    <row r="433" spans="1:4" x14ac:dyDescent="0.35">
      <c r="A433" s="20" t="s">
        <v>1435</v>
      </c>
      <c r="B433" s="27"/>
      <c r="C433" s="27">
        <v>1</v>
      </c>
      <c r="D433" s="27">
        <v>1</v>
      </c>
    </row>
    <row r="434" spans="1:4" x14ac:dyDescent="0.35">
      <c r="A434" s="20" t="s">
        <v>1194</v>
      </c>
      <c r="B434" s="27"/>
      <c r="C434" s="27">
        <v>4</v>
      </c>
      <c r="D434" s="27">
        <v>4</v>
      </c>
    </row>
    <row r="435" spans="1:4" x14ac:dyDescent="0.35">
      <c r="A435" s="20" t="s">
        <v>1119</v>
      </c>
      <c r="B435" s="27">
        <v>2</v>
      </c>
      <c r="C435" s="27">
        <v>1</v>
      </c>
      <c r="D435" s="27">
        <v>3</v>
      </c>
    </row>
    <row r="436" spans="1:4" x14ac:dyDescent="0.35">
      <c r="A436" s="20" t="s">
        <v>1467</v>
      </c>
      <c r="B436" s="27"/>
      <c r="C436" s="27">
        <v>4</v>
      </c>
      <c r="D436" s="27">
        <v>4</v>
      </c>
    </row>
    <row r="437" spans="1:4" x14ac:dyDescent="0.35">
      <c r="A437" s="20" t="s">
        <v>1574</v>
      </c>
      <c r="B437" s="27">
        <v>2</v>
      </c>
      <c r="C437" s="27">
        <v>12</v>
      </c>
      <c r="D437" s="27">
        <v>14</v>
      </c>
    </row>
    <row r="439" spans="1:4" x14ac:dyDescent="0.35">
      <c r="A439" t="s">
        <v>1852</v>
      </c>
    </row>
    <row r="440" spans="1:4" x14ac:dyDescent="0.35">
      <c r="A440" s="19" t="s">
        <v>1817</v>
      </c>
      <c r="B440" s="19" t="s">
        <v>1572</v>
      </c>
    </row>
    <row r="441" spans="1:4" x14ac:dyDescent="0.35">
      <c r="A441" s="19" t="s">
        <v>1573</v>
      </c>
      <c r="B441" t="s">
        <v>1131</v>
      </c>
      <c r="C441" t="s">
        <v>1173</v>
      </c>
      <c r="D441" t="s">
        <v>1574</v>
      </c>
    </row>
    <row r="442" spans="1:4" x14ac:dyDescent="0.35">
      <c r="A442" s="20" t="s">
        <v>1331</v>
      </c>
      <c r="B442" s="27">
        <v>1</v>
      </c>
      <c r="C442" s="27">
        <v>1</v>
      </c>
      <c r="D442" s="27">
        <v>2</v>
      </c>
    </row>
    <row r="443" spans="1:4" x14ac:dyDescent="0.35">
      <c r="A443" s="20" t="s">
        <v>1435</v>
      </c>
      <c r="B443" s="27"/>
      <c r="C443" s="27">
        <v>4</v>
      </c>
      <c r="D443" s="27">
        <v>4</v>
      </c>
    </row>
    <row r="444" spans="1:4" x14ac:dyDescent="0.35">
      <c r="A444" s="20" t="s">
        <v>1194</v>
      </c>
      <c r="B444" s="27"/>
      <c r="C444" s="27">
        <v>4</v>
      </c>
      <c r="D444" s="27">
        <v>4</v>
      </c>
    </row>
    <row r="445" spans="1:4" x14ac:dyDescent="0.35">
      <c r="A445" s="20" t="s">
        <v>1119</v>
      </c>
      <c r="B445" s="27">
        <v>2</v>
      </c>
      <c r="C445" s="27"/>
      <c r="D445" s="27">
        <v>2</v>
      </c>
    </row>
    <row r="446" spans="1:4" x14ac:dyDescent="0.35">
      <c r="A446" s="20" t="s">
        <v>1467</v>
      </c>
      <c r="B446" s="27"/>
      <c r="C446" s="27">
        <v>4</v>
      </c>
      <c r="D446" s="27">
        <v>4</v>
      </c>
    </row>
    <row r="447" spans="1:4" x14ac:dyDescent="0.35">
      <c r="A447" s="20" t="s">
        <v>1574</v>
      </c>
      <c r="B447" s="27">
        <v>3</v>
      </c>
      <c r="C447" s="27">
        <v>13</v>
      </c>
      <c r="D447" s="27">
        <v>16</v>
      </c>
    </row>
    <row r="449" spans="1:4" x14ac:dyDescent="0.35">
      <c r="A449" t="s">
        <v>1853</v>
      </c>
    </row>
    <row r="450" spans="1:4" x14ac:dyDescent="0.35">
      <c r="A450" s="19" t="s">
        <v>1817</v>
      </c>
      <c r="B450" s="19" t="s">
        <v>1572</v>
      </c>
    </row>
    <row r="451" spans="1:4" x14ac:dyDescent="0.35">
      <c r="A451" s="19" t="s">
        <v>1573</v>
      </c>
      <c r="B451" t="s">
        <v>1131</v>
      </c>
      <c r="C451" t="s">
        <v>1173</v>
      </c>
      <c r="D451" t="s">
        <v>1574</v>
      </c>
    </row>
    <row r="452" spans="1:4" x14ac:dyDescent="0.35">
      <c r="A452" s="20" t="s">
        <v>1331</v>
      </c>
      <c r="B452" s="27">
        <v>1</v>
      </c>
      <c r="C452" s="27">
        <v>2</v>
      </c>
      <c r="D452" s="27">
        <v>3</v>
      </c>
    </row>
    <row r="453" spans="1:4" x14ac:dyDescent="0.35">
      <c r="A453" s="20" t="s">
        <v>1435</v>
      </c>
      <c r="B453" s="27">
        <v>2</v>
      </c>
      <c r="C453" s="27">
        <v>4</v>
      </c>
      <c r="D453" s="27">
        <v>6</v>
      </c>
    </row>
    <row r="454" spans="1:4" x14ac:dyDescent="0.35">
      <c r="A454" s="20" t="s">
        <v>1194</v>
      </c>
      <c r="B454" s="27"/>
      <c r="C454" s="27">
        <v>4</v>
      </c>
      <c r="D454" s="27">
        <v>4</v>
      </c>
    </row>
    <row r="455" spans="1:4" x14ac:dyDescent="0.35">
      <c r="A455" s="20" t="s">
        <v>1119</v>
      </c>
      <c r="B455" s="27"/>
      <c r="C455" s="27">
        <v>2</v>
      </c>
      <c r="D455" s="27">
        <v>2</v>
      </c>
    </row>
    <row r="456" spans="1:4" x14ac:dyDescent="0.35">
      <c r="A456" s="20" t="s">
        <v>1467</v>
      </c>
      <c r="B456" s="27"/>
      <c r="C456" s="27">
        <v>4</v>
      </c>
      <c r="D456" s="27">
        <v>4</v>
      </c>
    </row>
    <row r="457" spans="1:4" x14ac:dyDescent="0.35">
      <c r="A457" s="20" t="s">
        <v>1574</v>
      </c>
      <c r="B457" s="27">
        <v>3</v>
      </c>
      <c r="C457" s="27">
        <v>16</v>
      </c>
      <c r="D457" s="27">
        <v>19</v>
      </c>
    </row>
    <row r="459" spans="1:4" x14ac:dyDescent="0.35">
      <c r="A459" t="s">
        <v>1854</v>
      </c>
    </row>
    <row r="460" spans="1:4" x14ac:dyDescent="0.35">
      <c r="A460" s="19" t="s">
        <v>1817</v>
      </c>
      <c r="B460" s="19" t="s">
        <v>1572</v>
      </c>
    </row>
    <row r="461" spans="1:4" x14ac:dyDescent="0.35">
      <c r="A461" s="19" t="s">
        <v>1573</v>
      </c>
      <c r="B461" t="s">
        <v>1131</v>
      </c>
      <c r="C461" t="s">
        <v>1173</v>
      </c>
      <c r="D461" t="s">
        <v>1574</v>
      </c>
    </row>
    <row r="462" spans="1:4" x14ac:dyDescent="0.35">
      <c r="A462" s="20" t="s">
        <v>1331</v>
      </c>
      <c r="B462" s="27"/>
      <c r="C462" s="27">
        <v>1</v>
      </c>
      <c r="D462" s="27">
        <v>1</v>
      </c>
    </row>
    <row r="463" spans="1:4" x14ac:dyDescent="0.35">
      <c r="A463" s="20" t="s">
        <v>1435</v>
      </c>
      <c r="B463" s="27"/>
      <c r="C463" s="27">
        <v>2</v>
      </c>
      <c r="D463" s="27">
        <v>2</v>
      </c>
    </row>
    <row r="464" spans="1:4" x14ac:dyDescent="0.35">
      <c r="A464" s="20" t="s">
        <v>1194</v>
      </c>
      <c r="B464" s="27"/>
      <c r="C464" s="27">
        <v>4</v>
      </c>
      <c r="D464" s="27">
        <v>4</v>
      </c>
    </row>
    <row r="465" spans="1:5" x14ac:dyDescent="0.35">
      <c r="A465" s="20" t="s">
        <v>1119</v>
      </c>
      <c r="B465" s="27">
        <v>2</v>
      </c>
      <c r="C465" s="27">
        <v>1</v>
      </c>
      <c r="D465" s="27">
        <v>3</v>
      </c>
    </row>
    <row r="466" spans="1:5" x14ac:dyDescent="0.35">
      <c r="A466" s="20" t="s">
        <v>1467</v>
      </c>
      <c r="B466" s="27"/>
      <c r="C466" s="27">
        <v>4</v>
      </c>
      <c r="D466" s="27">
        <v>4</v>
      </c>
    </row>
    <row r="467" spans="1:5" x14ac:dyDescent="0.35">
      <c r="A467" s="20" t="s">
        <v>1574</v>
      </c>
      <c r="B467" s="27">
        <v>2</v>
      </c>
      <c r="C467" s="27">
        <v>12</v>
      </c>
      <c r="D467" s="27">
        <v>14</v>
      </c>
    </row>
    <row r="470" spans="1:5" x14ac:dyDescent="0.35">
      <c r="A470" t="s">
        <v>1855</v>
      </c>
    </row>
    <row r="471" spans="1:5" x14ac:dyDescent="0.35">
      <c r="A471" s="19" t="s">
        <v>1817</v>
      </c>
      <c r="B471" s="19" t="s">
        <v>1572</v>
      </c>
    </row>
    <row r="472" spans="1:5" x14ac:dyDescent="0.35">
      <c r="A472" s="19" t="s">
        <v>1573</v>
      </c>
      <c r="B472" t="s">
        <v>1131</v>
      </c>
      <c r="C472" t="s">
        <v>1173</v>
      </c>
      <c r="D472" t="s">
        <v>1143</v>
      </c>
      <c r="E472" t="s">
        <v>1574</v>
      </c>
    </row>
    <row r="473" spans="1:5" x14ac:dyDescent="0.35">
      <c r="A473" s="20" t="s">
        <v>1331</v>
      </c>
      <c r="B473" s="27">
        <v>1</v>
      </c>
      <c r="C473" s="27">
        <v>2</v>
      </c>
      <c r="D473" s="27">
        <v>1</v>
      </c>
      <c r="E473" s="27">
        <v>4</v>
      </c>
    </row>
    <row r="474" spans="1:5" x14ac:dyDescent="0.35">
      <c r="A474" s="20" t="s">
        <v>1435</v>
      </c>
      <c r="B474" s="27">
        <v>3</v>
      </c>
      <c r="C474" s="27">
        <v>1</v>
      </c>
      <c r="D474" s="27"/>
      <c r="E474" s="27">
        <v>4</v>
      </c>
    </row>
    <row r="475" spans="1:5" x14ac:dyDescent="0.35">
      <c r="A475" s="20" t="s">
        <v>1194</v>
      </c>
      <c r="B475" s="27"/>
      <c r="C475" s="27">
        <v>6</v>
      </c>
      <c r="D475" s="27"/>
      <c r="E475" s="27">
        <v>6</v>
      </c>
    </row>
    <row r="476" spans="1:5" x14ac:dyDescent="0.35">
      <c r="A476" s="20" t="s">
        <v>1119</v>
      </c>
      <c r="B476" s="27">
        <v>3</v>
      </c>
      <c r="C476" s="27">
        <v>2</v>
      </c>
      <c r="D476" s="27"/>
      <c r="E476" s="27">
        <v>5</v>
      </c>
    </row>
    <row r="477" spans="1:5" x14ac:dyDescent="0.35">
      <c r="A477" s="20" t="s">
        <v>1467</v>
      </c>
      <c r="B477" s="27"/>
      <c r="C477" s="27">
        <v>4</v>
      </c>
      <c r="D477" s="27"/>
      <c r="E477" s="27">
        <v>4</v>
      </c>
    </row>
    <row r="478" spans="1:5" x14ac:dyDescent="0.35">
      <c r="A478" s="20" t="s">
        <v>1574</v>
      </c>
      <c r="B478" s="27">
        <v>7</v>
      </c>
      <c r="C478" s="27">
        <v>15</v>
      </c>
      <c r="D478" s="27">
        <v>1</v>
      </c>
      <c r="E478" s="27">
        <v>23</v>
      </c>
    </row>
    <row r="481" spans="1:4" x14ac:dyDescent="0.35">
      <c r="A481" t="s">
        <v>1856</v>
      </c>
    </row>
    <row r="482" spans="1:4" x14ac:dyDescent="0.35">
      <c r="A482" s="19" t="s">
        <v>1817</v>
      </c>
      <c r="B482" s="19" t="s">
        <v>1572</v>
      </c>
    </row>
    <row r="483" spans="1:4" x14ac:dyDescent="0.35">
      <c r="A483" s="19" t="s">
        <v>1573</v>
      </c>
      <c r="B483" t="s">
        <v>1131</v>
      </c>
      <c r="C483" t="s">
        <v>1173</v>
      </c>
      <c r="D483" t="s">
        <v>1574</v>
      </c>
    </row>
    <row r="484" spans="1:4" x14ac:dyDescent="0.35">
      <c r="A484" s="20" t="s">
        <v>1331</v>
      </c>
      <c r="B484" s="27">
        <v>1</v>
      </c>
      <c r="C484" s="27">
        <v>2</v>
      </c>
      <c r="D484" s="27">
        <v>3</v>
      </c>
    </row>
    <row r="485" spans="1:4" x14ac:dyDescent="0.35">
      <c r="A485" s="20" t="s">
        <v>1435</v>
      </c>
      <c r="B485" s="27"/>
      <c r="C485" s="27">
        <v>3</v>
      </c>
      <c r="D485" s="27">
        <v>3</v>
      </c>
    </row>
    <row r="486" spans="1:4" x14ac:dyDescent="0.35">
      <c r="A486" s="20" t="s">
        <v>1194</v>
      </c>
      <c r="B486" s="27"/>
      <c r="C486" s="27">
        <v>3</v>
      </c>
      <c r="D486" s="27">
        <v>3</v>
      </c>
    </row>
    <row r="487" spans="1:4" x14ac:dyDescent="0.35">
      <c r="A487" s="20" t="s">
        <v>1119</v>
      </c>
      <c r="B487" s="27">
        <v>2</v>
      </c>
      <c r="C487" s="27">
        <v>1</v>
      </c>
      <c r="D487" s="27">
        <v>3</v>
      </c>
    </row>
    <row r="488" spans="1:4" x14ac:dyDescent="0.35">
      <c r="A488" s="20" t="s">
        <v>1467</v>
      </c>
      <c r="B488" s="27"/>
      <c r="C488" s="27">
        <v>4</v>
      </c>
      <c r="D488" s="27">
        <v>4</v>
      </c>
    </row>
    <row r="489" spans="1:4" x14ac:dyDescent="0.35">
      <c r="A489" s="20" t="s">
        <v>1574</v>
      </c>
      <c r="B489" s="27">
        <v>3</v>
      </c>
      <c r="C489" s="27">
        <v>13</v>
      </c>
      <c r="D489" s="27">
        <v>16</v>
      </c>
    </row>
    <row r="491" spans="1:4" x14ac:dyDescent="0.35">
      <c r="A491" t="s">
        <v>1857</v>
      </c>
    </row>
    <row r="492" spans="1:4" x14ac:dyDescent="0.35">
      <c r="A492" s="19" t="s">
        <v>1817</v>
      </c>
      <c r="B492" s="19" t="s">
        <v>1572</v>
      </c>
    </row>
    <row r="493" spans="1:4" x14ac:dyDescent="0.35">
      <c r="A493" s="19" t="s">
        <v>1573</v>
      </c>
      <c r="B493" t="s">
        <v>1131</v>
      </c>
      <c r="C493" t="s">
        <v>1173</v>
      </c>
      <c r="D493" t="s">
        <v>1574</v>
      </c>
    </row>
    <row r="494" spans="1:4" x14ac:dyDescent="0.35">
      <c r="A494" s="20" t="s">
        <v>1331</v>
      </c>
      <c r="B494" s="27">
        <v>1</v>
      </c>
      <c r="C494" s="27">
        <v>2</v>
      </c>
      <c r="D494" s="27">
        <v>3</v>
      </c>
    </row>
    <row r="495" spans="1:4" x14ac:dyDescent="0.35">
      <c r="A495" s="20" t="s">
        <v>1435</v>
      </c>
      <c r="B495" s="27">
        <v>2</v>
      </c>
      <c r="C495" s="27">
        <v>3</v>
      </c>
      <c r="D495" s="27">
        <v>5</v>
      </c>
    </row>
    <row r="496" spans="1:4" x14ac:dyDescent="0.35">
      <c r="A496" s="20" t="s">
        <v>1194</v>
      </c>
      <c r="B496" s="27"/>
      <c r="C496" s="27">
        <v>4</v>
      </c>
      <c r="D496" s="27">
        <v>4</v>
      </c>
    </row>
    <row r="497" spans="1:4" x14ac:dyDescent="0.35">
      <c r="A497" s="20" t="s">
        <v>1119</v>
      </c>
      <c r="B497" s="27"/>
      <c r="C497" s="27">
        <v>1</v>
      </c>
      <c r="D497" s="27">
        <v>1</v>
      </c>
    </row>
    <row r="498" spans="1:4" x14ac:dyDescent="0.35">
      <c r="A498" s="20" t="s">
        <v>1467</v>
      </c>
      <c r="B498" s="27"/>
      <c r="C498" s="27">
        <v>4</v>
      </c>
      <c r="D498" s="27">
        <v>4</v>
      </c>
    </row>
    <row r="499" spans="1:4" x14ac:dyDescent="0.35">
      <c r="A499" s="20" t="s">
        <v>1574</v>
      </c>
      <c r="B499" s="27">
        <v>3</v>
      </c>
      <c r="C499" s="27">
        <v>14</v>
      </c>
      <c r="D499" s="27">
        <v>17</v>
      </c>
    </row>
    <row r="501" spans="1:4" x14ac:dyDescent="0.35">
      <c r="A501" t="s">
        <v>1858</v>
      </c>
    </row>
    <row r="502" spans="1:4" x14ac:dyDescent="0.35">
      <c r="A502" s="19" t="s">
        <v>1817</v>
      </c>
      <c r="B502" s="19" t="s">
        <v>1572</v>
      </c>
    </row>
    <row r="503" spans="1:4" x14ac:dyDescent="0.35">
      <c r="A503" s="19" t="s">
        <v>1573</v>
      </c>
      <c r="B503" t="s">
        <v>1131</v>
      </c>
      <c r="C503" t="s">
        <v>1173</v>
      </c>
      <c r="D503" t="s">
        <v>1574</v>
      </c>
    </row>
    <row r="504" spans="1:4" x14ac:dyDescent="0.35">
      <c r="A504" s="20" t="s">
        <v>1331</v>
      </c>
      <c r="B504" s="27"/>
      <c r="C504" s="27">
        <v>3</v>
      </c>
      <c r="D504" s="27">
        <v>3</v>
      </c>
    </row>
    <row r="505" spans="1:4" x14ac:dyDescent="0.35">
      <c r="A505" s="20" t="s">
        <v>1435</v>
      </c>
      <c r="B505" s="27">
        <v>4</v>
      </c>
      <c r="C505" s="27"/>
      <c r="D505" s="27">
        <v>4</v>
      </c>
    </row>
    <row r="506" spans="1:4" x14ac:dyDescent="0.35">
      <c r="A506" s="20" t="s">
        <v>1194</v>
      </c>
      <c r="B506" s="27"/>
      <c r="C506" s="27">
        <v>3</v>
      </c>
      <c r="D506" s="27">
        <v>3</v>
      </c>
    </row>
    <row r="507" spans="1:4" x14ac:dyDescent="0.35">
      <c r="A507" s="20" t="s">
        <v>1119</v>
      </c>
      <c r="B507" s="27">
        <v>3</v>
      </c>
      <c r="C507" s="27">
        <v>2</v>
      </c>
      <c r="D507" s="27">
        <v>5</v>
      </c>
    </row>
    <row r="508" spans="1:4" x14ac:dyDescent="0.35">
      <c r="A508" s="20" t="s">
        <v>1467</v>
      </c>
      <c r="B508" s="27"/>
      <c r="C508" s="27">
        <v>4</v>
      </c>
      <c r="D508" s="27">
        <v>4</v>
      </c>
    </row>
    <row r="509" spans="1:4" x14ac:dyDescent="0.35">
      <c r="A509" s="20" t="s">
        <v>1574</v>
      </c>
      <c r="B509" s="27">
        <v>7</v>
      </c>
      <c r="C509" s="27">
        <v>12</v>
      </c>
      <c r="D509" s="27">
        <v>19</v>
      </c>
    </row>
    <row r="511" spans="1:4" x14ac:dyDescent="0.35">
      <c r="A511" t="s">
        <v>1859</v>
      </c>
    </row>
    <row r="512" spans="1:4" x14ac:dyDescent="0.35">
      <c r="A512" s="19" t="s">
        <v>1817</v>
      </c>
      <c r="B512" s="19" t="s">
        <v>1572</v>
      </c>
    </row>
    <row r="513" spans="1:4" x14ac:dyDescent="0.35">
      <c r="A513" s="19" t="s">
        <v>1573</v>
      </c>
      <c r="B513" t="s">
        <v>1131</v>
      </c>
      <c r="C513" t="s">
        <v>1173</v>
      </c>
      <c r="D513" t="s">
        <v>1574</v>
      </c>
    </row>
    <row r="514" spans="1:4" x14ac:dyDescent="0.35">
      <c r="A514" s="20" t="s">
        <v>1331</v>
      </c>
      <c r="B514" s="27">
        <v>1</v>
      </c>
      <c r="C514" s="27">
        <v>2</v>
      </c>
      <c r="D514" s="27">
        <v>3</v>
      </c>
    </row>
    <row r="515" spans="1:4" x14ac:dyDescent="0.35">
      <c r="A515" s="20" t="s">
        <v>1435</v>
      </c>
      <c r="B515" s="27"/>
      <c r="C515" s="27">
        <v>2</v>
      </c>
      <c r="D515" s="27">
        <v>2</v>
      </c>
    </row>
    <row r="516" spans="1:4" x14ac:dyDescent="0.35">
      <c r="A516" s="20" t="s">
        <v>1194</v>
      </c>
      <c r="B516" s="27"/>
      <c r="C516" s="27">
        <v>2</v>
      </c>
      <c r="D516" s="27">
        <v>2</v>
      </c>
    </row>
    <row r="517" spans="1:4" x14ac:dyDescent="0.35">
      <c r="A517" s="20" t="s">
        <v>1119</v>
      </c>
      <c r="B517" s="27">
        <v>2</v>
      </c>
      <c r="C517" s="27">
        <v>1</v>
      </c>
      <c r="D517" s="27">
        <v>3</v>
      </c>
    </row>
    <row r="518" spans="1:4" x14ac:dyDescent="0.35">
      <c r="A518" s="20" t="s">
        <v>1467</v>
      </c>
      <c r="B518" s="27"/>
      <c r="C518" s="27">
        <v>4</v>
      </c>
      <c r="D518" s="27">
        <v>4</v>
      </c>
    </row>
    <row r="519" spans="1:4" x14ac:dyDescent="0.35">
      <c r="A519" s="20" t="s">
        <v>1574</v>
      </c>
      <c r="B519" s="27">
        <v>3</v>
      </c>
      <c r="C519" s="27">
        <v>11</v>
      </c>
      <c r="D519" s="27">
        <v>14</v>
      </c>
    </row>
    <row r="521" spans="1:4" x14ac:dyDescent="0.35">
      <c r="A521" t="s">
        <v>1860</v>
      </c>
    </row>
    <row r="522" spans="1:4" x14ac:dyDescent="0.35">
      <c r="A522" s="19" t="s">
        <v>1817</v>
      </c>
      <c r="B522" s="19" t="s">
        <v>1572</v>
      </c>
    </row>
    <row r="523" spans="1:4" x14ac:dyDescent="0.35">
      <c r="A523" s="19" t="s">
        <v>1573</v>
      </c>
      <c r="B523" t="s">
        <v>1131</v>
      </c>
      <c r="C523" t="s">
        <v>1173</v>
      </c>
      <c r="D523" t="s">
        <v>1574</v>
      </c>
    </row>
    <row r="524" spans="1:4" x14ac:dyDescent="0.35">
      <c r="A524" s="20" t="s">
        <v>1331</v>
      </c>
      <c r="B524" s="27">
        <v>1</v>
      </c>
      <c r="C524" s="27">
        <v>2</v>
      </c>
      <c r="D524" s="27">
        <v>3</v>
      </c>
    </row>
    <row r="525" spans="1:4" x14ac:dyDescent="0.35">
      <c r="A525" s="20" t="s">
        <v>1435</v>
      </c>
      <c r="B525" s="27">
        <v>5</v>
      </c>
      <c r="C525" s="27"/>
      <c r="D525" s="27">
        <v>5</v>
      </c>
    </row>
    <row r="526" spans="1:4" x14ac:dyDescent="0.35">
      <c r="A526" s="20" t="s">
        <v>1194</v>
      </c>
      <c r="B526" s="27"/>
      <c r="C526" s="27">
        <v>3</v>
      </c>
      <c r="D526" s="27">
        <v>3</v>
      </c>
    </row>
    <row r="527" spans="1:4" x14ac:dyDescent="0.35">
      <c r="A527" s="20" t="s">
        <v>1119</v>
      </c>
      <c r="B527" s="27">
        <v>1</v>
      </c>
      <c r="C527" s="27">
        <v>2</v>
      </c>
      <c r="D527" s="27">
        <v>3</v>
      </c>
    </row>
    <row r="528" spans="1:4" x14ac:dyDescent="0.35">
      <c r="A528" s="20" t="s">
        <v>1467</v>
      </c>
      <c r="B528" s="27">
        <v>3</v>
      </c>
      <c r="C528" s="27"/>
      <c r="D528" s="27">
        <v>3</v>
      </c>
    </row>
    <row r="529" spans="1:4" x14ac:dyDescent="0.35">
      <c r="A529" s="20" t="s">
        <v>1574</v>
      </c>
      <c r="B529" s="27">
        <v>10</v>
      </c>
      <c r="C529" s="27">
        <v>7</v>
      </c>
      <c r="D529" s="27">
        <v>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6606B-E230-4BBE-94CA-E3E7DD6C69CF}">
  <dimension ref="A3:AB183"/>
  <sheetViews>
    <sheetView topLeftCell="A15" workbookViewId="0">
      <selection activeCell="B53" sqref="B53"/>
    </sheetView>
  </sheetViews>
  <sheetFormatPr baseColWidth="10" defaultColWidth="11.453125" defaultRowHeight="14.5" x14ac:dyDescent="0.35"/>
  <cols>
    <col min="1" max="1" width="20.1796875" bestFit="1" customWidth="1"/>
    <col min="2" max="2" width="55.54296875" bestFit="1" customWidth="1"/>
    <col min="3" max="3" width="58.81640625" bestFit="1" customWidth="1"/>
    <col min="4" max="4" width="54.81640625" bestFit="1" customWidth="1"/>
    <col min="5" max="6" width="48.54296875" bestFit="1" customWidth="1"/>
    <col min="7" max="7" width="47" bestFit="1" customWidth="1"/>
    <col min="8" max="8" width="56" bestFit="1" customWidth="1"/>
    <col min="9" max="9" width="52.1796875" bestFit="1" customWidth="1"/>
    <col min="10" max="10" width="46.7265625" bestFit="1" customWidth="1"/>
    <col min="11" max="11" width="44.81640625" bestFit="1" customWidth="1"/>
    <col min="12" max="12" width="49.7265625" bestFit="1" customWidth="1"/>
    <col min="13" max="13" width="51.81640625" bestFit="1" customWidth="1"/>
    <col min="14" max="15" width="45.54296875" bestFit="1" customWidth="1"/>
    <col min="16" max="16" width="47.81640625" bestFit="1" customWidth="1"/>
    <col min="17" max="17" width="45.453125" bestFit="1" customWidth="1"/>
    <col min="18" max="24" width="43.1796875" bestFit="1" customWidth="1"/>
  </cols>
  <sheetData>
    <row r="3" spans="1:12" x14ac:dyDescent="0.35">
      <c r="A3" s="6" t="s">
        <v>1861</v>
      </c>
      <c r="B3" s="7"/>
      <c r="C3" s="7"/>
      <c r="D3" s="7"/>
      <c r="E3" s="7"/>
      <c r="F3" s="7"/>
      <c r="G3" s="7"/>
      <c r="H3" s="7"/>
      <c r="I3" s="7"/>
      <c r="J3" s="7"/>
      <c r="K3" s="8"/>
      <c r="L3" s="8"/>
    </row>
    <row r="5" spans="1:12" x14ac:dyDescent="0.35">
      <c r="A5" t="s">
        <v>1862</v>
      </c>
    </row>
    <row r="6" spans="1:12" x14ac:dyDescent="0.35">
      <c r="A6" s="88" t="s">
        <v>1817</v>
      </c>
      <c r="B6" s="88" t="s">
        <v>1572</v>
      </c>
      <c r="C6" s="89"/>
      <c r="D6" s="89"/>
    </row>
    <row r="7" spans="1:12" x14ac:dyDescent="0.35">
      <c r="A7" s="88" t="s">
        <v>1573</v>
      </c>
      <c r="B7" s="89" t="s">
        <v>1137</v>
      </c>
      <c r="C7" s="89" t="s">
        <v>1123</v>
      </c>
      <c r="D7" s="89" t="s">
        <v>1574</v>
      </c>
    </row>
    <row r="8" spans="1:12" x14ac:dyDescent="0.35">
      <c r="A8" s="90" t="s">
        <v>1331</v>
      </c>
      <c r="B8" s="89">
        <v>24</v>
      </c>
      <c r="C8" s="89">
        <v>12</v>
      </c>
      <c r="D8" s="89">
        <v>36</v>
      </c>
    </row>
    <row r="9" spans="1:12" x14ac:dyDescent="0.35">
      <c r="A9" s="90" t="s">
        <v>1574</v>
      </c>
      <c r="B9" s="89">
        <v>24</v>
      </c>
      <c r="C9" s="89">
        <v>12</v>
      </c>
      <c r="D9" s="89">
        <v>36</v>
      </c>
      <c r="F9" s="73"/>
    </row>
    <row r="10" spans="1:12" x14ac:dyDescent="0.35">
      <c r="B10" s="73">
        <f>24/36</f>
        <v>0.66666666666666663</v>
      </c>
      <c r="C10" s="73">
        <f>12/36</f>
        <v>0.33333333333333331</v>
      </c>
    </row>
    <row r="13" spans="1:12" x14ac:dyDescent="0.35">
      <c r="A13" t="s">
        <v>1863</v>
      </c>
    </row>
    <row r="14" spans="1:12" x14ac:dyDescent="0.35">
      <c r="A14" s="88" t="s">
        <v>1817</v>
      </c>
      <c r="B14" s="88" t="s">
        <v>1572</v>
      </c>
      <c r="C14" s="89"/>
      <c r="D14" s="89"/>
    </row>
    <row r="15" spans="1:12" x14ac:dyDescent="0.35">
      <c r="A15" s="88" t="s">
        <v>1573</v>
      </c>
      <c r="B15" s="89" t="s">
        <v>1137</v>
      </c>
      <c r="C15" s="89" t="s">
        <v>1123</v>
      </c>
      <c r="D15" s="89" t="s">
        <v>1574</v>
      </c>
    </row>
    <row r="16" spans="1:12" x14ac:dyDescent="0.35">
      <c r="A16" s="90" t="s">
        <v>1331</v>
      </c>
      <c r="B16" s="89">
        <v>4</v>
      </c>
      <c r="C16" s="89"/>
      <c r="D16" s="89">
        <v>4</v>
      </c>
    </row>
    <row r="17" spans="1:7" x14ac:dyDescent="0.35">
      <c r="A17" s="90" t="s">
        <v>1435</v>
      </c>
      <c r="B17" s="89">
        <v>4</v>
      </c>
      <c r="C17" s="89">
        <v>2</v>
      </c>
      <c r="D17" s="89">
        <v>6</v>
      </c>
    </row>
    <row r="18" spans="1:7" x14ac:dyDescent="0.35">
      <c r="A18" s="90" t="s">
        <v>1194</v>
      </c>
      <c r="B18" s="89">
        <v>5</v>
      </c>
      <c r="C18" s="89">
        <v>3</v>
      </c>
      <c r="D18" s="89">
        <v>8</v>
      </c>
      <c r="G18" s="73"/>
    </row>
    <row r="19" spans="1:7" x14ac:dyDescent="0.35">
      <c r="A19" s="90" t="s">
        <v>1119</v>
      </c>
      <c r="B19" s="89">
        <v>4</v>
      </c>
      <c r="C19" s="89">
        <v>5</v>
      </c>
      <c r="D19" s="89">
        <v>9</v>
      </c>
    </row>
    <row r="20" spans="1:7" x14ac:dyDescent="0.35">
      <c r="A20" s="90" t="s">
        <v>1467</v>
      </c>
      <c r="B20" s="89">
        <v>4</v>
      </c>
      <c r="C20" s="89"/>
      <c r="D20" s="89">
        <v>4</v>
      </c>
    </row>
    <row r="21" spans="1:7" x14ac:dyDescent="0.35">
      <c r="A21" s="90" t="s">
        <v>1574</v>
      </c>
      <c r="B21" s="89">
        <v>21</v>
      </c>
      <c r="C21" s="89">
        <v>10</v>
      </c>
      <c r="D21" s="89">
        <v>31</v>
      </c>
    </row>
    <row r="22" spans="1:7" x14ac:dyDescent="0.35">
      <c r="B22" s="73">
        <f>21/31</f>
        <v>0.67741935483870963</v>
      </c>
      <c r="C22" s="73">
        <f>10/31</f>
        <v>0.32258064516129031</v>
      </c>
    </row>
    <row r="25" spans="1:7" x14ac:dyDescent="0.35">
      <c r="A25" t="s">
        <v>1864</v>
      </c>
    </row>
    <row r="26" spans="1:7" x14ac:dyDescent="0.35">
      <c r="A26" s="88" t="s">
        <v>1817</v>
      </c>
      <c r="B26" s="88" t="s">
        <v>1572</v>
      </c>
      <c r="C26" s="89"/>
    </row>
    <row r="27" spans="1:7" x14ac:dyDescent="0.35">
      <c r="A27" s="88" t="s">
        <v>1573</v>
      </c>
      <c r="B27" s="89" t="s">
        <v>1123</v>
      </c>
      <c r="C27" s="89" t="s">
        <v>1574</v>
      </c>
    </row>
    <row r="28" spans="1:7" x14ac:dyDescent="0.35">
      <c r="A28" s="90" t="s">
        <v>1435</v>
      </c>
      <c r="B28" s="89">
        <v>1</v>
      </c>
      <c r="C28" s="89">
        <v>1</v>
      </c>
    </row>
    <row r="29" spans="1:7" x14ac:dyDescent="0.35">
      <c r="A29" s="90" t="s">
        <v>1194</v>
      </c>
      <c r="B29" s="89">
        <v>3</v>
      </c>
      <c r="C29" s="89">
        <v>3</v>
      </c>
    </row>
    <row r="30" spans="1:7" x14ac:dyDescent="0.35">
      <c r="A30" s="90" t="s">
        <v>1119</v>
      </c>
      <c r="B30" s="89">
        <v>3</v>
      </c>
      <c r="C30" s="89">
        <v>3</v>
      </c>
      <c r="G30" s="73"/>
    </row>
    <row r="31" spans="1:7" x14ac:dyDescent="0.35">
      <c r="A31" s="90" t="s">
        <v>1574</v>
      </c>
      <c r="B31" s="89">
        <v>7</v>
      </c>
      <c r="C31" s="89">
        <v>7</v>
      </c>
    </row>
    <row r="33" spans="1:7" x14ac:dyDescent="0.35">
      <c r="E33" s="73"/>
    </row>
    <row r="34" spans="1:7" x14ac:dyDescent="0.35">
      <c r="B34" s="73"/>
      <c r="C34" s="73"/>
    </row>
    <row r="36" spans="1:7" x14ac:dyDescent="0.35">
      <c r="A36" t="s">
        <v>1865</v>
      </c>
    </row>
    <row r="37" spans="1:7" x14ac:dyDescent="0.35">
      <c r="A37" s="88" t="s">
        <v>1817</v>
      </c>
      <c r="B37" s="88" t="s">
        <v>1572</v>
      </c>
      <c r="C37" s="89"/>
    </row>
    <row r="38" spans="1:7" x14ac:dyDescent="0.35">
      <c r="A38" s="88" t="s">
        <v>1573</v>
      </c>
      <c r="B38" s="89" t="s">
        <v>1123</v>
      </c>
      <c r="C38" s="89" t="s">
        <v>1574</v>
      </c>
    </row>
    <row r="39" spans="1:7" x14ac:dyDescent="0.35">
      <c r="A39" s="90" t="s">
        <v>1331</v>
      </c>
      <c r="B39" s="89">
        <v>2</v>
      </c>
      <c r="C39" s="89">
        <v>2</v>
      </c>
    </row>
    <row r="40" spans="1:7" x14ac:dyDescent="0.35">
      <c r="A40" s="90" t="s">
        <v>1435</v>
      </c>
      <c r="B40" s="89">
        <v>9</v>
      </c>
      <c r="C40" s="89">
        <v>9</v>
      </c>
      <c r="G40" s="73"/>
    </row>
    <row r="41" spans="1:7" x14ac:dyDescent="0.35">
      <c r="A41" s="90" t="s">
        <v>1194</v>
      </c>
      <c r="B41" s="89">
        <v>10</v>
      </c>
      <c r="C41" s="89">
        <v>10</v>
      </c>
    </row>
    <row r="42" spans="1:7" x14ac:dyDescent="0.35">
      <c r="A42" s="90" t="s">
        <v>1119</v>
      </c>
      <c r="B42" s="89">
        <v>15</v>
      </c>
      <c r="C42" s="89">
        <v>15</v>
      </c>
      <c r="E42" s="73"/>
    </row>
    <row r="43" spans="1:7" x14ac:dyDescent="0.35">
      <c r="A43" s="90" t="s">
        <v>1574</v>
      </c>
      <c r="B43" s="89">
        <v>36</v>
      </c>
      <c r="C43" s="89">
        <v>36</v>
      </c>
      <c r="E43" s="73"/>
    </row>
    <row r="49" spans="1:18" x14ac:dyDescent="0.35">
      <c r="A49" s="6" t="s">
        <v>1866</v>
      </c>
      <c r="B49" s="7"/>
      <c r="C49" s="7"/>
      <c r="D49" s="7"/>
      <c r="E49" s="7"/>
      <c r="F49" s="7"/>
      <c r="G49" s="7"/>
      <c r="H49" s="7"/>
      <c r="I49" s="7"/>
      <c r="J49" s="7"/>
      <c r="K49" s="8"/>
      <c r="L49" s="8"/>
      <c r="M49" s="9"/>
      <c r="N49" s="10"/>
      <c r="O49" s="10"/>
      <c r="P49" s="9"/>
      <c r="Q49" s="9"/>
      <c r="R49" s="9"/>
    </row>
    <row r="51" spans="1:18" x14ac:dyDescent="0.35">
      <c r="A51" s="15" t="s">
        <v>1867</v>
      </c>
      <c r="B51" s="16"/>
      <c r="C51" s="16"/>
      <c r="D51" s="16"/>
      <c r="E51" s="16"/>
    </row>
    <row r="53" spans="1:18" x14ac:dyDescent="0.35">
      <c r="A53" s="19" t="s">
        <v>1573</v>
      </c>
      <c r="B53" s="19" t="s">
        <v>1868</v>
      </c>
      <c r="C53" t="s">
        <v>1869</v>
      </c>
      <c r="D53" t="s">
        <v>1870</v>
      </c>
    </row>
    <row r="54" spans="1:18" x14ac:dyDescent="0.35">
      <c r="A54" s="20" t="s">
        <v>1331</v>
      </c>
      <c r="B54">
        <v>1.2857142857142858</v>
      </c>
      <c r="C54">
        <v>1.5</v>
      </c>
      <c r="D54">
        <v>2.7142857142857144</v>
      </c>
    </row>
    <row r="55" spans="1:18" x14ac:dyDescent="0.35">
      <c r="A55" s="20" t="s">
        <v>1435</v>
      </c>
      <c r="B55">
        <v>1</v>
      </c>
      <c r="C55">
        <v>1.5</v>
      </c>
      <c r="D55">
        <v>2</v>
      </c>
    </row>
    <row r="56" spans="1:18" x14ac:dyDescent="0.35">
      <c r="A56" s="20" t="s">
        <v>1194</v>
      </c>
      <c r="B56">
        <v>2.75</v>
      </c>
      <c r="C56">
        <v>4.25</v>
      </c>
      <c r="D56">
        <v>3</v>
      </c>
    </row>
    <row r="57" spans="1:18" x14ac:dyDescent="0.35">
      <c r="A57" s="20" t="s">
        <v>1119</v>
      </c>
      <c r="B57">
        <v>5.833333333333333</v>
      </c>
      <c r="C57">
        <v>4.5</v>
      </c>
      <c r="D57">
        <v>30</v>
      </c>
    </row>
    <row r="58" spans="1:18" x14ac:dyDescent="0.35">
      <c r="A58" s="20" t="s">
        <v>1467</v>
      </c>
      <c r="B58">
        <v>3.4</v>
      </c>
      <c r="C58">
        <v>3.2</v>
      </c>
      <c r="D58">
        <v>4.5</v>
      </c>
    </row>
    <row r="59" spans="1:18" x14ac:dyDescent="0.35">
      <c r="A59" s="20" t="s">
        <v>1574</v>
      </c>
      <c r="B59" s="87">
        <v>3.1739130434782608</v>
      </c>
      <c r="C59" s="87">
        <v>3.3333333333333335</v>
      </c>
      <c r="D59" s="87">
        <v>4.9285714285714288</v>
      </c>
    </row>
    <row r="62" spans="1:18" x14ac:dyDescent="0.35">
      <c r="A62" s="15" t="s">
        <v>1871</v>
      </c>
      <c r="B62" s="16"/>
      <c r="C62" s="16"/>
      <c r="D62" s="16"/>
      <c r="E62" s="16"/>
    </row>
    <row r="64" spans="1:18" x14ac:dyDescent="0.35">
      <c r="A64" s="88" t="s">
        <v>1573</v>
      </c>
      <c r="B64" s="88" t="s">
        <v>1872</v>
      </c>
      <c r="C64" s="89" t="s">
        <v>1873</v>
      </c>
      <c r="D64" s="89" t="s">
        <v>1874</v>
      </c>
      <c r="E64" s="89" t="s">
        <v>1875</v>
      </c>
    </row>
    <row r="65" spans="1:16" x14ac:dyDescent="0.35">
      <c r="A65" s="90" t="s">
        <v>1331</v>
      </c>
      <c r="B65" s="89">
        <v>2</v>
      </c>
      <c r="C65" s="89">
        <v>2</v>
      </c>
      <c r="D65" s="89">
        <v>1.75</v>
      </c>
      <c r="E65" s="89">
        <v>1.5</v>
      </c>
    </row>
    <row r="66" spans="1:16" x14ac:dyDescent="0.35">
      <c r="A66" s="90" t="s">
        <v>1435</v>
      </c>
      <c r="B66" s="89">
        <v>76.8</v>
      </c>
      <c r="C66" s="89">
        <v>1</v>
      </c>
      <c r="D66" s="89">
        <v>1</v>
      </c>
      <c r="E66" s="89">
        <v>4.25</v>
      </c>
    </row>
    <row r="67" spans="1:16" x14ac:dyDescent="0.35">
      <c r="A67" s="90" t="s">
        <v>1194</v>
      </c>
      <c r="B67" s="89">
        <v>4.4444444444444446</v>
      </c>
      <c r="C67" s="89">
        <v>8.7142857142857135</v>
      </c>
      <c r="D67" s="89">
        <v>4.5</v>
      </c>
      <c r="E67" s="89">
        <v>4.75</v>
      </c>
    </row>
    <row r="68" spans="1:16" x14ac:dyDescent="0.35">
      <c r="A68" s="90" t="s">
        <v>1119</v>
      </c>
      <c r="B68" s="89">
        <v>2.25</v>
      </c>
      <c r="C68" s="89">
        <v>2.25</v>
      </c>
      <c r="D68" s="89">
        <v>2.75</v>
      </c>
      <c r="E68" s="89">
        <v>2.75</v>
      </c>
    </row>
    <row r="69" spans="1:16" x14ac:dyDescent="0.35">
      <c r="A69" s="90" t="s">
        <v>1467</v>
      </c>
      <c r="B69" s="89">
        <v>3.5</v>
      </c>
      <c r="C69" s="89">
        <v>3.5</v>
      </c>
      <c r="D69" s="89">
        <v>3.5</v>
      </c>
      <c r="E69" s="89">
        <v>3.5</v>
      </c>
    </row>
    <row r="70" spans="1:16" x14ac:dyDescent="0.35">
      <c r="A70" s="90" t="s">
        <v>1574</v>
      </c>
      <c r="B70" s="91">
        <v>17.5</v>
      </c>
      <c r="C70" s="91">
        <v>4.3181818181818183</v>
      </c>
      <c r="D70" s="91">
        <v>2.7</v>
      </c>
      <c r="E70" s="91">
        <v>3.35</v>
      </c>
    </row>
    <row r="74" spans="1:16" x14ac:dyDescent="0.35">
      <c r="A74" s="15" t="s">
        <v>1876</v>
      </c>
      <c r="B74" s="16"/>
      <c r="C74" s="16"/>
      <c r="D74" s="16"/>
      <c r="E74" s="16"/>
    </row>
    <row r="76" spans="1:16" x14ac:dyDescent="0.35">
      <c r="A76" s="88" t="s">
        <v>1573</v>
      </c>
      <c r="B76" s="88" t="s">
        <v>1877</v>
      </c>
      <c r="C76" s="89" t="s">
        <v>1878</v>
      </c>
      <c r="D76" s="89" t="s">
        <v>1879</v>
      </c>
      <c r="E76" s="89" t="s">
        <v>1880</v>
      </c>
      <c r="F76" s="89" t="s">
        <v>1881</v>
      </c>
      <c r="G76" s="89" t="s">
        <v>1882</v>
      </c>
      <c r="H76" s="89" t="s">
        <v>1883</v>
      </c>
      <c r="I76" s="89" t="s">
        <v>1884</v>
      </c>
      <c r="J76" s="89" t="s">
        <v>1885</v>
      </c>
      <c r="K76" s="89" t="s">
        <v>1886</v>
      </c>
      <c r="L76" s="89" t="s">
        <v>1887</v>
      </c>
      <c r="M76" s="89" t="s">
        <v>1888</v>
      </c>
      <c r="N76" s="89" t="s">
        <v>1889</v>
      </c>
      <c r="O76" s="89" t="s">
        <v>1890</v>
      </c>
      <c r="P76" s="89" t="s">
        <v>1891</v>
      </c>
    </row>
    <row r="77" spans="1:16" x14ac:dyDescent="0.35">
      <c r="A77" s="90" t="s">
        <v>1331</v>
      </c>
      <c r="B77" s="89">
        <v>2</v>
      </c>
      <c r="C77" s="89">
        <v>4.25</v>
      </c>
      <c r="D77" s="89">
        <v>2</v>
      </c>
      <c r="E77" s="89">
        <v>2</v>
      </c>
      <c r="F77" s="89">
        <v>1.75</v>
      </c>
      <c r="G77" s="89">
        <v>1.75</v>
      </c>
      <c r="H77" s="89">
        <v>2</v>
      </c>
      <c r="I77" s="89">
        <v>1.5</v>
      </c>
      <c r="J77" s="89">
        <v>1.75</v>
      </c>
      <c r="K77" s="89">
        <v>1.5</v>
      </c>
      <c r="L77" s="89">
        <v>1.75</v>
      </c>
      <c r="M77" s="89">
        <v>1.75</v>
      </c>
      <c r="N77" s="89">
        <v>1.25</v>
      </c>
      <c r="O77" s="89">
        <v>1.75</v>
      </c>
      <c r="P77" s="89">
        <v>1.25</v>
      </c>
    </row>
    <row r="78" spans="1:16" x14ac:dyDescent="0.35">
      <c r="A78" s="90" t="s">
        <v>1435</v>
      </c>
      <c r="B78" s="89">
        <v>11.666666666666666</v>
      </c>
      <c r="C78" s="89">
        <v>9.25</v>
      </c>
      <c r="D78" s="89">
        <v>30</v>
      </c>
      <c r="E78" s="89">
        <v>14</v>
      </c>
      <c r="F78" s="89">
        <v>11.666666666666666</v>
      </c>
      <c r="G78" s="89">
        <v>14</v>
      </c>
      <c r="H78" s="89">
        <v>12.25</v>
      </c>
      <c r="I78" s="89">
        <v>8.5</v>
      </c>
      <c r="J78" s="89">
        <v>9.6666666666666661</v>
      </c>
      <c r="K78" s="89">
        <v>12</v>
      </c>
      <c r="L78" s="89">
        <v>9.3333333333333339</v>
      </c>
      <c r="M78" s="89">
        <v>6</v>
      </c>
      <c r="N78" s="89">
        <v>1.5</v>
      </c>
      <c r="O78" s="89">
        <v>7</v>
      </c>
      <c r="P78" s="89">
        <v>3.1666666666666665</v>
      </c>
    </row>
    <row r="79" spans="1:16" x14ac:dyDescent="0.35">
      <c r="A79" s="90" t="s">
        <v>1194</v>
      </c>
      <c r="B79" s="89">
        <v>2.5</v>
      </c>
      <c r="C79" s="89">
        <v>5.5</v>
      </c>
      <c r="D79" s="89">
        <v>7.2</v>
      </c>
      <c r="E79" s="89">
        <v>1</v>
      </c>
      <c r="F79" s="89">
        <v>1</v>
      </c>
      <c r="G79" s="89">
        <v>1.5</v>
      </c>
      <c r="H79" s="89">
        <v>1.5</v>
      </c>
      <c r="I79" s="89">
        <v>1.5</v>
      </c>
      <c r="J79" s="89">
        <v>1.5</v>
      </c>
      <c r="K79" s="89">
        <v>2.1666666666666665</v>
      </c>
      <c r="L79" s="89">
        <v>2.6666666666666665</v>
      </c>
      <c r="M79" s="89">
        <v>6.2</v>
      </c>
      <c r="N79" s="89">
        <v>1.6666666666666667</v>
      </c>
      <c r="O79" s="89">
        <v>1.3333333333333333</v>
      </c>
      <c r="P79" s="89">
        <v>5.333333333333333</v>
      </c>
    </row>
    <row r="80" spans="1:16" x14ac:dyDescent="0.35">
      <c r="A80" s="90" t="s">
        <v>1119</v>
      </c>
      <c r="B80" s="89">
        <v>21</v>
      </c>
      <c r="C80" s="89">
        <v>9.25</v>
      </c>
      <c r="D80" s="89">
        <v>13</v>
      </c>
      <c r="E80" s="89">
        <v>1</v>
      </c>
      <c r="F80" s="89">
        <v>1</v>
      </c>
      <c r="G80" s="89">
        <v>1.3333333333333333</v>
      </c>
      <c r="H80" s="89">
        <v>1</v>
      </c>
      <c r="I80" s="89">
        <v>1.6</v>
      </c>
      <c r="J80" s="89">
        <v>1.4</v>
      </c>
      <c r="K80" s="89">
        <v>1.4285714285714286</v>
      </c>
      <c r="L80" s="89">
        <v>1.5</v>
      </c>
      <c r="M80" s="89">
        <v>3.6666666666666665</v>
      </c>
      <c r="N80" s="89">
        <v>1.5</v>
      </c>
      <c r="O80" s="89">
        <v>1.5</v>
      </c>
      <c r="P80" s="89">
        <v>1.75</v>
      </c>
    </row>
    <row r="81" spans="1:27" x14ac:dyDescent="0.35">
      <c r="A81" s="90" t="s">
        <v>1467</v>
      </c>
      <c r="B81" s="89">
        <v>2</v>
      </c>
      <c r="C81" s="89">
        <v>3</v>
      </c>
      <c r="D81" s="89">
        <v>5.5</v>
      </c>
      <c r="E81" s="89">
        <v>3</v>
      </c>
      <c r="F81" s="89">
        <v>3</v>
      </c>
      <c r="G81" s="89">
        <v>3</v>
      </c>
      <c r="H81" s="89">
        <v>3</v>
      </c>
      <c r="I81" s="89">
        <v>3</v>
      </c>
      <c r="J81" s="89">
        <v>3</v>
      </c>
      <c r="K81" s="89">
        <v>3</v>
      </c>
      <c r="L81" s="89">
        <v>3</v>
      </c>
      <c r="M81" s="89">
        <v>3</v>
      </c>
      <c r="N81" s="89">
        <v>3</v>
      </c>
      <c r="O81" s="89">
        <v>3</v>
      </c>
      <c r="P81" s="89">
        <v>2.5</v>
      </c>
    </row>
    <row r="82" spans="1:27" x14ac:dyDescent="0.35">
      <c r="A82" s="90" t="s">
        <v>1574</v>
      </c>
      <c r="B82" s="91">
        <v>7.9444444444444446</v>
      </c>
      <c r="C82" s="91">
        <v>6.25</v>
      </c>
      <c r="D82" s="91">
        <v>8.6999999999999993</v>
      </c>
      <c r="E82" s="91">
        <v>3.6842105263157894</v>
      </c>
      <c r="F82" s="91">
        <v>3.263157894736842</v>
      </c>
      <c r="G82" s="91">
        <v>2.4736842105263159</v>
      </c>
      <c r="H82" s="91">
        <v>3.95</v>
      </c>
      <c r="I82" s="91">
        <v>3.6086956521739131</v>
      </c>
      <c r="J82" s="91">
        <v>3.05</v>
      </c>
      <c r="K82" s="91">
        <v>3.8846153846153846</v>
      </c>
      <c r="L82" s="91">
        <v>3.3888888888888888</v>
      </c>
      <c r="M82" s="91">
        <v>4.333333333333333</v>
      </c>
      <c r="N82" s="91">
        <v>1.7619047619047619</v>
      </c>
      <c r="O82" s="91">
        <v>2.5294117647058822</v>
      </c>
      <c r="P82" s="91">
        <v>2.7142857142857144</v>
      </c>
    </row>
    <row r="86" spans="1:27" x14ac:dyDescent="0.35">
      <c r="A86" s="15" t="s">
        <v>1892</v>
      </c>
      <c r="B86" s="16"/>
      <c r="C86" s="16"/>
      <c r="D86" s="16"/>
      <c r="E86" s="16"/>
    </row>
    <row r="88" spans="1:27" x14ac:dyDescent="0.35">
      <c r="A88" s="88" t="s">
        <v>1573</v>
      </c>
      <c r="B88" s="88" t="s">
        <v>1893</v>
      </c>
      <c r="C88" s="89" t="s">
        <v>1894</v>
      </c>
      <c r="D88" s="89" t="s">
        <v>1895</v>
      </c>
      <c r="E88" s="89" t="s">
        <v>1896</v>
      </c>
      <c r="F88" s="89" t="s">
        <v>1897</v>
      </c>
      <c r="G88" s="89" t="s">
        <v>1898</v>
      </c>
      <c r="H88" s="89" t="s">
        <v>1899</v>
      </c>
      <c r="I88" s="89" t="s">
        <v>1900</v>
      </c>
      <c r="J88" s="89" t="s">
        <v>1901</v>
      </c>
      <c r="K88" s="89" t="s">
        <v>1902</v>
      </c>
      <c r="L88" s="89" t="s">
        <v>1903</v>
      </c>
      <c r="M88" s="89" t="s">
        <v>1904</v>
      </c>
      <c r="N88" s="89" t="s">
        <v>1905</v>
      </c>
      <c r="O88" s="89" t="s">
        <v>1906</v>
      </c>
      <c r="P88" s="89" t="s">
        <v>1907</v>
      </c>
      <c r="Q88" s="89" t="s">
        <v>1908</v>
      </c>
      <c r="R88" s="89" t="s">
        <v>1909</v>
      </c>
      <c r="S88" s="89" t="s">
        <v>1910</v>
      </c>
      <c r="T88" s="89" t="s">
        <v>1911</v>
      </c>
      <c r="U88" s="89" t="s">
        <v>1912</v>
      </c>
      <c r="V88" s="89" t="s">
        <v>1913</v>
      </c>
      <c r="W88" s="89" t="s">
        <v>1914</v>
      </c>
      <c r="X88" s="89" t="s">
        <v>1915</v>
      </c>
      <c r="Y88" s="89" t="s">
        <v>1916</v>
      </c>
      <c r="Z88" s="89" t="s">
        <v>1917</v>
      </c>
      <c r="AA88" s="89" t="s">
        <v>1918</v>
      </c>
    </row>
    <row r="89" spans="1:27" x14ac:dyDescent="0.35">
      <c r="A89" s="90" t="s">
        <v>1331</v>
      </c>
      <c r="B89" s="89">
        <v>2</v>
      </c>
      <c r="C89" s="89">
        <v>1.75</v>
      </c>
      <c r="D89" s="89">
        <v>2</v>
      </c>
      <c r="E89" s="89">
        <v>1.75</v>
      </c>
      <c r="F89" s="89">
        <v>1.5</v>
      </c>
      <c r="G89" s="89"/>
      <c r="H89" s="89">
        <v>1.25</v>
      </c>
      <c r="I89" s="89">
        <v>1.5</v>
      </c>
      <c r="J89" s="89">
        <v>1.75</v>
      </c>
      <c r="K89" s="89"/>
      <c r="L89" s="89">
        <v>1</v>
      </c>
      <c r="M89" s="89">
        <v>1</v>
      </c>
      <c r="N89" s="89">
        <v>1.5</v>
      </c>
      <c r="O89" s="89">
        <v>1.25</v>
      </c>
      <c r="P89" s="89">
        <v>1.25</v>
      </c>
      <c r="Q89" s="89"/>
      <c r="R89" s="89">
        <v>2</v>
      </c>
      <c r="S89" s="89">
        <v>2.25</v>
      </c>
      <c r="T89" s="89">
        <v>2.25</v>
      </c>
      <c r="U89" s="89">
        <v>1.25</v>
      </c>
      <c r="V89" s="89">
        <v>3</v>
      </c>
      <c r="W89" s="89">
        <v>1.25</v>
      </c>
      <c r="X89" s="89">
        <v>1.25</v>
      </c>
      <c r="Y89" s="89">
        <v>1.5</v>
      </c>
      <c r="Z89" s="89">
        <v>1.5</v>
      </c>
      <c r="AA89" s="89">
        <v>1.5</v>
      </c>
    </row>
    <row r="90" spans="1:27" x14ac:dyDescent="0.35">
      <c r="A90" s="90" t="s">
        <v>1574</v>
      </c>
      <c r="B90" s="91">
        <v>2</v>
      </c>
      <c r="C90" s="91">
        <v>1.75</v>
      </c>
      <c r="D90" s="91">
        <v>2</v>
      </c>
      <c r="E90" s="91">
        <v>1.75</v>
      </c>
      <c r="F90" s="91">
        <v>1.5</v>
      </c>
      <c r="G90" s="91"/>
      <c r="H90" s="91">
        <v>1.25</v>
      </c>
      <c r="I90" s="91">
        <v>1.5</v>
      </c>
      <c r="J90" s="91">
        <v>1.75</v>
      </c>
      <c r="K90" s="91"/>
      <c r="L90" s="91">
        <v>1</v>
      </c>
      <c r="M90" s="91">
        <v>1</v>
      </c>
      <c r="N90" s="91">
        <v>1.5</v>
      </c>
      <c r="O90" s="91">
        <v>1.25</v>
      </c>
      <c r="P90" s="91">
        <v>1.25</v>
      </c>
      <c r="Q90" s="91"/>
      <c r="R90" s="91">
        <v>2</v>
      </c>
      <c r="S90" s="91">
        <v>2.25</v>
      </c>
      <c r="T90" s="91">
        <v>2.25</v>
      </c>
      <c r="U90" s="91">
        <v>1.25</v>
      </c>
      <c r="V90" s="91">
        <v>3</v>
      </c>
      <c r="W90" s="91">
        <v>1.25</v>
      </c>
      <c r="X90" s="91">
        <v>1.25</v>
      </c>
      <c r="Y90" s="91">
        <v>1.5</v>
      </c>
      <c r="Z90" s="91">
        <v>1.5</v>
      </c>
      <c r="AA90" s="91">
        <v>1.5</v>
      </c>
    </row>
    <row r="94" spans="1:27" x14ac:dyDescent="0.35">
      <c r="A94" s="6" t="s">
        <v>1919</v>
      </c>
      <c r="B94" s="7"/>
      <c r="C94" s="7"/>
      <c r="D94" s="7"/>
      <c r="E94" s="7"/>
      <c r="F94" s="7"/>
      <c r="G94" s="7"/>
      <c r="H94" s="7"/>
      <c r="I94" s="7"/>
      <c r="J94" s="7"/>
      <c r="K94" s="8"/>
      <c r="L94" s="8"/>
      <c r="M94" s="9"/>
      <c r="N94" s="10"/>
      <c r="O94" s="10"/>
      <c r="P94" s="9"/>
      <c r="Q94" s="9"/>
      <c r="R94" s="9"/>
    </row>
    <row r="96" spans="1:27" x14ac:dyDescent="0.35">
      <c r="A96" s="15" t="s">
        <v>1920</v>
      </c>
      <c r="B96" s="16"/>
      <c r="C96" s="16"/>
      <c r="D96" s="16"/>
      <c r="E96" s="16"/>
    </row>
    <row r="98" spans="1:5" x14ac:dyDescent="0.35">
      <c r="A98" s="88" t="s">
        <v>1573</v>
      </c>
      <c r="B98" s="88" t="s">
        <v>1921</v>
      </c>
      <c r="C98" s="89" t="s">
        <v>1922</v>
      </c>
      <c r="D98" s="89" t="s">
        <v>1923</v>
      </c>
      <c r="E98" s="89" t="s">
        <v>1924</v>
      </c>
    </row>
    <row r="99" spans="1:5" x14ac:dyDescent="0.35">
      <c r="A99" s="90" t="s">
        <v>1331</v>
      </c>
      <c r="B99" s="89"/>
      <c r="C99" s="89"/>
      <c r="D99" s="89"/>
      <c r="E99" s="89"/>
    </row>
    <row r="100" spans="1:5" x14ac:dyDescent="0.35">
      <c r="A100" s="90" t="s">
        <v>1435</v>
      </c>
      <c r="B100" s="89">
        <v>2</v>
      </c>
      <c r="C100" s="89">
        <v>0</v>
      </c>
      <c r="D100" s="89">
        <v>0</v>
      </c>
      <c r="E100" s="89">
        <v>0</v>
      </c>
    </row>
    <row r="101" spans="1:5" x14ac:dyDescent="0.35">
      <c r="A101" s="90" t="s">
        <v>1194</v>
      </c>
      <c r="B101" s="89">
        <v>1</v>
      </c>
      <c r="C101" s="89">
        <v>1</v>
      </c>
      <c r="D101" s="89">
        <v>1</v>
      </c>
      <c r="E101" s="89">
        <v>0</v>
      </c>
    </row>
    <row r="102" spans="1:5" x14ac:dyDescent="0.35">
      <c r="A102" s="90" t="s">
        <v>1119</v>
      </c>
      <c r="B102" s="89">
        <v>3</v>
      </c>
      <c r="C102" s="89">
        <v>1</v>
      </c>
      <c r="D102" s="89">
        <v>3</v>
      </c>
      <c r="E102" s="89">
        <v>0</v>
      </c>
    </row>
    <row r="103" spans="1:5" x14ac:dyDescent="0.35">
      <c r="A103" s="90" t="s">
        <v>1467</v>
      </c>
      <c r="B103" s="89"/>
      <c r="C103" s="89"/>
      <c r="D103" s="89"/>
      <c r="E103" s="89"/>
    </row>
    <row r="104" spans="1:5" x14ac:dyDescent="0.35">
      <c r="A104" s="90" t="s">
        <v>1574</v>
      </c>
      <c r="B104" s="89">
        <v>6</v>
      </c>
      <c r="C104" s="89">
        <v>2</v>
      </c>
      <c r="D104" s="89">
        <v>4</v>
      </c>
      <c r="E104" s="89">
        <v>0</v>
      </c>
    </row>
    <row r="107" spans="1:5" x14ac:dyDescent="0.35">
      <c r="A107" s="85" t="s">
        <v>1925</v>
      </c>
      <c r="B107" s="16"/>
      <c r="C107" s="16"/>
      <c r="D107" s="16"/>
      <c r="E107" s="16"/>
    </row>
    <row r="109" spans="1:5" x14ac:dyDescent="0.35">
      <c r="A109" s="88" t="s">
        <v>1573</v>
      </c>
      <c r="B109" s="89" t="s">
        <v>1926</v>
      </c>
      <c r="C109" s="89" t="s">
        <v>1927</v>
      </c>
      <c r="D109" s="89" t="s">
        <v>1928</v>
      </c>
      <c r="E109" s="89" t="s">
        <v>1929</v>
      </c>
    </row>
    <row r="110" spans="1:5" x14ac:dyDescent="0.35">
      <c r="A110" s="90" t="s">
        <v>1331</v>
      </c>
      <c r="B110" s="89"/>
      <c r="C110" s="89"/>
      <c r="D110" s="89"/>
      <c r="E110" s="89"/>
    </row>
    <row r="111" spans="1:5" x14ac:dyDescent="0.35">
      <c r="A111" s="90" t="s">
        <v>1435</v>
      </c>
      <c r="B111" s="89">
        <v>0</v>
      </c>
      <c r="C111" s="89">
        <v>1</v>
      </c>
      <c r="D111" s="89">
        <v>0</v>
      </c>
      <c r="E111" s="89">
        <v>0</v>
      </c>
    </row>
    <row r="112" spans="1:5" x14ac:dyDescent="0.35">
      <c r="A112" s="90" t="s">
        <v>1194</v>
      </c>
      <c r="B112" s="89">
        <v>2</v>
      </c>
      <c r="C112" s="89">
        <v>1</v>
      </c>
      <c r="D112" s="89">
        <v>1</v>
      </c>
      <c r="E112" s="89">
        <v>0</v>
      </c>
    </row>
    <row r="113" spans="1:16" x14ac:dyDescent="0.35">
      <c r="A113" s="90" t="s">
        <v>1119</v>
      </c>
      <c r="B113" s="89">
        <v>1</v>
      </c>
      <c r="C113" s="89">
        <v>2</v>
      </c>
      <c r="D113" s="89">
        <v>1</v>
      </c>
      <c r="E113" s="89">
        <v>1</v>
      </c>
    </row>
    <row r="114" spans="1:16" x14ac:dyDescent="0.35">
      <c r="A114" s="90" t="s">
        <v>1467</v>
      </c>
      <c r="B114" s="89"/>
      <c r="C114" s="89"/>
      <c r="D114" s="89"/>
      <c r="E114" s="89"/>
    </row>
    <row r="115" spans="1:16" x14ac:dyDescent="0.35">
      <c r="A115" s="90" t="s">
        <v>1574</v>
      </c>
      <c r="B115" s="89">
        <v>3</v>
      </c>
      <c r="C115" s="89">
        <v>4</v>
      </c>
      <c r="D115" s="89">
        <v>2</v>
      </c>
      <c r="E115" s="89">
        <v>1</v>
      </c>
    </row>
    <row r="119" spans="1:16" x14ac:dyDescent="0.35">
      <c r="A119" s="85" t="s">
        <v>1930</v>
      </c>
      <c r="B119" s="16"/>
      <c r="C119" s="16"/>
      <c r="D119" s="16"/>
      <c r="E119" s="16"/>
    </row>
    <row r="121" spans="1:16" x14ac:dyDescent="0.35">
      <c r="A121" s="88" t="s">
        <v>1573</v>
      </c>
      <c r="B121" s="89" t="s">
        <v>1931</v>
      </c>
      <c r="C121" s="89" t="s">
        <v>1932</v>
      </c>
      <c r="D121" s="89" t="s">
        <v>1933</v>
      </c>
      <c r="E121" s="89" t="s">
        <v>1934</v>
      </c>
      <c r="F121" s="89" t="s">
        <v>1935</v>
      </c>
      <c r="G121" s="89" t="s">
        <v>1936</v>
      </c>
      <c r="H121" s="89" t="s">
        <v>1937</v>
      </c>
      <c r="I121" s="89" t="s">
        <v>1938</v>
      </c>
      <c r="J121" s="89" t="s">
        <v>1939</v>
      </c>
      <c r="K121" s="89" t="s">
        <v>1940</v>
      </c>
      <c r="L121" s="89" t="s">
        <v>1941</v>
      </c>
      <c r="M121" s="89" t="s">
        <v>1942</v>
      </c>
      <c r="N121" s="89" t="s">
        <v>1943</v>
      </c>
      <c r="O121" s="89" t="s">
        <v>1944</v>
      </c>
      <c r="P121" s="89" t="s">
        <v>1945</v>
      </c>
    </row>
    <row r="122" spans="1:16" x14ac:dyDescent="0.35">
      <c r="A122" s="90" t="s">
        <v>1331</v>
      </c>
      <c r="B122" s="89">
        <v>0</v>
      </c>
      <c r="C122" s="89">
        <v>0</v>
      </c>
      <c r="D122" s="89">
        <v>1</v>
      </c>
      <c r="E122" s="89">
        <v>0</v>
      </c>
      <c r="F122" s="89">
        <v>0</v>
      </c>
      <c r="G122" s="89">
        <v>0</v>
      </c>
      <c r="H122" s="89">
        <v>0</v>
      </c>
      <c r="I122" s="89">
        <v>1</v>
      </c>
      <c r="J122" s="89">
        <v>0</v>
      </c>
      <c r="K122" s="89">
        <v>1</v>
      </c>
      <c r="L122" s="89">
        <v>0</v>
      </c>
      <c r="M122" s="89">
        <v>0</v>
      </c>
      <c r="N122" s="89">
        <v>0</v>
      </c>
      <c r="O122" s="89">
        <v>0</v>
      </c>
      <c r="P122" s="89">
        <v>0</v>
      </c>
    </row>
    <row r="123" spans="1:16" x14ac:dyDescent="0.35">
      <c r="A123" s="90" t="s">
        <v>1435</v>
      </c>
      <c r="B123" s="89">
        <v>0</v>
      </c>
      <c r="C123" s="89">
        <v>2</v>
      </c>
      <c r="D123" s="89">
        <v>0</v>
      </c>
      <c r="E123" s="89">
        <v>2</v>
      </c>
      <c r="F123" s="89">
        <v>2</v>
      </c>
      <c r="G123" s="89">
        <v>2</v>
      </c>
      <c r="H123" s="89">
        <v>2</v>
      </c>
      <c r="I123" s="89">
        <v>2</v>
      </c>
      <c r="J123" s="89">
        <v>2</v>
      </c>
      <c r="K123" s="89">
        <v>2</v>
      </c>
      <c r="L123" s="89">
        <v>1</v>
      </c>
      <c r="M123" s="89">
        <v>1</v>
      </c>
      <c r="N123" s="89">
        <v>1</v>
      </c>
      <c r="O123" s="89">
        <v>2</v>
      </c>
      <c r="P123" s="89">
        <v>2</v>
      </c>
    </row>
    <row r="124" spans="1:16" x14ac:dyDescent="0.35">
      <c r="A124" s="90" t="s">
        <v>1194</v>
      </c>
      <c r="B124" s="89">
        <v>2</v>
      </c>
      <c r="C124" s="89">
        <v>0</v>
      </c>
      <c r="D124" s="89">
        <v>0</v>
      </c>
      <c r="E124" s="89">
        <v>2</v>
      </c>
      <c r="F124" s="89">
        <v>1</v>
      </c>
      <c r="G124" s="89">
        <v>1</v>
      </c>
      <c r="H124" s="89">
        <v>1</v>
      </c>
      <c r="I124" s="89">
        <v>0</v>
      </c>
      <c r="J124" s="89">
        <v>0</v>
      </c>
      <c r="K124" s="89">
        <v>0</v>
      </c>
      <c r="L124" s="89">
        <v>1</v>
      </c>
      <c r="M124" s="89">
        <v>1</v>
      </c>
      <c r="N124" s="89">
        <v>3</v>
      </c>
      <c r="O124" s="89">
        <v>2</v>
      </c>
      <c r="P124" s="89">
        <v>1</v>
      </c>
    </row>
    <row r="125" spans="1:16" x14ac:dyDescent="0.35">
      <c r="A125" s="90" t="s">
        <v>1119</v>
      </c>
      <c r="B125" s="89">
        <v>0</v>
      </c>
      <c r="C125" s="89">
        <v>2</v>
      </c>
      <c r="D125" s="89">
        <v>2</v>
      </c>
      <c r="E125" s="89">
        <v>1</v>
      </c>
      <c r="F125" s="89">
        <v>2</v>
      </c>
      <c r="G125" s="89">
        <v>1</v>
      </c>
      <c r="H125" s="89">
        <v>2</v>
      </c>
      <c r="I125" s="89">
        <v>3</v>
      </c>
      <c r="J125" s="89">
        <v>1</v>
      </c>
      <c r="K125" s="89">
        <v>3</v>
      </c>
      <c r="L125" s="89">
        <v>0</v>
      </c>
      <c r="M125" s="89">
        <v>0</v>
      </c>
      <c r="N125" s="89">
        <v>2</v>
      </c>
      <c r="O125" s="89">
        <v>3</v>
      </c>
      <c r="P125" s="89">
        <v>4</v>
      </c>
    </row>
    <row r="126" spans="1:16" x14ac:dyDescent="0.35">
      <c r="A126" s="90" t="s">
        <v>1467</v>
      </c>
      <c r="B126" s="89"/>
      <c r="C126" s="89"/>
      <c r="D126" s="89"/>
      <c r="E126" s="89"/>
      <c r="F126" s="89"/>
      <c r="G126" s="89"/>
      <c r="H126" s="89"/>
      <c r="I126" s="89"/>
      <c r="J126" s="89"/>
      <c r="K126" s="89"/>
      <c r="L126" s="89"/>
      <c r="M126" s="89"/>
      <c r="N126" s="89"/>
      <c r="O126" s="89"/>
      <c r="P126" s="89"/>
    </row>
    <row r="127" spans="1:16" x14ac:dyDescent="0.35">
      <c r="A127" s="90" t="s">
        <v>1574</v>
      </c>
      <c r="B127" s="89">
        <v>2</v>
      </c>
      <c r="C127" s="89">
        <v>4</v>
      </c>
      <c r="D127" s="89">
        <v>3</v>
      </c>
      <c r="E127" s="89">
        <v>5</v>
      </c>
      <c r="F127" s="89">
        <v>5</v>
      </c>
      <c r="G127" s="89">
        <v>4</v>
      </c>
      <c r="H127" s="89">
        <v>5</v>
      </c>
      <c r="I127" s="89">
        <v>6</v>
      </c>
      <c r="J127" s="89">
        <v>3</v>
      </c>
      <c r="K127" s="89">
        <v>6</v>
      </c>
      <c r="L127" s="89">
        <v>2</v>
      </c>
      <c r="M127" s="89">
        <v>2</v>
      </c>
      <c r="N127" s="89">
        <v>6</v>
      </c>
      <c r="O127" s="89">
        <v>7</v>
      </c>
      <c r="P127" s="89">
        <v>7</v>
      </c>
    </row>
    <row r="133" spans="1:28" x14ac:dyDescent="0.35">
      <c r="A133" s="15" t="s">
        <v>1946</v>
      </c>
      <c r="B133" s="16"/>
      <c r="C133" s="16"/>
      <c r="D133" s="16"/>
      <c r="E133" s="16"/>
    </row>
    <row r="135" spans="1:28" x14ac:dyDescent="0.35">
      <c r="A135" s="88" t="s">
        <v>1573</v>
      </c>
      <c r="B135" s="88" t="s">
        <v>1947</v>
      </c>
      <c r="C135" s="89" t="s">
        <v>1948</v>
      </c>
      <c r="D135" s="89" t="s">
        <v>1949</v>
      </c>
      <c r="E135" s="89" t="s">
        <v>1950</v>
      </c>
      <c r="F135" s="89" t="s">
        <v>1951</v>
      </c>
      <c r="G135" s="89" t="s">
        <v>1952</v>
      </c>
      <c r="H135" s="89" t="s">
        <v>1953</v>
      </c>
      <c r="I135" s="89" t="s">
        <v>1954</v>
      </c>
      <c r="J135" s="89" t="s">
        <v>1955</v>
      </c>
      <c r="K135" s="89" t="s">
        <v>1956</v>
      </c>
      <c r="L135" s="89" t="s">
        <v>1957</v>
      </c>
      <c r="M135" s="89" t="s">
        <v>1958</v>
      </c>
      <c r="N135" s="89" t="s">
        <v>1959</v>
      </c>
      <c r="O135" s="89" t="s">
        <v>1960</v>
      </c>
      <c r="P135" s="89" t="s">
        <v>1961</v>
      </c>
      <c r="Q135" s="89" t="s">
        <v>1962</v>
      </c>
      <c r="R135" s="89" t="s">
        <v>1963</v>
      </c>
      <c r="S135" s="89" t="s">
        <v>1964</v>
      </c>
      <c r="T135" s="89" t="s">
        <v>1965</v>
      </c>
      <c r="U135" s="89" t="s">
        <v>1966</v>
      </c>
      <c r="V135" s="89" t="s">
        <v>1967</v>
      </c>
      <c r="W135" s="89" t="s">
        <v>1968</v>
      </c>
      <c r="X135" s="89" t="s">
        <v>1969</v>
      </c>
      <c r="Y135" s="89" t="s">
        <v>1970</v>
      </c>
      <c r="Z135" s="89" t="s">
        <v>1971</v>
      </c>
      <c r="AA135" s="89" t="s">
        <v>1972</v>
      </c>
      <c r="AB135" s="89" t="s">
        <v>1973</v>
      </c>
    </row>
    <row r="136" spans="1:28" x14ac:dyDescent="0.35">
      <c r="A136" s="90" t="s">
        <v>1331</v>
      </c>
      <c r="B136" s="89">
        <v>0</v>
      </c>
      <c r="C136" s="89">
        <v>0</v>
      </c>
      <c r="D136" s="89">
        <v>0</v>
      </c>
      <c r="E136" s="89">
        <v>0</v>
      </c>
      <c r="F136" s="89">
        <v>0</v>
      </c>
      <c r="G136" s="89">
        <v>0</v>
      </c>
      <c r="H136" s="89">
        <v>4</v>
      </c>
      <c r="I136" s="89">
        <v>2</v>
      </c>
      <c r="J136" s="89">
        <v>1</v>
      </c>
      <c r="K136" s="89">
        <v>0</v>
      </c>
      <c r="L136" s="89">
        <v>0</v>
      </c>
      <c r="M136" s="89">
        <v>0</v>
      </c>
      <c r="N136" s="89">
        <v>1</v>
      </c>
      <c r="O136" s="89">
        <v>0</v>
      </c>
      <c r="P136" s="89">
        <v>0</v>
      </c>
      <c r="Q136" s="89">
        <v>0</v>
      </c>
      <c r="R136" s="89">
        <v>0</v>
      </c>
      <c r="S136" s="89">
        <v>0</v>
      </c>
      <c r="T136" s="89">
        <v>0</v>
      </c>
      <c r="U136" s="89">
        <v>4</v>
      </c>
      <c r="V136" s="89">
        <v>4</v>
      </c>
      <c r="W136" s="89">
        <v>4</v>
      </c>
      <c r="X136" s="89">
        <v>0</v>
      </c>
      <c r="Y136" s="89">
        <v>0</v>
      </c>
      <c r="Z136" s="89">
        <v>0</v>
      </c>
      <c r="AA136" s="89">
        <v>0</v>
      </c>
      <c r="AB136" s="89">
        <v>0</v>
      </c>
    </row>
    <row r="137" spans="1:28" x14ac:dyDescent="0.35">
      <c r="A137" s="90" t="s">
        <v>1574</v>
      </c>
      <c r="B137" s="89">
        <v>0</v>
      </c>
      <c r="C137" s="89">
        <v>0</v>
      </c>
      <c r="D137" s="89">
        <v>0</v>
      </c>
      <c r="E137" s="89">
        <v>0</v>
      </c>
      <c r="F137" s="89">
        <v>0</v>
      </c>
      <c r="G137" s="89">
        <v>0</v>
      </c>
      <c r="H137" s="89">
        <v>4</v>
      </c>
      <c r="I137" s="89">
        <v>2</v>
      </c>
      <c r="J137" s="89">
        <v>1</v>
      </c>
      <c r="K137" s="89">
        <v>0</v>
      </c>
      <c r="L137" s="89">
        <v>0</v>
      </c>
      <c r="M137" s="89">
        <v>0</v>
      </c>
      <c r="N137" s="89">
        <v>1</v>
      </c>
      <c r="O137" s="89">
        <v>0</v>
      </c>
      <c r="P137" s="89">
        <v>0</v>
      </c>
      <c r="Q137" s="89">
        <v>0</v>
      </c>
      <c r="R137" s="89">
        <v>0</v>
      </c>
      <c r="S137" s="89">
        <v>0</v>
      </c>
      <c r="T137" s="89">
        <v>0</v>
      </c>
      <c r="U137" s="89">
        <v>4</v>
      </c>
      <c r="V137" s="89">
        <v>4</v>
      </c>
      <c r="W137" s="89">
        <v>4</v>
      </c>
      <c r="X137" s="89">
        <v>0</v>
      </c>
      <c r="Y137" s="89">
        <v>0</v>
      </c>
      <c r="Z137" s="89">
        <v>0</v>
      </c>
      <c r="AA137" s="89">
        <v>0</v>
      </c>
      <c r="AB137" s="89">
        <v>0</v>
      </c>
    </row>
    <row r="140" spans="1:28" x14ac:dyDescent="0.35">
      <c r="A140" s="6" t="s">
        <v>1974</v>
      </c>
      <c r="B140" s="7"/>
      <c r="C140" s="7"/>
      <c r="D140" s="7"/>
      <c r="E140" s="7"/>
      <c r="F140" s="7"/>
      <c r="G140" s="7"/>
      <c r="H140" s="7"/>
      <c r="I140" s="7"/>
      <c r="J140" s="7"/>
      <c r="K140" s="8"/>
      <c r="L140" s="8"/>
      <c r="M140" s="9"/>
      <c r="N140" s="10"/>
      <c r="O140" s="10"/>
      <c r="P140" s="9"/>
      <c r="Q140" s="9"/>
      <c r="R140" s="9"/>
    </row>
    <row r="142" spans="1:28" x14ac:dyDescent="0.35">
      <c r="A142" s="15" t="s">
        <v>1975</v>
      </c>
      <c r="B142" s="16"/>
      <c r="C142" s="16"/>
      <c r="D142" s="16"/>
      <c r="E142" s="16"/>
    </row>
    <row r="144" spans="1:28" x14ac:dyDescent="0.35">
      <c r="A144" s="88" t="s">
        <v>1573</v>
      </c>
      <c r="B144" s="88" t="s">
        <v>1976</v>
      </c>
      <c r="C144" s="89" t="s">
        <v>1977</v>
      </c>
      <c r="D144" s="89" t="s">
        <v>1978</v>
      </c>
      <c r="E144" s="89" t="s">
        <v>1979</v>
      </c>
      <c r="F144" s="89" t="s">
        <v>1980</v>
      </c>
      <c r="G144" s="89" t="s">
        <v>1981</v>
      </c>
      <c r="H144" s="89" t="s">
        <v>1982</v>
      </c>
      <c r="I144" s="89" t="s">
        <v>1983</v>
      </c>
      <c r="J144" s="89" t="s">
        <v>1984</v>
      </c>
      <c r="K144" s="89" t="s">
        <v>1985</v>
      </c>
      <c r="L144" s="89" t="s">
        <v>1986</v>
      </c>
      <c r="M144" s="89" t="s">
        <v>1987</v>
      </c>
    </row>
    <row r="145" spans="1:25" x14ac:dyDescent="0.35">
      <c r="A145" s="90" t="s">
        <v>1331</v>
      </c>
      <c r="B145" s="89"/>
      <c r="C145" s="89"/>
      <c r="D145" s="89"/>
      <c r="E145" s="89"/>
      <c r="F145" s="89"/>
      <c r="G145" s="89"/>
      <c r="H145" s="89"/>
      <c r="I145" s="89"/>
      <c r="J145" s="89"/>
      <c r="K145" s="89"/>
      <c r="L145" s="89"/>
      <c r="M145" s="89"/>
    </row>
    <row r="146" spans="1:25" x14ac:dyDescent="0.35">
      <c r="A146" s="90" t="s">
        <v>1435</v>
      </c>
      <c r="B146" s="89">
        <v>0</v>
      </c>
      <c r="C146" s="89">
        <v>0</v>
      </c>
      <c r="D146" s="89">
        <v>1</v>
      </c>
      <c r="E146" s="89">
        <v>0</v>
      </c>
      <c r="F146" s="89">
        <v>0</v>
      </c>
      <c r="G146" s="89">
        <v>0</v>
      </c>
      <c r="H146" s="89">
        <v>1</v>
      </c>
      <c r="I146" s="89">
        <v>2</v>
      </c>
      <c r="J146" s="89">
        <v>0</v>
      </c>
      <c r="K146" s="89">
        <v>0</v>
      </c>
      <c r="L146" s="89">
        <v>0</v>
      </c>
      <c r="M146" s="89">
        <v>0</v>
      </c>
    </row>
    <row r="147" spans="1:25" x14ac:dyDescent="0.35">
      <c r="A147" s="90" t="s">
        <v>1194</v>
      </c>
      <c r="B147" s="89">
        <v>0</v>
      </c>
      <c r="C147" s="89">
        <v>0</v>
      </c>
      <c r="D147" s="89">
        <v>1</v>
      </c>
      <c r="E147" s="89">
        <v>1</v>
      </c>
      <c r="F147" s="89">
        <v>1</v>
      </c>
      <c r="G147" s="89">
        <v>0</v>
      </c>
      <c r="H147" s="89">
        <v>2</v>
      </c>
      <c r="I147" s="89">
        <v>2</v>
      </c>
      <c r="J147" s="89">
        <v>0</v>
      </c>
      <c r="K147" s="89">
        <v>0</v>
      </c>
      <c r="L147" s="89">
        <v>0</v>
      </c>
      <c r="M147" s="89">
        <v>0</v>
      </c>
    </row>
    <row r="148" spans="1:25" x14ac:dyDescent="0.35">
      <c r="A148" s="90" t="s">
        <v>1119</v>
      </c>
      <c r="B148" s="89">
        <v>0</v>
      </c>
      <c r="C148" s="89">
        <v>0</v>
      </c>
      <c r="D148" s="89">
        <v>2</v>
      </c>
      <c r="E148" s="89">
        <v>0</v>
      </c>
      <c r="F148" s="89">
        <v>0</v>
      </c>
      <c r="G148" s="89">
        <v>5</v>
      </c>
      <c r="H148" s="89">
        <v>0</v>
      </c>
      <c r="I148" s="89">
        <v>0</v>
      </c>
      <c r="J148" s="89">
        <v>0</v>
      </c>
      <c r="K148" s="89">
        <v>0</v>
      </c>
      <c r="L148" s="89">
        <v>0</v>
      </c>
      <c r="M148" s="89">
        <v>0</v>
      </c>
    </row>
    <row r="149" spans="1:25" x14ac:dyDescent="0.35">
      <c r="A149" s="90" t="s">
        <v>1467</v>
      </c>
      <c r="B149" s="89"/>
      <c r="C149" s="89"/>
      <c r="D149" s="89"/>
      <c r="E149" s="89"/>
      <c r="F149" s="89"/>
      <c r="G149" s="89"/>
      <c r="H149" s="89"/>
      <c r="I149" s="89"/>
      <c r="J149" s="89"/>
      <c r="K149" s="89"/>
      <c r="L149" s="89"/>
      <c r="M149" s="89"/>
    </row>
    <row r="150" spans="1:25" x14ac:dyDescent="0.35">
      <c r="A150" s="90" t="s">
        <v>1574</v>
      </c>
      <c r="B150" s="89">
        <v>0</v>
      </c>
      <c r="C150" s="89">
        <v>0</v>
      </c>
      <c r="D150" s="89">
        <v>4</v>
      </c>
      <c r="E150" s="89">
        <v>1</v>
      </c>
      <c r="F150" s="89">
        <v>1</v>
      </c>
      <c r="G150" s="89">
        <v>5</v>
      </c>
      <c r="H150" s="89">
        <v>3</v>
      </c>
      <c r="I150" s="89">
        <v>4</v>
      </c>
      <c r="J150" s="89">
        <v>0</v>
      </c>
      <c r="K150" s="89">
        <v>0</v>
      </c>
      <c r="L150" s="89">
        <v>0</v>
      </c>
      <c r="M150" s="89">
        <v>0</v>
      </c>
    </row>
    <row r="153" spans="1:25" x14ac:dyDescent="0.35">
      <c r="A153" s="15" t="s">
        <v>1988</v>
      </c>
      <c r="B153" s="16"/>
      <c r="C153" s="16"/>
      <c r="D153" s="16"/>
      <c r="E153" s="16"/>
    </row>
    <row r="155" spans="1:25" x14ac:dyDescent="0.35">
      <c r="A155" s="88" t="s">
        <v>1573</v>
      </c>
      <c r="B155" s="88" t="s">
        <v>1989</v>
      </c>
      <c r="C155" s="89" t="s">
        <v>1990</v>
      </c>
      <c r="D155" s="89" t="s">
        <v>1991</v>
      </c>
      <c r="E155" s="89" t="s">
        <v>1992</v>
      </c>
      <c r="F155" s="89" t="s">
        <v>1993</v>
      </c>
      <c r="G155" s="89" t="s">
        <v>1994</v>
      </c>
      <c r="H155" s="89" t="s">
        <v>1995</v>
      </c>
      <c r="I155" s="89" t="s">
        <v>1996</v>
      </c>
      <c r="J155" s="89" t="s">
        <v>1997</v>
      </c>
      <c r="K155" s="89" t="s">
        <v>1998</v>
      </c>
      <c r="L155" s="89" t="s">
        <v>1999</v>
      </c>
      <c r="M155" s="89" t="s">
        <v>2000</v>
      </c>
      <c r="N155" s="89" t="s">
        <v>2001</v>
      </c>
      <c r="O155" s="89" t="s">
        <v>2002</v>
      </c>
      <c r="P155" s="89" t="s">
        <v>2003</v>
      </c>
      <c r="Q155" s="89" t="s">
        <v>2004</v>
      </c>
      <c r="R155" s="89" t="s">
        <v>2005</v>
      </c>
      <c r="S155" s="89" t="s">
        <v>2006</v>
      </c>
      <c r="T155" s="89" t="s">
        <v>2007</v>
      </c>
      <c r="U155" s="89" t="s">
        <v>2008</v>
      </c>
      <c r="V155" s="89" t="s">
        <v>2009</v>
      </c>
      <c r="W155" s="89" t="s">
        <v>2010</v>
      </c>
      <c r="X155" s="89" t="s">
        <v>2011</v>
      </c>
      <c r="Y155" s="89" t="s">
        <v>2012</v>
      </c>
    </row>
    <row r="156" spans="1:25" x14ac:dyDescent="0.35">
      <c r="A156" s="90" t="s">
        <v>1331</v>
      </c>
      <c r="B156" s="89"/>
      <c r="C156" s="89"/>
      <c r="D156" s="89"/>
      <c r="E156" s="89"/>
      <c r="F156" s="89"/>
      <c r="G156" s="89"/>
      <c r="H156" s="89"/>
      <c r="I156" s="89"/>
      <c r="J156" s="89"/>
      <c r="K156" s="89"/>
      <c r="L156" s="89"/>
      <c r="M156" s="89"/>
      <c r="N156" s="89">
        <v>0</v>
      </c>
      <c r="O156" s="89">
        <v>0</v>
      </c>
      <c r="P156" s="89">
        <v>2</v>
      </c>
      <c r="Q156" s="89">
        <v>0</v>
      </c>
      <c r="R156" s="89">
        <v>0</v>
      </c>
      <c r="S156" s="89">
        <v>1</v>
      </c>
      <c r="T156" s="89">
        <v>0</v>
      </c>
      <c r="U156" s="89">
        <v>0</v>
      </c>
      <c r="V156" s="89">
        <v>0</v>
      </c>
      <c r="W156" s="89">
        <v>0</v>
      </c>
      <c r="X156" s="89">
        <v>0</v>
      </c>
      <c r="Y156" s="89">
        <v>0</v>
      </c>
    </row>
    <row r="157" spans="1:25" x14ac:dyDescent="0.35">
      <c r="A157" s="90" t="s">
        <v>1435</v>
      </c>
      <c r="B157" s="89">
        <v>0</v>
      </c>
      <c r="C157" s="89">
        <v>0</v>
      </c>
      <c r="D157" s="89">
        <v>0</v>
      </c>
      <c r="E157" s="89">
        <v>0</v>
      </c>
      <c r="F157" s="89">
        <v>0</v>
      </c>
      <c r="G157" s="89">
        <v>1</v>
      </c>
      <c r="H157" s="89">
        <v>0</v>
      </c>
      <c r="I157" s="89">
        <v>0</v>
      </c>
      <c r="J157" s="89">
        <v>0</v>
      </c>
      <c r="K157" s="89">
        <v>0</v>
      </c>
      <c r="L157" s="89">
        <v>0</v>
      </c>
      <c r="M157" s="89">
        <v>0</v>
      </c>
      <c r="N157" s="89">
        <v>0</v>
      </c>
      <c r="O157" s="89">
        <v>0</v>
      </c>
      <c r="P157" s="89">
        <v>2</v>
      </c>
      <c r="Q157" s="89">
        <v>1</v>
      </c>
      <c r="R157" s="89">
        <v>0</v>
      </c>
      <c r="S157" s="89">
        <v>2</v>
      </c>
      <c r="T157" s="89">
        <v>2</v>
      </c>
      <c r="U157" s="89">
        <v>4</v>
      </c>
      <c r="V157" s="89">
        <v>1</v>
      </c>
      <c r="W157" s="89">
        <v>0</v>
      </c>
      <c r="X157" s="89">
        <v>0</v>
      </c>
      <c r="Y157" s="89">
        <v>0</v>
      </c>
    </row>
    <row r="158" spans="1:25" x14ac:dyDescent="0.35">
      <c r="A158" s="90" t="s">
        <v>1194</v>
      </c>
      <c r="B158" s="89">
        <v>1</v>
      </c>
      <c r="C158" s="89">
        <v>0</v>
      </c>
      <c r="D158" s="89">
        <v>0</v>
      </c>
      <c r="E158" s="89">
        <v>1</v>
      </c>
      <c r="F158" s="89">
        <v>0</v>
      </c>
      <c r="G158" s="89">
        <v>0</v>
      </c>
      <c r="H158" s="89">
        <v>0</v>
      </c>
      <c r="I158" s="89">
        <v>2</v>
      </c>
      <c r="J158" s="89">
        <v>1</v>
      </c>
      <c r="K158" s="89">
        <v>0</v>
      </c>
      <c r="L158" s="89">
        <v>0</v>
      </c>
      <c r="M158" s="89">
        <v>0</v>
      </c>
      <c r="N158" s="89">
        <v>4</v>
      </c>
      <c r="O158" s="89">
        <v>0</v>
      </c>
      <c r="P158" s="89">
        <v>1</v>
      </c>
      <c r="Q158" s="89">
        <v>3</v>
      </c>
      <c r="R158" s="89">
        <v>2</v>
      </c>
      <c r="S158" s="89">
        <v>2</v>
      </c>
      <c r="T158" s="89">
        <v>2</v>
      </c>
      <c r="U158" s="89">
        <v>6</v>
      </c>
      <c r="V158" s="89">
        <v>2</v>
      </c>
      <c r="W158" s="89">
        <v>1</v>
      </c>
      <c r="X158" s="89">
        <v>1</v>
      </c>
      <c r="Y158" s="89">
        <v>0</v>
      </c>
    </row>
    <row r="159" spans="1:25" x14ac:dyDescent="0.35">
      <c r="A159" s="90" t="s">
        <v>1119</v>
      </c>
      <c r="B159" s="89">
        <v>0</v>
      </c>
      <c r="C159" s="89">
        <v>0</v>
      </c>
      <c r="D159" s="89">
        <v>0</v>
      </c>
      <c r="E159" s="89">
        <v>0</v>
      </c>
      <c r="F159" s="89">
        <v>0</v>
      </c>
      <c r="G159" s="89">
        <v>3</v>
      </c>
      <c r="H159" s="89">
        <v>0</v>
      </c>
      <c r="I159" s="89">
        <v>1</v>
      </c>
      <c r="J159" s="89">
        <v>0</v>
      </c>
      <c r="K159" s="89">
        <v>0</v>
      </c>
      <c r="L159" s="89">
        <v>0</v>
      </c>
      <c r="M159" s="89">
        <v>0</v>
      </c>
      <c r="N159" s="89">
        <v>1</v>
      </c>
      <c r="O159" s="89">
        <v>1</v>
      </c>
      <c r="P159" s="89">
        <v>1</v>
      </c>
      <c r="Q159" s="89">
        <v>3</v>
      </c>
      <c r="R159" s="89">
        <v>2</v>
      </c>
      <c r="S159" s="89">
        <v>11</v>
      </c>
      <c r="T159" s="89">
        <v>3</v>
      </c>
      <c r="U159" s="89">
        <v>6</v>
      </c>
      <c r="V159" s="89">
        <v>0</v>
      </c>
      <c r="W159" s="89">
        <v>0</v>
      </c>
      <c r="X159" s="89">
        <v>0</v>
      </c>
      <c r="Y159" s="89">
        <v>0</v>
      </c>
    </row>
    <row r="160" spans="1:25" x14ac:dyDescent="0.35">
      <c r="A160" s="90" t="s">
        <v>1467</v>
      </c>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row>
    <row r="161" spans="1:25" x14ac:dyDescent="0.35">
      <c r="A161" s="90" t="s">
        <v>1574</v>
      </c>
      <c r="B161" s="89">
        <v>1</v>
      </c>
      <c r="C161" s="89">
        <v>0</v>
      </c>
      <c r="D161" s="89">
        <v>0</v>
      </c>
      <c r="E161" s="89">
        <v>1</v>
      </c>
      <c r="F161" s="89">
        <v>0</v>
      </c>
      <c r="G161" s="89">
        <v>4</v>
      </c>
      <c r="H161" s="89">
        <v>0</v>
      </c>
      <c r="I161" s="89">
        <v>3</v>
      </c>
      <c r="J161" s="89">
        <v>1</v>
      </c>
      <c r="K161" s="89">
        <v>0</v>
      </c>
      <c r="L161" s="89">
        <v>0</v>
      </c>
      <c r="M161" s="89">
        <v>0</v>
      </c>
      <c r="N161" s="89">
        <v>5</v>
      </c>
      <c r="O161" s="89">
        <v>1</v>
      </c>
      <c r="P161" s="89">
        <v>6</v>
      </c>
      <c r="Q161" s="89">
        <v>7</v>
      </c>
      <c r="R161" s="89">
        <v>4</v>
      </c>
      <c r="S161" s="92">
        <v>16</v>
      </c>
      <c r="T161" s="89">
        <v>7</v>
      </c>
      <c r="U161" s="89">
        <v>16</v>
      </c>
      <c r="V161" s="89">
        <v>3</v>
      </c>
      <c r="W161" s="89">
        <v>1</v>
      </c>
      <c r="X161" s="89">
        <v>1</v>
      </c>
      <c r="Y161" s="89">
        <v>0</v>
      </c>
    </row>
    <row r="165" spans="1:25" x14ac:dyDescent="0.35">
      <c r="A165" s="15" t="s">
        <v>2013</v>
      </c>
      <c r="B165" s="16"/>
      <c r="C165" s="16"/>
      <c r="D165" s="16"/>
      <c r="E165" s="16"/>
    </row>
    <row r="167" spans="1:25" x14ac:dyDescent="0.35">
      <c r="A167" s="88" t="s">
        <v>1573</v>
      </c>
      <c r="B167" s="89" t="s">
        <v>1945</v>
      </c>
      <c r="C167" s="89" t="s">
        <v>1944</v>
      </c>
      <c r="D167" s="89" t="s">
        <v>1943</v>
      </c>
      <c r="E167" s="89" t="s">
        <v>1942</v>
      </c>
      <c r="F167" s="89" t="s">
        <v>1941</v>
      </c>
      <c r="G167" s="89" t="s">
        <v>1940</v>
      </c>
      <c r="H167" s="89" t="s">
        <v>1939</v>
      </c>
      <c r="I167" s="89" t="s">
        <v>1938</v>
      </c>
      <c r="J167" s="89" t="s">
        <v>1937</v>
      </c>
      <c r="K167" s="89" t="s">
        <v>1936</v>
      </c>
      <c r="L167" s="89" t="s">
        <v>1935</v>
      </c>
      <c r="M167" s="89" t="s">
        <v>1934</v>
      </c>
      <c r="N167" s="89" t="s">
        <v>1933</v>
      </c>
      <c r="O167" s="89" t="s">
        <v>1932</v>
      </c>
      <c r="P167" s="89" t="s">
        <v>1931</v>
      </c>
      <c r="Q167" s="89" t="s">
        <v>2014</v>
      </c>
    </row>
    <row r="168" spans="1:25" x14ac:dyDescent="0.35">
      <c r="A168" s="90" t="s">
        <v>1331</v>
      </c>
      <c r="B168" s="89">
        <v>0</v>
      </c>
      <c r="C168" s="89">
        <v>0</v>
      </c>
      <c r="D168" s="89">
        <v>0</v>
      </c>
      <c r="E168" s="89">
        <v>0</v>
      </c>
      <c r="F168" s="89">
        <v>0</v>
      </c>
      <c r="G168" s="89">
        <v>1</v>
      </c>
      <c r="H168" s="89">
        <v>0</v>
      </c>
      <c r="I168" s="89">
        <v>1</v>
      </c>
      <c r="J168" s="89">
        <v>0</v>
      </c>
      <c r="K168" s="89">
        <v>0</v>
      </c>
      <c r="L168" s="89">
        <v>0</v>
      </c>
      <c r="M168" s="89">
        <v>0</v>
      </c>
      <c r="N168" s="89">
        <v>1</v>
      </c>
      <c r="O168" s="89">
        <v>0</v>
      </c>
      <c r="P168" s="89">
        <v>0</v>
      </c>
      <c r="Q168" s="89">
        <v>0</v>
      </c>
    </row>
    <row r="169" spans="1:25" x14ac:dyDescent="0.35">
      <c r="A169" s="90" t="s">
        <v>1435</v>
      </c>
      <c r="B169" s="89">
        <v>2</v>
      </c>
      <c r="C169" s="89">
        <v>2</v>
      </c>
      <c r="D169" s="89">
        <v>1</v>
      </c>
      <c r="E169" s="89">
        <v>1</v>
      </c>
      <c r="F169" s="89">
        <v>1</v>
      </c>
      <c r="G169" s="89">
        <v>2</v>
      </c>
      <c r="H169" s="89">
        <v>2</v>
      </c>
      <c r="I169" s="89">
        <v>2</v>
      </c>
      <c r="J169" s="89">
        <v>2</v>
      </c>
      <c r="K169" s="89">
        <v>2</v>
      </c>
      <c r="L169" s="89">
        <v>2</v>
      </c>
      <c r="M169" s="89">
        <v>2</v>
      </c>
      <c r="N169" s="89">
        <v>0</v>
      </c>
      <c r="O169" s="89">
        <v>2</v>
      </c>
      <c r="P169" s="89">
        <v>0</v>
      </c>
      <c r="Q169" s="89">
        <v>0</v>
      </c>
    </row>
    <row r="170" spans="1:25" x14ac:dyDescent="0.35">
      <c r="A170" s="90" t="s">
        <v>1194</v>
      </c>
      <c r="B170" s="89">
        <v>1</v>
      </c>
      <c r="C170" s="89">
        <v>2</v>
      </c>
      <c r="D170" s="89">
        <v>3</v>
      </c>
      <c r="E170" s="89">
        <v>1</v>
      </c>
      <c r="F170" s="89">
        <v>1</v>
      </c>
      <c r="G170" s="89">
        <v>0</v>
      </c>
      <c r="H170" s="89">
        <v>0</v>
      </c>
      <c r="I170" s="89">
        <v>0</v>
      </c>
      <c r="J170" s="89">
        <v>1</v>
      </c>
      <c r="K170" s="89">
        <v>1</v>
      </c>
      <c r="L170" s="89">
        <v>1</v>
      </c>
      <c r="M170" s="89">
        <v>2</v>
      </c>
      <c r="N170" s="89">
        <v>0</v>
      </c>
      <c r="O170" s="89">
        <v>0</v>
      </c>
      <c r="P170" s="89">
        <v>2</v>
      </c>
      <c r="Q170" s="89">
        <v>0</v>
      </c>
    </row>
    <row r="171" spans="1:25" x14ac:dyDescent="0.35">
      <c r="A171" s="90" t="s">
        <v>1119</v>
      </c>
      <c r="B171" s="89">
        <v>4</v>
      </c>
      <c r="C171" s="89">
        <v>3</v>
      </c>
      <c r="D171" s="89">
        <v>2</v>
      </c>
      <c r="E171" s="89">
        <v>0</v>
      </c>
      <c r="F171" s="89">
        <v>0</v>
      </c>
      <c r="G171" s="89">
        <v>3</v>
      </c>
      <c r="H171" s="89">
        <v>1</v>
      </c>
      <c r="I171" s="89">
        <v>3</v>
      </c>
      <c r="J171" s="89">
        <v>2</v>
      </c>
      <c r="K171" s="89">
        <v>1</v>
      </c>
      <c r="L171" s="89">
        <v>2</v>
      </c>
      <c r="M171" s="89">
        <v>1</v>
      </c>
      <c r="N171" s="89">
        <v>2</v>
      </c>
      <c r="O171" s="89">
        <v>2</v>
      </c>
      <c r="P171" s="89">
        <v>0</v>
      </c>
      <c r="Q171" s="89">
        <v>0</v>
      </c>
    </row>
    <row r="172" spans="1:25" x14ac:dyDescent="0.35">
      <c r="A172" s="90" t="s">
        <v>1467</v>
      </c>
      <c r="B172" s="89"/>
      <c r="C172" s="89"/>
      <c r="D172" s="89"/>
      <c r="E172" s="89"/>
      <c r="F172" s="89"/>
      <c r="G172" s="89"/>
      <c r="H172" s="89"/>
      <c r="I172" s="89"/>
      <c r="J172" s="89"/>
      <c r="K172" s="89"/>
      <c r="L172" s="89"/>
      <c r="M172" s="89"/>
      <c r="N172" s="89"/>
      <c r="O172" s="89"/>
      <c r="P172" s="89"/>
      <c r="Q172" s="89"/>
    </row>
    <row r="173" spans="1:25" x14ac:dyDescent="0.35">
      <c r="A173" s="90" t="s">
        <v>1574</v>
      </c>
      <c r="B173" s="89">
        <v>7</v>
      </c>
      <c r="C173" s="89">
        <v>7</v>
      </c>
      <c r="D173" s="89">
        <v>6</v>
      </c>
      <c r="E173" s="89">
        <v>2</v>
      </c>
      <c r="F173" s="89">
        <v>2</v>
      </c>
      <c r="G173" s="89">
        <v>6</v>
      </c>
      <c r="H173" s="89">
        <v>3</v>
      </c>
      <c r="I173" s="89">
        <v>6</v>
      </c>
      <c r="J173" s="89">
        <v>5</v>
      </c>
      <c r="K173" s="89">
        <v>4</v>
      </c>
      <c r="L173" s="89">
        <v>5</v>
      </c>
      <c r="M173" s="89">
        <v>5</v>
      </c>
      <c r="N173" s="89">
        <v>3</v>
      </c>
      <c r="O173" s="89">
        <v>4</v>
      </c>
      <c r="P173" s="89">
        <v>2</v>
      </c>
      <c r="Q173" s="89">
        <v>0</v>
      </c>
    </row>
    <row r="179" spans="1:12" x14ac:dyDescent="0.35">
      <c r="A179" s="85" t="s">
        <v>2015</v>
      </c>
      <c r="B179" s="16"/>
      <c r="C179" s="16"/>
      <c r="D179" s="16"/>
      <c r="E179" s="16"/>
    </row>
    <row r="181" spans="1:12" x14ac:dyDescent="0.35">
      <c r="A181" s="88" t="s">
        <v>1573</v>
      </c>
      <c r="B181" s="88" t="s">
        <v>2016</v>
      </c>
      <c r="C181" s="89" t="s">
        <v>2017</v>
      </c>
      <c r="D181" s="89" t="s">
        <v>2018</v>
      </c>
      <c r="E181" s="89" t="s">
        <v>2019</v>
      </c>
      <c r="F181" s="89" t="s">
        <v>2020</v>
      </c>
      <c r="G181" s="89" t="s">
        <v>2021</v>
      </c>
      <c r="H181" s="89" t="s">
        <v>2022</v>
      </c>
      <c r="I181" s="89" t="s">
        <v>2023</v>
      </c>
      <c r="J181" s="89" t="s">
        <v>2024</v>
      </c>
      <c r="K181" s="89" t="s">
        <v>2025</v>
      </c>
      <c r="L181" s="89" t="s">
        <v>2026</v>
      </c>
    </row>
    <row r="182" spans="1:12" x14ac:dyDescent="0.35">
      <c r="A182" s="90" t="s">
        <v>1331</v>
      </c>
      <c r="B182" s="89">
        <v>1</v>
      </c>
      <c r="C182" s="89">
        <v>0</v>
      </c>
      <c r="D182" s="89">
        <v>0</v>
      </c>
      <c r="E182" s="89">
        <v>0</v>
      </c>
      <c r="F182" s="89">
        <v>0</v>
      </c>
      <c r="G182" s="89">
        <v>0</v>
      </c>
      <c r="H182" s="89">
        <v>0</v>
      </c>
      <c r="I182" s="89">
        <v>2</v>
      </c>
      <c r="J182" s="89">
        <v>0</v>
      </c>
      <c r="K182" s="89">
        <v>3</v>
      </c>
      <c r="L182" s="89">
        <v>11</v>
      </c>
    </row>
    <row r="183" spans="1:12" x14ac:dyDescent="0.35">
      <c r="A183" s="90" t="s">
        <v>1574</v>
      </c>
      <c r="B183" s="89">
        <v>1</v>
      </c>
      <c r="C183" s="89">
        <v>0</v>
      </c>
      <c r="D183" s="89">
        <v>0</v>
      </c>
      <c r="E183" s="89">
        <v>0</v>
      </c>
      <c r="F183" s="89">
        <v>0</v>
      </c>
      <c r="G183" s="89">
        <v>0</v>
      </c>
      <c r="H183" s="89">
        <v>0</v>
      </c>
      <c r="I183" s="89">
        <v>2</v>
      </c>
      <c r="J183" s="89">
        <v>0</v>
      </c>
      <c r="K183" s="89">
        <v>3</v>
      </c>
      <c r="L183" s="89">
        <v>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9983A-360A-43F1-8C02-4DE630D46443}">
  <dimension ref="A2:AC126"/>
  <sheetViews>
    <sheetView topLeftCell="A88" zoomScale="80" zoomScaleNormal="80" workbookViewId="0">
      <selection activeCell="B131" sqref="B131"/>
    </sheetView>
  </sheetViews>
  <sheetFormatPr baseColWidth="10" defaultColWidth="11.453125" defaultRowHeight="14.5" x14ac:dyDescent="0.35"/>
  <cols>
    <col min="1" max="1" width="26.1796875" bestFit="1" customWidth="1"/>
    <col min="2" max="2" width="61.54296875" bestFit="1" customWidth="1"/>
    <col min="3" max="3" width="64.54296875" bestFit="1" customWidth="1"/>
    <col min="4" max="4" width="66" bestFit="1" customWidth="1"/>
    <col min="5" max="5" width="65.54296875" bestFit="1" customWidth="1"/>
    <col min="6" max="6" width="63.81640625" bestFit="1" customWidth="1"/>
    <col min="7" max="7" width="65.1796875" bestFit="1" customWidth="1"/>
    <col min="8" max="8" width="69.26953125" bestFit="1" customWidth="1"/>
    <col min="9" max="9" width="66" bestFit="1" customWidth="1"/>
    <col min="10" max="10" width="72.26953125" bestFit="1" customWidth="1"/>
    <col min="11" max="12" width="76.54296875" bestFit="1" customWidth="1"/>
    <col min="13" max="13" width="64.54296875" bestFit="1" customWidth="1"/>
    <col min="14" max="14" width="68.1796875" bestFit="1" customWidth="1"/>
    <col min="15" max="15" width="75.26953125" bestFit="1" customWidth="1"/>
    <col min="16" max="16" width="66.81640625" bestFit="1" customWidth="1"/>
    <col min="17" max="17" width="75.54296875" bestFit="1" customWidth="1"/>
    <col min="18" max="18" width="77" bestFit="1" customWidth="1"/>
    <col min="19" max="19" width="65.54296875" bestFit="1" customWidth="1"/>
    <col min="20" max="21" width="66.453125" bestFit="1" customWidth="1"/>
    <col min="22" max="22" width="64.1796875" bestFit="1" customWidth="1"/>
    <col min="23" max="23" width="70.54296875" bestFit="1" customWidth="1"/>
    <col min="24" max="24" width="67.81640625" bestFit="1" customWidth="1"/>
    <col min="25" max="25" width="61.453125" bestFit="1" customWidth="1"/>
    <col min="26" max="26" width="73.7265625" bestFit="1" customWidth="1"/>
    <col min="27" max="27" width="73.81640625" bestFit="1" customWidth="1"/>
    <col min="28" max="28" width="63.453125" bestFit="1" customWidth="1"/>
    <col min="29" max="29" width="65.453125" bestFit="1" customWidth="1"/>
  </cols>
  <sheetData>
    <row r="2" spans="1:18" x14ac:dyDescent="0.35">
      <c r="A2" s="6" t="s">
        <v>2027</v>
      </c>
      <c r="B2" s="7"/>
      <c r="C2" s="7"/>
      <c r="D2" s="7"/>
      <c r="E2" s="7"/>
      <c r="F2" s="7"/>
      <c r="G2" s="7"/>
      <c r="H2" s="7"/>
      <c r="I2" s="7"/>
      <c r="J2" s="7"/>
      <c r="K2" s="8"/>
      <c r="L2" s="8"/>
      <c r="M2" s="9"/>
      <c r="N2" s="10"/>
      <c r="O2" s="10"/>
      <c r="P2" s="9"/>
      <c r="Q2" s="9"/>
      <c r="R2" s="9"/>
    </row>
    <row r="4" spans="1:18" x14ac:dyDescent="0.35">
      <c r="A4" s="88" t="s">
        <v>1573</v>
      </c>
      <c r="B4" s="89" t="s">
        <v>2028</v>
      </c>
      <c r="C4" s="89" t="s">
        <v>2029</v>
      </c>
      <c r="D4" s="89" t="s">
        <v>2030</v>
      </c>
      <c r="E4" s="89" t="s">
        <v>2031</v>
      </c>
    </row>
    <row r="5" spans="1:18" x14ac:dyDescent="0.35">
      <c r="A5" s="90" t="s">
        <v>1332</v>
      </c>
      <c r="B5" s="89">
        <v>4</v>
      </c>
      <c r="C5" s="89">
        <v>0</v>
      </c>
      <c r="D5" s="89">
        <v>0</v>
      </c>
      <c r="E5" s="89">
        <v>0</v>
      </c>
    </row>
    <row r="6" spans="1:18" x14ac:dyDescent="0.35">
      <c r="A6" s="90" t="s">
        <v>1437</v>
      </c>
      <c r="B6" s="89">
        <v>6</v>
      </c>
      <c r="C6" s="89">
        <v>0</v>
      </c>
      <c r="D6" s="89">
        <v>0</v>
      </c>
      <c r="E6" s="89">
        <v>0</v>
      </c>
    </row>
    <row r="7" spans="1:18" x14ac:dyDescent="0.35">
      <c r="A7" s="90" t="s">
        <v>1195</v>
      </c>
      <c r="B7" s="89">
        <v>3</v>
      </c>
      <c r="C7" s="89">
        <v>5</v>
      </c>
      <c r="D7" s="89">
        <v>0</v>
      </c>
      <c r="E7" s="89">
        <v>0</v>
      </c>
    </row>
    <row r="8" spans="1:18" x14ac:dyDescent="0.35">
      <c r="A8" s="90" t="s">
        <v>1122</v>
      </c>
      <c r="B8" s="89">
        <v>9</v>
      </c>
      <c r="C8" s="89">
        <v>0</v>
      </c>
      <c r="D8" s="89">
        <v>0</v>
      </c>
      <c r="E8" s="89">
        <v>0</v>
      </c>
    </row>
    <row r="9" spans="1:18" x14ac:dyDescent="0.35">
      <c r="A9" s="90" t="s">
        <v>1468</v>
      </c>
      <c r="B9" s="89">
        <v>4</v>
      </c>
      <c r="C9" s="89">
        <v>0</v>
      </c>
      <c r="D9" s="89">
        <v>0</v>
      </c>
      <c r="E9" s="89">
        <v>0</v>
      </c>
    </row>
    <row r="10" spans="1:18" x14ac:dyDescent="0.35">
      <c r="A10" s="90" t="s">
        <v>1574</v>
      </c>
      <c r="B10" s="89">
        <v>26</v>
      </c>
      <c r="C10" s="89">
        <v>5</v>
      </c>
      <c r="D10" s="89">
        <v>0</v>
      </c>
      <c r="E10" s="89">
        <v>0</v>
      </c>
    </row>
    <row r="13" spans="1:18" x14ac:dyDescent="0.35">
      <c r="A13" s="15" t="s">
        <v>2032</v>
      </c>
      <c r="B13" s="16"/>
      <c r="C13" s="16"/>
      <c r="D13" s="16"/>
      <c r="E13" s="16"/>
      <c r="F13" s="17"/>
      <c r="G13" s="17"/>
      <c r="H13" s="17"/>
      <c r="I13" s="17"/>
      <c r="J13" s="17"/>
      <c r="K13" s="18"/>
      <c r="L13" s="18"/>
      <c r="M13" s="9"/>
      <c r="N13" s="10"/>
      <c r="O13" s="10"/>
      <c r="P13" s="9"/>
      <c r="Q13" s="9"/>
      <c r="R13" s="9"/>
    </row>
    <row r="15" spans="1:18" x14ac:dyDescent="0.35">
      <c r="A15" s="88" t="s">
        <v>1573</v>
      </c>
      <c r="B15" s="89" t="s">
        <v>2033</v>
      </c>
      <c r="C15" s="89" t="s">
        <v>2034</v>
      </c>
      <c r="D15" s="89" t="s">
        <v>2035</v>
      </c>
      <c r="E15" s="89" t="s">
        <v>2036</v>
      </c>
    </row>
    <row r="16" spans="1:18" x14ac:dyDescent="0.35">
      <c r="A16" s="90" t="s">
        <v>1332</v>
      </c>
      <c r="B16" s="89"/>
      <c r="C16" s="89"/>
      <c r="D16" s="89"/>
      <c r="E16" s="89"/>
    </row>
    <row r="17" spans="1:18" x14ac:dyDescent="0.35">
      <c r="A17" s="90" t="s">
        <v>1437</v>
      </c>
      <c r="B17" s="89"/>
      <c r="C17" s="89"/>
      <c r="D17" s="89"/>
      <c r="E17" s="89"/>
    </row>
    <row r="18" spans="1:18" x14ac:dyDescent="0.35">
      <c r="A18" s="90" t="s">
        <v>1195</v>
      </c>
      <c r="B18" s="89">
        <v>2</v>
      </c>
      <c r="C18" s="89">
        <v>1</v>
      </c>
      <c r="D18" s="89">
        <v>2</v>
      </c>
      <c r="E18" s="89">
        <v>0</v>
      </c>
    </row>
    <row r="19" spans="1:18" x14ac:dyDescent="0.35">
      <c r="A19" s="90" t="s">
        <v>1122</v>
      </c>
      <c r="B19" s="89"/>
      <c r="C19" s="89"/>
      <c r="D19" s="89"/>
      <c r="E19" s="89"/>
    </row>
    <row r="20" spans="1:18" x14ac:dyDescent="0.35">
      <c r="A20" s="90" t="s">
        <v>1468</v>
      </c>
      <c r="B20" s="89"/>
      <c r="C20" s="89"/>
      <c r="D20" s="89"/>
      <c r="E20" s="89"/>
    </row>
    <row r="21" spans="1:18" x14ac:dyDescent="0.35">
      <c r="A21" s="90" t="s">
        <v>1574</v>
      </c>
      <c r="B21" s="89">
        <v>2</v>
      </c>
      <c r="C21" s="89">
        <v>1</v>
      </c>
      <c r="D21" s="89">
        <v>2</v>
      </c>
      <c r="E21" s="89">
        <v>0</v>
      </c>
    </row>
    <row r="23" spans="1:18" x14ac:dyDescent="0.35">
      <c r="A23" s="20"/>
    </row>
    <row r="24" spans="1:18" x14ac:dyDescent="0.35">
      <c r="A24" s="15" t="s">
        <v>2037</v>
      </c>
      <c r="B24" s="16"/>
      <c r="C24" s="16"/>
      <c r="D24" s="16"/>
      <c r="E24" s="16"/>
      <c r="F24" s="17"/>
      <c r="G24" s="17"/>
      <c r="H24" s="17"/>
      <c r="I24" s="17"/>
      <c r="J24" s="17"/>
      <c r="K24" s="18"/>
      <c r="L24" s="18"/>
      <c r="M24" s="9"/>
      <c r="N24" s="10"/>
      <c r="O24" s="10"/>
      <c r="P24" s="9"/>
      <c r="Q24" s="9"/>
      <c r="R24" s="9"/>
    </row>
    <row r="27" spans="1:18" x14ac:dyDescent="0.35">
      <c r="A27" s="88" t="s">
        <v>1573</v>
      </c>
      <c r="B27" s="89" t="s">
        <v>2038</v>
      </c>
      <c r="C27" s="89" t="s">
        <v>2039</v>
      </c>
      <c r="D27" s="89" t="s">
        <v>2040</v>
      </c>
      <c r="E27" s="89" t="s">
        <v>2041</v>
      </c>
      <c r="F27" s="89" t="s">
        <v>2042</v>
      </c>
      <c r="G27" s="89" t="s">
        <v>2043</v>
      </c>
      <c r="H27" s="89" t="s">
        <v>2044</v>
      </c>
      <c r="I27" s="89" t="s">
        <v>2045</v>
      </c>
      <c r="J27" s="89" t="s">
        <v>2046</v>
      </c>
      <c r="K27" s="89" t="s">
        <v>2047</v>
      </c>
      <c r="L27" s="89" t="s">
        <v>2048</v>
      </c>
      <c r="M27" s="89" t="s">
        <v>2049</v>
      </c>
    </row>
    <row r="28" spans="1:18" x14ac:dyDescent="0.35">
      <c r="A28" s="90" t="s">
        <v>1332</v>
      </c>
      <c r="B28" s="89"/>
      <c r="C28" s="89"/>
      <c r="D28" s="89"/>
      <c r="E28" s="89"/>
      <c r="F28" s="89"/>
      <c r="G28" s="89"/>
      <c r="H28" s="89"/>
      <c r="I28" s="89"/>
      <c r="J28" s="89"/>
      <c r="K28" s="89"/>
      <c r="L28" s="89"/>
      <c r="M28" s="89"/>
    </row>
    <row r="29" spans="1:18" x14ac:dyDescent="0.35">
      <c r="A29" s="90" t="s">
        <v>1437</v>
      </c>
      <c r="B29" s="89"/>
      <c r="C29" s="89"/>
      <c r="D29" s="89"/>
      <c r="E29" s="89"/>
      <c r="F29" s="89"/>
      <c r="G29" s="89"/>
      <c r="H29" s="89"/>
      <c r="I29" s="89"/>
      <c r="J29" s="89"/>
      <c r="K29" s="89"/>
      <c r="L29" s="89"/>
      <c r="M29" s="89"/>
    </row>
    <row r="30" spans="1:18" x14ac:dyDescent="0.35">
      <c r="A30" s="90" t="s">
        <v>1195</v>
      </c>
      <c r="B30" s="89">
        <v>2</v>
      </c>
      <c r="C30" s="89">
        <v>0</v>
      </c>
      <c r="D30" s="89">
        <v>0</v>
      </c>
      <c r="E30" s="89">
        <v>0</v>
      </c>
      <c r="F30" s="89">
        <v>0</v>
      </c>
      <c r="G30" s="89">
        <v>1</v>
      </c>
      <c r="H30" s="89">
        <v>1</v>
      </c>
      <c r="I30" s="89">
        <v>1</v>
      </c>
      <c r="J30" s="89">
        <v>1</v>
      </c>
      <c r="K30" s="89">
        <v>1</v>
      </c>
      <c r="L30" s="89">
        <v>0</v>
      </c>
      <c r="M30" s="89">
        <v>0</v>
      </c>
    </row>
    <row r="31" spans="1:18" x14ac:dyDescent="0.35">
      <c r="A31" s="90" t="s">
        <v>1122</v>
      </c>
      <c r="B31" s="89"/>
      <c r="C31" s="89"/>
      <c r="D31" s="89"/>
      <c r="E31" s="89"/>
      <c r="F31" s="89"/>
      <c r="G31" s="89"/>
      <c r="H31" s="89"/>
      <c r="I31" s="89"/>
      <c r="J31" s="89"/>
      <c r="K31" s="89"/>
      <c r="L31" s="89"/>
      <c r="M31" s="89"/>
    </row>
    <row r="32" spans="1:18" x14ac:dyDescent="0.35">
      <c r="A32" s="90" t="s">
        <v>1468</v>
      </c>
      <c r="B32" s="89"/>
      <c r="C32" s="89"/>
      <c r="D32" s="89"/>
      <c r="E32" s="89"/>
      <c r="F32" s="89"/>
      <c r="G32" s="89"/>
      <c r="H32" s="89"/>
      <c r="I32" s="89"/>
      <c r="J32" s="89"/>
      <c r="K32" s="89"/>
      <c r="L32" s="89"/>
      <c r="M32" s="89"/>
    </row>
    <row r="33" spans="1:18" x14ac:dyDescent="0.35">
      <c r="A33" s="90" t="s">
        <v>1574</v>
      </c>
      <c r="B33" s="89">
        <v>2</v>
      </c>
      <c r="C33" s="89">
        <v>0</v>
      </c>
      <c r="D33" s="89">
        <v>0</v>
      </c>
      <c r="E33" s="89">
        <v>0</v>
      </c>
      <c r="F33" s="89">
        <v>0</v>
      </c>
      <c r="G33" s="89">
        <v>1</v>
      </c>
      <c r="H33" s="89">
        <v>1</v>
      </c>
      <c r="I33" s="89">
        <v>1</v>
      </c>
      <c r="J33" s="89">
        <v>1</v>
      </c>
      <c r="K33" s="89">
        <v>1</v>
      </c>
      <c r="L33" s="89">
        <v>0</v>
      </c>
      <c r="M33" s="89">
        <v>0</v>
      </c>
    </row>
    <row r="36" spans="1:18" x14ac:dyDescent="0.35">
      <c r="A36" s="86" t="s">
        <v>2050</v>
      </c>
      <c r="B36" s="7"/>
      <c r="C36" s="7"/>
      <c r="D36" s="7"/>
      <c r="E36" s="7"/>
      <c r="F36" s="7"/>
      <c r="G36" s="7"/>
      <c r="H36" s="7"/>
      <c r="I36" s="7"/>
      <c r="J36" s="7"/>
      <c r="K36" s="8"/>
      <c r="L36" s="8"/>
      <c r="M36" s="9"/>
      <c r="N36" s="10"/>
      <c r="O36" s="10"/>
      <c r="P36" s="9"/>
      <c r="Q36" s="9"/>
      <c r="R36" s="9"/>
    </row>
    <row r="38" spans="1:18" x14ac:dyDescent="0.35">
      <c r="A38" s="88" t="s">
        <v>1573</v>
      </c>
      <c r="B38" s="89" t="s">
        <v>2051</v>
      </c>
      <c r="C38" s="89" t="s">
        <v>2052</v>
      </c>
      <c r="D38" s="89" t="s">
        <v>2053</v>
      </c>
      <c r="E38" s="89" t="s">
        <v>2054</v>
      </c>
    </row>
    <row r="39" spans="1:18" x14ac:dyDescent="0.35">
      <c r="A39" s="90" t="s">
        <v>1332</v>
      </c>
      <c r="B39" s="89">
        <v>4</v>
      </c>
      <c r="C39" s="89">
        <v>0</v>
      </c>
      <c r="D39" s="89">
        <v>0</v>
      </c>
      <c r="E39" s="89">
        <v>0</v>
      </c>
    </row>
    <row r="40" spans="1:18" x14ac:dyDescent="0.35">
      <c r="A40" s="90" t="s">
        <v>1437</v>
      </c>
      <c r="B40" s="89">
        <v>5</v>
      </c>
      <c r="C40" s="89">
        <v>0</v>
      </c>
      <c r="D40" s="89">
        <v>0</v>
      </c>
      <c r="E40" s="89">
        <v>0</v>
      </c>
    </row>
    <row r="41" spans="1:18" x14ac:dyDescent="0.35">
      <c r="A41" s="90" t="s">
        <v>1195</v>
      </c>
      <c r="B41" s="89">
        <v>3</v>
      </c>
      <c r="C41" s="89">
        <v>8</v>
      </c>
      <c r="D41" s="89">
        <v>0</v>
      </c>
      <c r="E41" s="89">
        <v>0</v>
      </c>
    </row>
    <row r="42" spans="1:18" x14ac:dyDescent="0.35">
      <c r="A42" s="90" t="s">
        <v>1122</v>
      </c>
      <c r="B42" s="89">
        <v>5</v>
      </c>
      <c r="C42" s="89">
        <v>2</v>
      </c>
      <c r="D42" s="89">
        <v>0</v>
      </c>
      <c r="E42" s="89">
        <v>0</v>
      </c>
    </row>
    <row r="43" spans="1:18" x14ac:dyDescent="0.35">
      <c r="A43" s="90" t="s">
        <v>1468</v>
      </c>
      <c r="B43" s="89">
        <v>4</v>
      </c>
      <c r="C43" s="89">
        <v>0</v>
      </c>
      <c r="D43" s="89">
        <v>0</v>
      </c>
      <c r="E43" s="89">
        <v>0</v>
      </c>
    </row>
    <row r="44" spans="1:18" x14ac:dyDescent="0.35">
      <c r="A44" s="90" t="s">
        <v>1574</v>
      </c>
      <c r="B44" s="89">
        <v>21</v>
      </c>
      <c r="C44" s="89">
        <v>10</v>
      </c>
      <c r="D44" s="89">
        <v>0</v>
      </c>
      <c r="E44" s="89">
        <v>0</v>
      </c>
    </row>
    <row r="47" spans="1:18" x14ac:dyDescent="0.35">
      <c r="A47" s="15" t="s">
        <v>2055</v>
      </c>
      <c r="B47" s="16"/>
      <c r="C47" s="16"/>
      <c r="D47" s="16"/>
      <c r="E47" s="16"/>
      <c r="F47" s="17"/>
      <c r="G47" s="17"/>
      <c r="H47" s="17"/>
      <c r="I47" s="17"/>
      <c r="J47" s="17"/>
      <c r="K47" s="18"/>
      <c r="L47" s="18"/>
      <c r="M47" s="9"/>
      <c r="N47" s="10"/>
      <c r="O47" s="10"/>
      <c r="P47" s="9"/>
      <c r="Q47" s="9"/>
      <c r="R47" s="9"/>
    </row>
    <row r="49" spans="1:18" x14ac:dyDescent="0.35">
      <c r="A49" s="88" t="s">
        <v>1573</v>
      </c>
      <c r="B49" s="89" t="s">
        <v>2056</v>
      </c>
      <c r="C49" s="89" t="s">
        <v>2057</v>
      </c>
      <c r="D49" s="89" t="s">
        <v>2058</v>
      </c>
      <c r="E49" s="89" t="s">
        <v>2059</v>
      </c>
      <c r="F49" s="89" t="s">
        <v>2060</v>
      </c>
    </row>
    <row r="50" spans="1:18" x14ac:dyDescent="0.35">
      <c r="A50" s="90" t="s">
        <v>1332</v>
      </c>
      <c r="B50" s="89"/>
      <c r="C50" s="89"/>
      <c r="D50" s="89"/>
      <c r="E50" s="89"/>
      <c r="F50" s="89"/>
    </row>
    <row r="51" spans="1:18" x14ac:dyDescent="0.35">
      <c r="A51" s="90" t="s">
        <v>1437</v>
      </c>
      <c r="B51" s="89"/>
      <c r="C51" s="89"/>
      <c r="D51" s="89"/>
      <c r="E51" s="89"/>
      <c r="F51" s="89"/>
    </row>
    <row r="52" spans="1:18" x14ac:dyDescent="0.35">
      <c r="A52" s="90" t="s">
        <v>1195</v>
      </c>
      <c r="B52" s="89">
        <v>6</v>
      </c>
      <c r="C52" s="89">
        <v>4</v>
      </c>
      <c r="D52" s="89">
        <v>3</v>
      </c>
      <c r="E52" s="89">
        <v>3</v>
      </c>
      <c r="F52" s="89">
        <v>0</v>
      </c>
    </row>
    <row r="53" spans="1:18" x14ac:dyDescent="0.35">
      <c r="A53" s="90" t="s">
        <v>1122</v>
      </c>
      <c r="B53" s="89">
        <v>2</v>
      </c>
      <c r="C53" s="89">
        <v>2</v>
      </c>
      <c r="D53" s="89">
        <v>1</v>
      </c>
      <c r="E53" s="89">
        <v>1</v>
      </c>
      <c r="F53" s="89">
        <v>0</v>
      </c>
    </row>
    <row r="54" spans="1:18" x14ac:dyDescent="0.35">
      <c r="A54" s="90" t="s">
        <v>1468</v>
      </c>
      <c r="B54" s="89"/>
      <c r="C54" s="89"/>
      <c r="D54" s="89"/>
      <c r="E54" s="89"/>
      <c r="F54" s="89"/>
    </row>
    <row r="55" spans="1:18" x14ac:dyDescent="0.35">
      <c r="A55" s="90" t="s">
        <v>1574</v>
      </c>
      <c r="B55" s="89">
        <v>8</v>
      </c>
      <c r="C55" s="89">
        <v>6</v>
      </c>
      <c r="D55" s="89">
        <v>4</v>
      </c>
      <c r="E55" s="89">
        <v>4</v>
      </c>
      <c r="F55" s="89">
        <v>0</v>
      </c>
    </row>
    <row r="58" spans="1:18" x14ac:dyDescent="0.35">
      <c r="A58" s="15" t="s">
        <v>2061</v>
      </c>
      <c r="B58" s="16"/>
      <c r="C58" s="16"/>
      <c r="D58" s="16"/>
      <c r="E58" s="16"/>
      <c r="F58" s="17"/>
      <c r="G58" s="17"/>
      <c r="H58" s="17"/>
      <c r="I58" s="17"/>
      <c r="J58" s="17"/>
      <c r="K58" s="18"/>
      <c r="L58" s="18"/>
      <c r="M58" s="9"/>
      <c r="N58" s="10"/>
      <c r="O58" s="10"/>
      <c r="P58" s="9"/>
      <c r="Q58" s="9"/>
      <c r="R58" s="9"/>
    </row>
    <row r="60" spans="1:18" x14ac:dyDescent="0.35">
      <c r="A60" s="88" t="s">
        <v>1573</v>
      </c>
      <c r="B60" s="89" t="s">
        <v>2062</v>
      </c>
      <c r="C60" s="89" t="s">
        <v>2063</v>
      </c>
      <c r="D60" s="89" t="s">
        <v>2064</v>
      </c>
      <c r="E60" s="89" t="s">
        <v>2065</v>
      </c>
      <c r="F60" s="89" t="s">
        <v>2066</v>
      </c>
      <c r="G60" s="89" t="s">
        <v>2067</v>
      </c>
      <c r="H60" s="89" t="s">
        <v>2068</v>
      </c>
      <c r="I60" s="89" t="s">
        <v>2069</v>
      </c>
      <c r="J60" s="89" t="s">
        <v>2070</v>
      </c>
      <c r="K60" s="89" t="s">
        <v>2071</v>
      </c>
      <c r="L60" s="89" t="s">
        <v>2072</v>
      </c>
      <c r="M60" s="89" t="s">
        <v>2073</v>
      </c>
    </row>
    <row r="61" spans="1:18" x14ac:dyDescent="0.35">
      <c r="A61" s="90" t="s">
        <v>1332</v>
      </c>
      <c r="B61" s="89"/>
      <c r="C61" s="89"/>
      <c r="D61" s="89"/>
      <c r="E61" s="89"/>
      <c r="F61" s="89"/>
      <c r="G61" s="89"/>
      <c r="H61" s="89"/>
      <c r="I61" s="89"/>
      <c r="J61" s="89"/>
      <c r="K61" s="89"/>
      <c r="L61" s="89"/>
      <c r="M61" s="89"/>
    </row>
    <row r="62" spans="1:18" x14ac:dyDescent="0.35">
      <c r="A62" s="90" t="s">
        <v>1437</v>
      </c>
      <c r="B62" s="89"/>
      <c r="C62" s="89"/>
      <c r="D62" s="89"/>
      <c r="E62" s="89"/>
      <c r="F62" s="89"/>
      <c r="G62" s="89"/>
      <c r="H62" s="89"/>
      <c r="I62" s="89"/>
      <c r="J62" s="89"/>
      <c r="K62" s="89"/>
      <c r="L62" s="89"/>
      <c r="M62" s="89"/>
    </row>
    <row r="63" spans="1:18" x14ac:dyDescent="0.35">
      <c r="A63" s="90" t="s">
        <v>1195</v>
      </c>
      <c r="B63" s="89">
        <v>5</v>
      </c>
      <c r="C63" s="89">
        <v>0</v>
      </c>
      <c r="D63" s="89">
        <v>1</v>
      </c>
      <c r="E63" s="89">
        <v>1</v>
      </c>
      <c r="F63" s="89">
        <v>0</v>
      </c>
      <c r="G63" s="89">
        <v>5</v>
      </c>
      <c r="H63" s="89">
        <v>0</v>
      </c>
      <c r="I63" s="89">
        <v>0</v>
      </c>
      <c r="J63" s="89">
        <v>4</v>
      </c>
      <c r="K63" s="89">
        <v>1</v>
      </c>
      <c r="L63" s="89">
        <v>0</v>
      </c>
      <c r="M63" s="89">
        <v>0</v>
      </c>
    </row>
    <row r="64" spans="1:18" x14ac:dyDescent="0.35">
      <c r="A64" s="90" t="s">
        <v>1122</v>
      </c>
      <c r="B64" s="89">
        <v>2</v>
      </c>
      <c r="C64" s="89">
        <v>0</v>
      </c>
      <c r="D64" s="89">
        <v>0</v>
      </c>
      <c r="E64" s="89">
        <v>0</v>
      </c>
      <c r="F64" s="89">
        <v>0</v>
      </c>
      <c r="G64" s="89">
        <v>1</v>
      </c>
      <c r="H64" s="89">
        <v>0</v>
      </c>
      <c r="I64" s="89">
        <v>0</v>
      </c>
      <c r="J64" s="89">
        <v>2</v>
      </c>
      <c r="K64" s="89">
        <v>0</v>
      </c>
      <c r="L64" s="89">
        <v>0</v>
      </c>
      <c r="M64" s="89">
        <v>0</v>
      </c>
    </row>
    <row r="65" spans="1:18" x14ac:dyDescent="0.35">
      <c r="A65" s="90" t="s">
        <v>1468</v>
      </c>
      <c r="B65" s="89"/>
      <c r="C65" s="89"/>
      <c r="D65" s="89"/>
      <c r="E65" s="89"/>
      <c r="F65" s="89"/>
      <c r="G65" s="89"/>
      <c r="H65" s="89"/>
      <c r="I65" s="89"/>
      <c r="J65" s="89"/>
      <c r="K65" s="89"/>
      <c r="L65" s="89"/>
      <c r="M65" s="89"/>
    </row>
    <row r="66" spans="1:18" x14ac:dyDescent="0.35">
      <c r="A66" s="90" t="s">
        <v>1574</v>
      </c>
      <c r="B66" s="89">
        <v>7</v>
      </c>
      <c r="C66" s="89">
        <v>0</v>
      </c>
      <c r="D66" s="89">
        <v>1</v>
      </c>
      <c r="E66" s="89">
        <v>1</v>
      </c>
      <c r="F66" s="89">
        <v>0</v>
      </c>
      <c r="G66" s="89">
        <v>6</v>
      </c>
      <c r="H66" s="89">
        <v>0</v>
      </c>
      <c r="I66" s="89">
        <v>0</v>
      </c>
      <c r="J66" s="89">
        <v>6</v>
      </c>
      <c r="K66" s="89">
        <v>1</v>
      </c>
      <c r="L66" s="89">
        <v>0</v>
      </c>
      <c r="M66" s="89">
        <v>0</v>
      </c>
    </row>
    <row r="70" spans="1:18" x14ac:dyDescent="0.35">
      <c r="A70" s="15" t="s">
        <v>2074</v>
      </c>
      <c r="B70" s="16"/>
      <c r="C70" s="16"/>
      <c r="D70" s="16"/>
      <c r="E70" s="16"/>
      <c r="F70" s="17"/>
      <c r="G70" s="17"/>
      <c r="H70" s="17"/>
      <c r="I70" s="17"/>
      <c r="J70" s="17"/>
      <c r="K70" s="18"/>
      <c r="L70" s="18"/>
      <c r="M70" s="9"/>
      <c r="N70" s="10"/>
      <c r="O70" s="10"/>
      <c r="P70" s="9"/>
      <c r="Q70" s="9"/>
      <c r="R70" s="9"/>
    </row>
    <row r="73" spans="1:18" x14ac:dyDescent="0.35">
      <c r="A73" s="88" t="s">
        <v>1573</v>
      </c>
      <c r="B73" s="89" t="s">
        <v>2075</v>
      </c>
      <c r="C73" s="89" t="s">
        <v>2076</v>
      </c>
      <c r="D73" s="89" t="s">
        <v>2077</v>
      </c>
      <c r="E73" s="89" t="s">
        <v>2078</v>
      </c>
    </row>
    <row r="74" spans="1:18" x14ac:dyDescent="0.35">
      <c r="A74" s="90" t="s">
        <v>1332</v>
      </c>
      <c r="B74" s="89">
        <v>23</v>
      </c>
      <c r="C74" s="89">
        <v>3</v>
      </c>
      <c r="D74" s="89">
        <v>0</v>
      </c>
      <c r="E74" s="89">
        <v>0</v>
      </c>
    </row>
    <row r="75" spans="1:18" x14ac:dyDescent="0.35">
      <c r="A75" s="90" t="s">
        <v>1437</v>
      </c>
      <c r="B75" s="89">
        <v>13</v>
      </c>
      <c r="C75" s="89">
        <v>1</v>
      </c>
      <c r="D75" s="89">
        <v>0</v>
      </c>
      <c r="E75" s="89">
        <v>0</v>
      </c>
    </row>
    <row r="76" spans="1:18" x14ac:dyDescent="0.35">
      <c r="A76" s="90" t="s">
        <v>1195</v>
      </c>
      <c r="B76" s="89">
        <v>9</v>
      </c>
      <c r="C76" s="89">
        <v>15</v>
      </c>
      <c r="D76" s="89">
        <v>0</v>
      </c>
      <c r="E76" s="89">
        <v>0</v>
      </c>
    </row>
    <row r="77" spans="1:18" x14ac:dyDescent="0.35">
      <c r="A77" s="90" t="s">
        <v>1122</v>
      </c>
      <c r="B77" s="89">
        <v>18</v>
      </c>
      <c r="C77" s="89">
        <v>6</v>
      </c>
      <c r="D77" s="89">
        <v>0</v>
      </c>
      <c r="E77" s="89">
        <v>0</v>
      </c>
    </row>
    <row r="78" spans="1:18" x14ac:dyDescent="0.35">
      <c r="A78" s="90" t="s">
        <v>1468</v>
      </c>
      <c r="B78" s="89">
        <v>4</v>
      </c>
      <c r="C78" s="89">
        <v>0</v>
      </c>
      <c r="D78" s="89">
        <v>0</v>
      </c>
      <c r="E78" s="89">
        <v>0</v>
      </c>
    </row>
    <row r="79" spans="1:18" x14ac:dyDescent="0.35">
      <c r="A79" s="90" t="s">
        <v>1574</v>
      </c>
      <c r="B79" s="89">
        <v>67</v>
      </c>
      <c r="C79" s="89">
        <v>25</v>
      </c>
      <c r="D79" s="89">
        <v>0</v>
      </c>
      <c r="E79" s="89">
        <v>0</v>
      </c>
    </row>
    <row r="82" spans="1:18" x14ac:dyDescent="0.35">
      <c r="A82" s="15" t="s">
        <v>2079</v>
      </c>
      <c r="B82" s="16"/>
      <c r="C82" s="16"/>
      <c r="D82" s="16"/>
      <c r="E82" s="16"/>
      <c r="F82" s="17"/>
      <c r="G82" s="17"/>
      <c r="H82" s="17"/>
      <c r="I82" s="17"/>
      <c r="J82" s="17"/>
      <c r="K82" s="18"/>
      <c r="L82" s="18"/>
      <c r="M82" s="9"/>
      <c r="N82" s="10"/>
      <c r="O82" s="10"/>
      <c r="P82" s="9"/>
      <c r="Q82" s="9"/>
      <c r="R82" s="9"/>
    </row>
    <row r="85" spans="1:18" x14ac:dyDescent="0.35">
      <c r="A85" s="88" t="s">
        <v>1573</v>
      </c>
      <c r="B85" s="89" t="s">
        <v>2080</v>
      </c>
      <c r="C85" s="89" t="s">
        <v>2081</v>
      </c>
      <c r="D85" s="89" t="s">
        <v>2082</v>
      </c>
      <c r="E85" s="89" t="s">
        <v>2083</v>
      </c>
      <c r="F85" s="89" t="s">
        <v>2084</v>
      </c>
      <c r="G85" s="89" t="s">
        <v>2085</v>
      </c>
      <c r="H85" s="89" t="s">
        <v>2086</v>
      </c>
      <c r="I85" s="89" t="s">
        <v>2087</v>
      </c>
      <c r="J85" s="89" t="s">
        <v>2088</v>
      </c>
      <c r="K85" s="89" t="s">
        <v>2089</v>
      </c>
      <c r="L85" s="89" t="s">
        <v>2090</v>
      </c>
      <c r="M85" s="89" t="s">
        <v>2091</v>
      </c>
      <c r="N85" s="89" t="s">
        <v>2092</v>
      </c>
      <c r="O85" s="89" t="s">
        <v>2093</v>
      </c>
      <c r="P85" s="89" t="s">
        <v>2094</v>
      </c>
      <c r="Q85" s="89" t="s">
        <v>2095</v>
      </c>
    </row>
    <row r="86" spans="1:18" x14ac:dyDescent="0.35">
      <c r="A86" s="90" t="s">
        <v>1332</v>
      </c>
      <c r="B86" s="89">
        <v>0</v>
      </c>
      <c r="C86" s="89">
        <v>0</v>
      </c>
      <c r="D86" s="89">
        <v>2</v>
      </c>
      <c r="E86" s="89">
        <v>0</v>
      </c>
      <c r="F86" s="89">
        <v>0</v>
      </c>
      <c r="G86" s="89">
        <v>0</v>
      </c>
      <c r="H86" s="89">
        <v>0</v>
      </c>
      <c r="I86" s="89">
        <v>0</v>
      </c>
      <c r="J86" s="89">
        <v>0</v>
      </c>
      <c r="K86" s="89">
        <v>0</v>
      </c>
      <c r="L86" s="89">
        <v>0</v>
      </c>
      <c r="M86" s="89">
        <v>0</v>
      </c>
      <c r="N86" s="89">
        <v>1</v>
      </c>
      <c r="O86" s="89">
        <v>0</v>
      </c>
      <c r="P86" s="89">
        <v>0</v>
      </c>
      <c r="Q86" s="89">
        <v>0</v>
      </c>
    </row>
    <row r="87" spans="1:18" x14ac:dyDescent="0.35">
      <c r="A87" s="90" t="s">
        <v>1437</v>
      </c>
      <c r="B87" s="89">
        <v>0</v>
      </c>
      <c r="C87" s="89">
        <v>0</v>
      </c>
      <c r="D87" s="89">
        <v>0</v>
      </c>
      <c r="E87" s="89">
        <v>0</v>
      </c>
      <c r="F87" s="89">
        <v>0</v>
      </c>
      <c r="G87" s="89">
        <v>0</v>
      </c>
      <c r="H87" s="89">
        <v>1</v>
      </c>
      <c r="I87" s="89">
        <v>1</v>
      </c>
      <c r="J87" s="89">
        <v>0</v>
      </c>
      <c r="K87" s="89">
        <v>1</v>
      </c>
      <c r="L87" s="89">
        <v>0</v>
      </c>
      <c r="M87" s="89">
        <v>0</v>
      </c>
      <c r="N87" s="89">
        <v>0</v>
      </c>
      <c r="O87" s="89">
        <v>0</v>
      </c>
      <c r="P87" s="89">
        <v>0</v>
      </c>
      <c r="Q87" s="89">
        <v>0</v>
      </c>
    </row>
    <row r="88" spans="1:18" x14ac:dyDescent="0.35">
      <c r="A88" s="90" t="s">
        <v>1195</v>
      </c>
      <c r="B88" s="89">
        <v>2</v>
      </c>
      <c r="C88" s="89">
        <v>2</v>
      </c>
      <c r="D88" s="89">
        <v>4</v>
      </c>
      <c r="E88" s="89">
        <v>1</v>
      </c>
      <c r="F88" s="89">
        <v>1</v>
      </c>
      <c r="G88" s="89">
        <v>1</v>
      </c>
      <c r="H88" s="89">
        <v>2</v>
      </c>
      <c r="I88" s="89">
        <v>1</v>
      </c>
      <c r="J88" s="89">
        <v>1</v>
      </c>
      <c r="K88" s="89">
        <v>3</v>
      </c>
      <c r="L88" s="89">
        <v>1</v>
      </c>
      <c r="M88" s="89">
        <v>3</v>
      </c>
      <c r="N88" s="89">
        <v>2</v>
      </c>
      <c r="O88" s="89">
        <v>2</v>
      </c>
      <c r="P88" s="89">
        <v>1</v>
      </c>
      <c r="Q88" s="89">
        <v>0</v>
      </c>
    </row>
    <row r="89" spans="1:18" x14ac:dyDescent="0.35">
      <c r="A89" s="90" t="s">
        <v>1122</v>
      </c>
      <c r="B89" s="89">
        <v>3</v>
      </c>
      <c r="C89" s="89">
        <v>2</v>
      </c>
      <c r="D89" s="89">
        <v>0</v>
      </c>
      <c r="E89" s="89">
        <v>1</v>
      </c>
      <c r="F89" s="89">
        <v>1</v>
      </c>
      <c r="G89" s="89">
        <v>0</v>
      </c>
      <c r="H89" s="89">
        <v>0</v>
      </c>
      <c r="I89" s="89">
        <v>0</v>
      </c>
      <c r="J89" s="89">
        <v>0</v>
      </c>
      <c r="K89" s="89">
        <v>0</v>
      </c>
      <c r="L89" s="89">
        <v>1</v>
      </c>
      <c r="M89" s="89">
        <v>0</v>
      </c>
      <c r="N89" s="89">
        <v>0</v>
      </c>
      <c r="O89" s="89">
        <v>0</v>
      </c>
      <c r="P89" s="89">
        <v>1</v>
      </c>
      <c r="Q89" s="89">
        <v>0</v>
      </c>
    </row>
    <row r="90" spans="1:18" x14ac:dyDescent="0.35">
      <c r="A90" s="90" t="s">
        <v>1468</v>
      </c>
      <c r="B90" s="89"/>
      <c r="C90" s="89"/>
      <c r="D90" s="89"/>
      <c r="E90" s="89"/>
      <c r="F90" s="89"/>
      <c r="G90" s="89"/>
      <c r="H90" s="89"/>
      <c r="I90" s="89"/>
      <c r="J90" s="89"/>
      <c r="K90" s="89"/>
      <c r="L90" s="89"/>
      <c r="M90" s="89"/>
      <c r="N90" s="89"/>
      <c r="O90" s="89"/>
      <c r="P90" s="89"/>
      <c r="Q90" s="89"/>
    </row>
    <row r="91" spans="1:18" x14ac:dyDescent="0.35">
      <c r="A91" s="90" t="s">
        <v>1574</v>
      </c>
      <c r="B91" s="89">
        <v>5</v>
      </c>
      <c r="C91" s="89">
        <v>4</v>
      </c>
      <c r="D91" s="89">
        <v>6</v>
      </c>
      <c r="E91" s="89">
        <v>2</v>
      </c>
      <c r="F91" s="89">
        <v>2</v>
      </c>
      <c r="G91" s="89">
        <v>1</v>
      </c>
      <c r="H91" s="89">
        <v>3</v>
      </c>
      <c r="I91" s="89">
        <v>2</v>
      </c>
      <c r="J91" s="89">
        <v>1</v>
      </c>
      <c r="K91" s="89">
        <v>4</v>
      </c>
      <c r="L91" s="89">
        <v>2</v>
      </c>
      <c r="M91" s="89">
        <v>3</v>
      </c>
      <c r="N91" s="89">
        <v>3</v>
      </c>
      <c r="O91" s="89">
        <v>2</v>
      </c>
      <c r="P91" s="89">
        <v>2</v>
      </c>
      <c r="Q91" s="89">
        <v>0</v>
      </c>
    </row>
    <row r="94" spans="1:18" x14ac:dyDescent="0.35">
      <c r="A94" s="15" t="s">
        <v>2096</v>
      </c>
      <c r="B94" s="16"/>
      <c r="C94" s="16"/>
      <c r="D94" s="16"/>
      <c r="E94" s="16"/>
      <c r="F94" s="17"/>
      <c r="G94" s="17"/>
      <c r="H94" s="17"/>
      <c r="I94" s="17"/>
      <c r="J94" s="17"/>
      <c r="K94" s="18"/>
      <c r="L94" s="18"/>
      <c r="M94" s="9"/>
      <c r="N94" s="10"/>
      <c r="O94" s="10"/>
      <c r="P94" s="9"/>
      <c r="Q94" s="9"/>
      <c r="R94" s="9"/>
    </row>
    <row r="97" spans="1:18" x14ac:dyDescent="0.35">
      <c r="A97" s="88" t="s">
        <v>1573</v>
      </c>
      <c r="B97" s="89" t="s">
        <v>2097</v>
      </c>
      <c r="C97" s="89" t="s">
        <v>2098</v>
      </c>
      <c r="D97" s="89" t="s">
        <v>2099</v>
      </c>
      <c r="E97" s="89" t="s">
        <v>2100</v>
      </c>
      <c r="F97" s="89" t="s">
        <v>2101</v>
      </c>
      <c r="G97" s="89" t="s">
        <v>2102</v>
      </c>
      <c r="H97" s="89" t="s">
        <v>2103</v>
      </c>
      <c r="I97" s="89" t="s">
        <v>2104</v>
      </c>
      <c r="J97" s="89" t="s">
        <v>2105</v>
      </c>
      <c r="K97" s="89" t="s">
        <v>2106</v>
      </c>
      <c r="L97" s="89" t="s">
        <v>2107</v>
      </c>
      <c r="M97" s="89" t="s">
        <v>2108</v>
      </c>
    </row>
    <row r="98" spans="1:18" x14ac:dyDescent="0.35">
      <c r="A98" s="90" t="s">
        <v>1332</v>
      </c>
      <c r="B98" s="89">
        <v>1</v>
      </c>
      <c r="C98" s="89">
        <v>0</v>
      </c>
      <c r="D98" s="89">
        <v>0</v>
      </c>
      <c r="E98" s="89">
        <v>0</v>
      </c>
      <c r="F98" s="89">
        <v>0</v>
      </c>
      <c r="G98" s="89">
        <v>2</v>
      </c>
      <c r="H98" s="89">
        <v>0</v>
      </c>
      <c r="I98" s="89">
        <v>0</v>
      </c>
      <c r="J98" s="89">
        <v>0</v>
      </c>
      <c r="K98" s="89">
        <v>0</v>
      </c>
      <c r="L98" s="89">
        <v>0</v>
      </c>
      <c r="M98" s="89">
        <v>0</v>
      </c>
    </row>
    <row r="99" spans="1:18" x14ac:dyDescent="0.35">
      <c r="A99" s="90" t="s">
        <v>1437</v>
      </c>
      <c r="B99" s="89">
        <v>0</v>
      </c>
      <c r="C99" s="89">
        <v>0</v>
      </c>
      <c r="D99" s="89">
        <v>0</v>
      </c>
      <c r="E99" s="89">
        <v>0</v>
      </c>
      <c r="F99" s="89">
        <v>0</v>
      </c>
      <c r="G99" s="89">
        <v>1</v>
      </c>
      <c r="H99" s="89">
        <v>0</v>
      </c>
      <c r="I99" s="89">
        <v>0</v>
      </c>
      <c r="J99" s="89">
        <v>0</v>
      </c>
      <c r="K99" s="89">
        <v>0</v>
      </c>
      <c r="L99" s="89">
        <v>0</v>
      </c>
      <c r="M99" s="89">
        <v>0</v>
      </c>
    </row>
    <row r="100" spans="1:18" x14ac:dyDescent="0.35">
      <c r="A100" s="90" t="s">
        <v>1195</v>
      </c>
      <c r="B100" s="89">
        <v>9</v>
      </c>
      <c r="C100" s="89">
        <v>0</v>
      </c>
      <c r="D100" s="89">
        <v>1</v>
      </c>
      <c r="E100" s="89">
        <v>0</v>
      </c>
      <c r="F100" s="89">
        <v>0</v>
      </c>
      <c r="G100" s="89">
        <v>12</v>
      </c>
      <c r="H100" s="89">
        <v>0</v>
      </c>
      <c r="I100" s="89">
        <v>1</v>
      </c>
      <c r="J100" s="89">
        <v>6</v>
      </c>
      <c r="K100" s="89">
        <v>0</v>
      </c>
      <c r="L100" s="89">
        <v>1</v>
      </c>
      <c r="M100" s="89">
        <v>0</v>
      </c>
    </row>
    <row r="101" spans="1:18" x14ac:dyDescent="0.35">
      <c r="A101" s="90" t="s">
        <v>1122</v>
      </c>
      <c r="B101" s="89">
        <v>1</v>
      </c>
      <c r="C101" s="89">
        <v>0</v>
      </c>
      <c r="D101" s="89">
        <v>1</v>
      </c>
      <c r="E101" s="89">
        <v>0</v>
      </c>
      <c r="F101" s="89">
        <v>0</v>
      </c>
      <c r="G101" s="89">
        <v>5</v>
      </c>
      <c r="H101" s="89">
        <v>1</v>
      </c>
      <c r="I101" s="89">
        <v>0</v>
      </c>
      <c r="J101" s="89">
        <v>3</v>
      </c>
      <c r="K101" s="89">
        <v>0</v>
      </c>
      <c r="L101" s="89">
        <v>0</v>
      </c>
      <c r="M101" s="89">
        <v>0</v>
      </c>
    </row>
    <row r="102" spans="1:18" x14ac:dyDescent="0.35">
      <c r="A102" s="90" t="s">
        <v>1468</v>
      </c>
      <c r="B102" s="89"/>
      <c r="C102" s="89"/>
      <c r="D102" s="89"/>
      <c r="E102" s="89"/>
      <c r="F102" s="89"/>
      <c r="G102" s="89"/>
      <c r="H102" s="89"/>
      <c r="I102" s="89"/>
      <c r="J102" s="89"/>
      <c r="K102" s="89"/>
      <c r="L102" s="89"/>
      <c r="M102" s="89"/>
    </row>
    <row r="103" spans="1:18" x14ac:dyDescent="0.35">
      <c r="A103" s="90" t="s">
        <v>1574</v>
      </c>
      <c r="B103" s="89">
        <v>11</v>
      </c>
      <c r="C103" s="89">
        <v>0</v>
      </c>
      <c r="D103" s="89">
        <v>2</v>
      </c>
      <c r="E103" s="89">
        <v>0</v>
      </c>
      <c r="F103" s="89">
        <v>0</v>
      </c>
      <c r="G103" s="89">
        <v>20</v>
      </c>
      <c r="H103" s="89">
        <v>1</v>
      </c>
      <c r="I103" s="89">
        <v>1</v>
      </c>
      <c r="J103" s="89">
        <v>9</v>
      </c>
      <c r="K103" s="89">
        <v>0</v>
      </c>
      <c r="L103" s="89">
        <v>1</v>
      </c>
      <c r="M103" s="89">
        <v>0</v>
      </c>
    </row>
    <row r="106" spans="1:18" x14ac:dyDescent="0.35">
      <c r="A106" s="6" t="s">
        <v>2109</v>
      </c>
      <c r="B106" s="7"/>
      <c r="C106" s="7"/>
      <c r="D106" s="7"/>
      <c r="E106" s="7"/>
      <c r="F106" s="7"/>
      <c r="G106" s="7"/>
      <c r="H106" s="7"/>
      <c r="I106" s="7"/>
      <c r="J106" s="7"/>
      <c r="K106" s="8"/>
      <c r="L106" s="8"/>
      <c r="M106" s="9"/>
      <c r="N106" s="10"/>
      <c r="O106" s="10"/>
      <c r="P106" s="9"/>
      <c r="Q106" s="9"/>
      <c r="R106" s="9"/>
    </row>
    <row r="108" spans="1:18" x14ac:dyDescent="0.35">
      <c r="A108" s="88" t="s">
        <v>1573</v>
      </c>
      <c r="B108" s="89" t="s">
        <v>2110</v>
      </c>
      <c r="C108" s="89" t="s">
        <v>2111</v>
      </c>
      <c r="D108" s="89" t="s">
        <v>2112</v>
      </c>
      <c r="E108" s="89" t="s">
        <v>2113</v>
      </c>
    </row>
    <row r="109" spans="1:18" x14ac:dyDescent="0.35">
      <c r="A109" s="90" t="s">
        <v>1332</v>
      </c>
      <c r="B109" s="89">
        <v>35</v>
      </c>
      <c r="C109" s="89">
        <v>1</v>
      </c>
      <c r="D109" s="89">
        <v>0</v>
      </c>
      <c r="E109" s="89">
        <v>0</v>
      </c>
    </row>
    <row r="110" spans="1:18" x14ac:dyDescent="0.35">
      <c r="A110" s="90" t="s">
        <v>1574</v>
      </c>
      <c r="B110" s="89">
        <v>35</v>
      </c>
      <c r="C110" s="89">
        <v>1</v>
      </c>
      <c r="D110" s="89">
        <v>0</v>
      </c>
      <c r="E110" s="89">
        <v>0</v>
      </c>
    </row>
    <row r="113" spans="1:29" x14ac:dyDescent="0.35">
      <c r="A113" s="15" t="s">
        <v>2114</v>
      </c>
      <c r="B113" s="16"/>
      <c r="C113" s="16"/>
      <c r="D113" s="16"/>
      <c r="E113" s="16"/>
      <c r="F113" s="17"/>
      <c r="G113" s="17"/>
      <c r="H113" s="17"/>
      <c r="I113" s="17"/>
      <c r="J113" s="17"/>
      <c r="K113" s="18"/>
      <c r="L113" s="18"/>
      <c r="M113" s="9"/>
      <c r="N113" s="10"/>
      <c r="O113" s="10"/>
      <c r="P113" s="9"/>
      <c r="Q113" s="9"/>
      <c r="R113" s="9"/>
    </row>
    <row r="116" spans="1:29" x14ac:dyDescent="0.35">
      <c r="A116" s="88" t="s">
        <v>1573</v>
      </c>
      <c r="B116" s="89" t="s">
        <v>2115</v>
      </c>
      <c r="C116" s="89" t="s">
        <v>2116</v>
      </c>
      <c r="D116" s="89" t="s">
        <v>2117</v>
      </c>
      <c r="E116" s="89" t="s">
        <v>2118</v>
      </c>
      <c r="F116" s="89" t="s">
        <v>2119</v>
      </c>
      <c r="G116" s="89" t="s">
        <v>2120</v>
      </c>
      <c r="H116" s="89" t="s">
        <v>2121</v>
      </c>
      <c r="I116" s="89" t="s">
        <v>2122</v>
      </c>
      <c r="J116" s="89" t="s">
        <v>2123</v>
      </c>
      <c r="K116" s="89" t="s">
        <v>2124</v>
      </c>
      <c r="L116" s="89" t="s">
        <v>2125</v>
      </c>
      <c r="M116" s="89" t="s">
        <v>2126</v>
      </c>
      <c r="N116" s="89" t="s">
        <v>2127</v>
      </c>
      <c r="O116" s="89" t="s">
        <v>2128</v>
      </c>
      <c r="P116" s="89" t="s">
        <v>2129</v>
      </c>
      <c r="Q116" s="89" t="s">
        <v>2130</v>
      </c>
      <c r="R116" s="89" t="s">
        <v>2131</v>
      </c>
      <c r="S116" s="89" t="s">
        <v>2132</v>
      </c>
      <c r="T116" s="89" t="s">
        <v>2133</v>
      </c>
      <c r="U116" s="89" t="s">
        <v>2134</v>
      </c>
      <c r="V116" s="89" t="s">
        <v>2135</v>
      </c>
      <c r="W116" s="89" t="s">
        <v>2136</v>
      </c>
      <c r="X116" s="89" t="s">
        <v>2137</v>
      </c>
      <c r="Y116" s="89" t="s">
        <v>2138</v>
      </c>
      <c r="Z116" s="89" t="s">
        <v>2139</v>
      </c>
      <c r="AA116" s="89" t="s">
        <v>2140</v>
      </c>
      <c r="AB116" s="89" t="s">
        <v>2141</v>
      </c>
      <c r="AC116" s="89" t="s">
        <v>2142</v>
      </c>
    </row>
    <row r="117" spans="1:29" x14ac:dyDescent="0.35">
      <c r="A117" s="90" t="s">
        <v>1332</v>
      </c>
      <c r="B117" s="89">
        <v>0</v>
      </c>
      <c r="C117" s="89">
        <v>0</v>
      </c>
      <c r="D117" s="89">
        <v>0</v>
      </c>
      <c r="E117" s="89">
        <v>0</v>
      </c>
      <c r="F117" s="89">
        <v>0</v>
      </c>
      <c r="G117" s="89">
        <v>0</v>
      </c>
      <c r="H117" s="89">
        <v>0</v>
      </c>
      <c r="I117" s="89">
        <v>0</v>
      </c>
      <c r="J117" s="89">
        <v>0</v>
      </c>
      <c r="K117" s="89">
        <v>0</v>
      </c>
      <c r="L117" s="89">
        <v>0</v>
      </c>
      <c r="M117" s="89">
        <v>1</v>
      </c>
      <c r="N117" s="89">
        <v>1</v>
      </c>
      <c r="O117" s="89">
        <v>0</v>
      </c>
      <c r="P117" s="89">
        <v>0</v>
      </c>
      <c r="Q117" s="89">
        <v>0</v>
      </c>
      <c r="R117" s="89">
        <v>0</v>
      </c>
      <c r="S117" s="89">
        <v>0</v>
      </c>
      <c r="T117" s="89">
        <v>0</v>
      </c>
      <c r="U117" s="89">
        <v>0</v>
      </c>
      <c r="V117" s="89">
        <v>0</v>
      </c>
      <c r="W117" s="89">
        <v>0</v>
      </c>
      <c r="X117" s="89">
        <v>0</v>
      </c>
      <c r="Y117" s="89">
        <v>0</v>
      </c>
      <c r="Z117" s="89">
        <v>0</v>
      </c>
      <c r="AA117" s="89">
        <v>0</v>
      </c>
      <c r="AB117" s="89">
        <v>0</v>
      </c>
      <c r="AC117" s="89">
        <v>0</v>
      </c>
    </row>
    <row r="118" spans="1:29" x14ac:dyDescent="0.35">
      <c r="A118" s="90" t="s">
        <v>1574</v>
      </c>
      <c r="B118" s="89">
        <v>0</v>
      </c>
      <c r="C118" s="89">
        <v>0</v>
      </c>
      <c r="D118" s="89">
        <v>0</v>
      </c>
      <c r="E118" s="89">
        <v>0</v>
      </c>
      <c r="F118" s="89">
        <v>0</v>
      </c>
      <c r="G118" s="89">
        <v>0</v>
      </c>
      <c r="H118" s="89">
        <v>0</v>
      </c>
      <c r="I118" s="89">
        <v>0</v>
      </c>
      <c r="J118" s="89">
        <v>0</v>
      </c>
      <c r="K118" s="89">
        <v>0</v>
      </c>
      <c r="L118" s="89">
        <v>0</v>
      </c>
      <c r="M118" s="89">
        <v>1</v>
      </c>
      <c r="N118" s="89">
        <v>1</v>
      </c>
      <c r="O118" s="89">
        <v>0</v>
      </c>
      <c r="P118" s="89">
        <v>0</v>
      </c>
      <c r="Q118" s="89">
        <v>0</v>
      </c>
      <c r="R118" s="89">
        <v>0</v>
      </c>
      <c r="S118" s="89">
        <v>0</v>
      </c>
      <c r="T118" s="89">
        <v>0</v>
      </c>
      <c r="U118" s="89">
        <v>0</v>
      </c>
      <c r="V118" s="89">
        <v>0</v>
      </c>
      <c r="W118" s="89">
        <v>0</v>
      </c>
      <c r="X118" s="89">
        <v>0</v>
      </c>
      <c r="Y118" s="89">
        <v>0</v>
      </c>
      <c r="Z118" s="89">
        <v>0</v>
      </c>
      <c r="AA118" s="89">
        <v>0</v>
      </c>
      <c r="AB118" s="89">
        <v>0</v>
      </c>
      <c r="AC118" s="89">
        <v>0</v>
      </c>
    </row>
    <row r="121" spans="1:29" x14ac:dyDescent="0.35">
      <c r="A121" s="15" t="s">
        <v>2143</v>
      </c>
      <c r="B121" s="16"/>
      <c r="C121" s="16"/>
      <c r="D121" s="16"/>
      <c r="E121" s="16"/>
      <c r="F121" s="17"/>
      <c r="G121" s="17"/>
      <c r="H121" s="17"/>
      <c r="I121" s="17"/>
      <c r="J121" s="17"/>
      <c r="K121" s="18"/>
      <c r="L121" s="18"/>
      <c r="M121" s="9"/>
      <c r="N121" s="10"/>
      <c r="O121" s="10"/>
      <c r="P121" s="9"/>
      <c r="Q121" s="9"/>
      <c r="R121" s="9"/>
    </row>
    <row r="124" spans="1:29" x14ac:dyDescent="0.35">
      <c r="A124" s="88" t="s">
        <v>1573</v>
      </c>
      <c r="B124" s="89" t="s">
        <v>2144</v>
      </c>
      <c r="C124" s="89" t="s">
        <v>2145</v>
      </c>
      <c r="D124" s="89" t="s">
        <v>2146</v>
      </c>
      <c r="E124" s="89" t="s">
        <v>2147</v>
      </c>
      <c r="F124" s="89" t="s">
        <v>2148</v>
      </c>
      <c r="G124" s="89" t="s">
        <v>2149</v>
      </c>
      <c r="H124" s="89" t="s">
        <v>2150</v>
      </c>
      <c r="I124" s="89" t="s">
        <v>2151</v>
      </c>
      <c r="J124" s="89" t="s">
        <v>2152</v>
      </c>
      <c r="K124" s="89" t="s">
        <v>2153</v>
      </c>
      <c r="L124" s="89" t="s">
        <v>2154</v>
      </c>
      <c r="M124" s="89" t="s">
        <v>2155</v>
      </c>
    </row>
    <row r="125" spans="1:29" x14ac:dyDescent="0.35">
      <c r="A125" s="90" t="s">
        <v>1332</v>
      </c>
      <c r="B125" s="89">
        <v>0</v>
      </c>
      <c r="C125" s="89">
        <v>0</v>
      </c>
      <c r="D125" s="89">
        <v>0</v>
      </c>
      <c r="E125" s="89">
        <v>0</v>
      </c>
      <c r="F125" s="89">
        <v>0</v>
      </c>
      <c r="G125" s="89">
        <v>1</v>
      </c>
      <c r="H125" s="89">
        <v>0</v>
      </c>
      <c r="I125" s="89">
        <v>0</v>
      </c>
      <c r="J125" s="89">
        <v>0</v>
      </c>
      <c r="K125" s="89">
        <v>0</v>
      </c>
      <c r="L125" s="89">
        <v>0</v>
      </c>
      <c r="M125" s="89">
        <v>0</v>
      </c>
    </row>
    <row r="126" spans="1:29" x14ac:dyDescent="0.35">
      <c r="A126" s="90" t="s">
        <v>1574</v>
      </c>
      <c r="B126" s="89">
        <v>0</v>
      </c>
      <c r="C126" s="89">
        <v>0</v>
      </c>
      <c r="D126" s="89">
        <v>0</v>
      </c>
      <c r="E126" s="89">
        <v>0</v>
      </c>
      <c r="F126" s="89">
        <v>0</v>
      </c>
      <c r="G126" s="89">
        <v>1</v>
      </c>
      <c r="H126" s="89">
        <v>0</v>
      </c>
      <c r="I126" s="89">
        <v>0</v>
      </c>
      <c r="J126" s="89">
        <v>0</v>
      </c>
      <c r="K126" s="89">
        <v>0</v>
      </c>
      <c r="L126" s="89">
        <v>0</v>
      </c>
      <c r="M126" s="89">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EBAA7-D219-4014-9AB1-94E36F71713C}">
  <dimension ref="A3:R59"/>
  <sheetViews>
    <sheetView topLeftCell="A22" zoomScale="80" zoomScaleNormal="80" workbookViewId="0">
      <selection activeCell="H25" sqref="H25"/>
    </sheetView>
  </sheetViews>
  <sheetFormatPr baseColWidth="10" defaultColWidth="11.453125" defaultRowHeight="14.5" x14ac:dyDescent="0.35"/>
  <cols>
    <col min="1" max="1" width="20.7265625" bestFit="1" customWidth="1"/>
    <col min="2" max="2" width="40.81640625" bestFit="1" customWidth="1"/>
    <col min="3" max="3" width="40.453125" bestFit="1" customWidth="1"/>
    <col min="4" max="4" width="40.7265625" bestFit="1" customWidth="1"/>
    <col min="5" max="5" width="39" bestFit="1" customWidth="1"/>
    <col min="6" max="6" width="41" bestFit="1" customWidth="1"/>
    <col min="7" max="7" width="41.1796875" bestFit="1" customWidth="1"/>
    <col min="8" max="8" width="38" bestFit="1" customWidth="1"/>
    <col min="9" max="9" width="41.1796875" bestFit="1" customWidth="1"/>
    <col min="10" max="10" width="36.26953125" bestFit="1" customWidth="1"/>
  </cols>
  <sheetData>
    <row r="3" spans="1:18" x14ac:dyDescent="0.35">
      <c r="A3" s="15" t="s">
        <v>2156</v>
      </c>
      <c r="B3" s="16"/>
      <c r="C3" s="16"/>
      <c r="D3" s="16"/>
      <c r="E3" s="16"/>
      <c r="F3" s="17"/>
      <c r="G3" s="17"/>
      <c r="H3" s="17"/>
      <c r="I3" s="17"/>
      <c r="J3" s="17"/>
      <c r="K3" s="18"/>
      <c r="L3" s="18"/>
      <c r="M3" s="9"/>
      <c r="N3" s="10"/>
      <c r="O3" s="10"/>
      <c r="P3" s="9"/>
      <c r="Q3" s="9"/>
      <c r="R3" s="9"/>
    </row>
    <row r="4" spans="1:18" x14ac:dyDescent="0.35">
      <c r="A4" t="s">
        <v>2157</v>
      </c>
    </row>
    <row r="6" spans="1:18" x14ac:dyDescent="0.35">
      <c r="A6" s="88" t="s">
        <v>1573</v>
      </c>
      <c r="B6" s="89" t="s">
        <v>2158</v>
      </c>
      <c r="C6" s="89" t="s">
        <v>2159</v>
      </c>
      <c r="D6" s="89" t="s">
        <v>2160</v>
      </c>
      <c r="E6" s="89" t="s">
        <v>2161</v>
      </c>
      <c r="F6" s="89" t="s">
        <v>2162</v>
      </c>
      <c r="G6" s="89" t="s">
        <v>2163</v>
      </c>
    </row>
    <row r="7" spans="1:18" x14ac:dyDescent="0.35">
      <c r="A7" s="90" t="s">
        <v>1331</v>
      </c>
      <c r="B7" s="89">
        <v>0</v>
      </c>
      <c r="C7" s="89">
        <v>1</v>
      </c>
      <c r="D7" s="89">
        <v>11</v>
      </c>
      <c r="E7" s="89">
        <v>0</v>
      </c>
      <c r="F7" s="89">
        <v>0</v>
      </c>
      <c r="G7" s="89">
        <v>62</v>
      </c>
    </row>
    <row r="8" spans="1:18" x14ac:dyDescent="0.35">
      <c r="A8" s="90" t="s">
        <v>1435</v>
      </c>
      <c r="B8" s="89">
        <v>0</v>
      </c>
      <c r="C8" s="89">
        <v>0</v>
      </c>
      <c r="D8" s="89">
        <v>4</v>
      </c>
      <c r="E8" s="89">
        <v>0</v>
      </c>
      <c r="F8" s="89">
        <v>0</v>
      </c>
      <c r="G8" s="89">
        <v>14</v>
      </c>
    </row>
    <row r="9" spans="1:18" x14ac:dyDescent="0.35">
      <c r="A9" s="90" t="s">
        <v>1194</v>
      </c>
      <c r="B9" s="89">
        <v>3</v>
      </c>
      <c r="C9" s="89">
        <v>0</v>
      </c>
      <c r="D9" s="89">
        <v>11</v>
      </c>
      <c r="E9" s="89">
        <v>0</v>
      </c>
      <c r="F9" s="89">
        <v>0</v>
      </c>
      <c r="G9" s="89">
        <v>27</v>
      </c>
    </row>
    <row r="10" spans="1:18" x14ac:dyDescent="0.35">
      <c r="A10" s="90" t="s">
        <v>1119</v>
      </c>
      <c r="B10" s="89">
        <v>0</v>
      </c>
      <c r="C10" s="89">
        <v>4</v>
      </c>
      <c r="D10" s="89">
        <v>19</v>
      </c>
      <c r="E10" s="89">
        <v>1</v>
      </c>
      <c r="F10" s="89">
        <v>0</v>
      </c>
      <c r="G10" s="89">
        <v>24</v>
      </c>
    </row>
    <row r="11" spans="1:18" x14ac:dyDescent="0.35">
      <c r="A11" s="90" t="s">
        <v>1467</v>
      </c>
      <c r="B11" s="89">
        <v>0</v>
      </c>
      <c r="C11" s="89">
        <v>0</v>
      </c>
      <c r="D11" s="89">
        <v>0</v>
      </c>
      <c r="E11" s="89">
        <v>0</v>
      </c>
      <c r="F11" s="89">
        <v>0</v>
      </c>
      <c r="G11" s="89">
        <v>8</v>
      </c>
    </row>
    <row r="12" spans="1:18" x14ac:dyDescent="0.35">
      <c r="A12" s="90" t="s">
        <v>1574</v>
      </c>
      <c r="B12" s="89">
        <v>3</v>
      </c>
      <c r="C12" s="89">
        <v>5</v>
      </c>
      <c r="D12" s="89">
        <v>45</v>
      </c>
      <c r="E12" s="89">
        <v>1</v>
      </c>
      <c r="F12" s="89">
        <v>0</v>
      </c>
      <c r="G12" s="89">
        <v>135</v>
      </c>
    </row>
    <row r="15" spans="1:18" x14ac:dyDescent="0.35">
      <c r="A15" s="15" t="s">
        <v>2164</v>
      </c>
      <c r="B15" s="16"/>
      <c r="C15" s="16"/>
      <c r="D15" s="16"/>
      <c r="E15" s="16"/>
      <c r="F15" s="17"/>
      <c r="G15" s="17"/>
      <c r="H15" s="17"/>
      <c r="I15" s="17"/>
      <c r="J15" s="17"/>
      <c r="K15" s="18"/>
      <c r="L15" s="18"/>
      <c r="M15" s="9"/>
      <c r="N15" s="10"/>
      <c r="O15" s="10"/>
      <c r="P15" s="9"/>
      <c r="Q15" s="9"/>
      <c r="R15" s="9"/>
    </row>
    <row r="17" spans="1:18" x14ac:dyDescent="0.35">
      <c r="A17" s="88" t="s">
        <v>2165</v>
      </c>
      <c r="B17" s="88" t="s">
        <v>1572</v>
      </c>
      <c r="C17" s="89"/>
      <c r="D17" s="89"/>
      <c r="E17" s="89"/>
      <c r="F17" s="89"/>
    </row>
    <row r="18" spans="1:18" x14ac:dyDescent="0.35">
      <c r="A18" s="88" t="s">
        <v>1573</v>
      </c>
      <c r="B18" s="89" t="s">
        <v>1181</v>
      </c>
      <c r="C18" s="89" t="s">
        <v>1156</v>
      </c>
      <c r="D18" s="89" t="s">
        <v>1136</v>
      </c>
      <c r="E18" s="89" t="s">
        <v>1213</v>
      </c>
      <c r="F18" s="89" t="s">
        <v>1574</v>
      </c>
    </row>
    <row r="19" spans="1:18" x14ac:dyDescent="0.35">
      <c r="A19" s="90" t="s">
        <v>1331</v>
      </c>
      <c r="B19" s="93">
        <v>0.54838709677419351</v>
      </c>
      <c r="C19" s="93">
        <v>0</v>
      </c>
      <c r="D19" s="93">
        <v>0.45161290322580644</v>
      </c>
      <c r="E19" s="93">
        <v>0</v>
      </c>
      <c r="F19" s="93">
        <v>1</v>
      </c>
    </row>
    <row r="20" spans="1:18" x14ac:dyDescent="0.35">
      <c r="A20" s="90" t="s">
        <v>1435</v>
      </c>
      <c r="B20" s="93">
        <v>7.1428571428571425E-2</v>
      </c>
      <c r="C20" s="93">
        <v>0</v>
      </c>
      <c r="D20" s="93">
        <v>0.9285714285714286</v>
      </c>
      <c r="E20" s="93">
        <v>0</v>
      </c>
      <c r="F20" s="93">
        <v>1</v>
      </c>
    </row>
    <row r="21" spans="1:18" x14ac:dyDescent="0.35">
      <c r="A21" s="90" t="s">
        <v>1194</v>
      </c>
      <c r="B21" s="93">
        <v>0.22222222222222221</v>
      </c>
      <c r="C21" s="93">
        <v>0.18518518518518517</v>
      </c>
      <c r="D21" s="93">
        <v>0.59259259259259256</v>
      </c>
      <c r="E21" s="93">
        <v>0</v>
      </c>
      <c r="F21" s="93">
        <v>1</v>
      </c>
    </row>
    <row r="22" spans="1:18" x14ac:dyDescent="0.35">
      <c r="A22" s="90" t="s">
        <v>1119</v>
      </c>
      <c r="B22" s="93">
        <v>0.16666666666666666</v>
      </c>
      <c r="C22" s="93">
        <v>0.29166666666666669</v>
      </c>
      <c r="D22" s="93">
        <v>0.54166666666666663</v>
      </c>
      <c r="E22" s="93">
        <v>0</v>
      </c>
      <c r="F22" s="93">
        <v>1</v>
      </c>
    </row>
    <row r="23" spans="1:18" x14ac:dyDescent="0.35">
      <c r="A23" s="90" t="s">
        <v>1467</v>
      </c>
      <c r="B23" s="93">
        <v>0</v>
      </c>
      <c r="C23" s="93">
        <v>0.875</v>
      </c>
      <c r="D23" s="93">
        <v>0</v>
      </c>
      <c r="E23" s="93">
        <v>0.125</v>
      </c>
      <c r="F23" s="93">
        <v>1</v>
      </c>
    </row>
    <row r="24" spans="1:18" x14ac:dyDescent="0.35">
      <c r="A24" s="90" t="s">
        <v>1574</v>
      </c>
      <c r="B24" s="94">
        <v>0.33333333333333331</v>
      </c>
      <c r="C24" s="94">
        <v>0.14074074074074075</v>
      </c>
      <c r="D24" s="94">
        <v>0.51851851851851849</v>
      </c>
      <c r="E24" s="94">
        <v>7.4074074074074077E-3</v>
      </c>
      <c r="F24" s="93">
        <v>1</v>
      </c>
    </row>
    <row r="27" spans="1:18" x14ac:dyDescent="0.35">
      <c r="A27" s="15" t="s">
        <v>2166</v>
      </c>
      <c r="B27" s="16"/>
      <c r="C27" s="16"/>
      <c r="D27" s="16"/>
      <c r="E27" s="16"/>
      <c r="F27" s="17"/>
      <c r="G27" s="17"/>
      <c r="H27" s="17"/>
      <c r="I27" s="17"/>
      <c r="J27" s="17"/>
      <c r="K27" s="18"/>
      <c r="L27" s="18"/>
      <c r="M27" s="9"/>
      <c r="N27" s="10"/>
      <c r="O27" s="10"/>
      <c r="P27" s="9"/>
      <c r="Q27" s="9"/>
      <c r="R27" s="9"/>
    </row>
    <row r="30" spans="1:18" x14ac:dyDescent="0.35">
      <c r="A30" s="88" t="s">
        <v>2167</v>
      </c>
      <c r="B30" s="88" t="s">
        <v>1572</v>
      </c>
      <c r="C30" s="89"/>
      <c r="D30" s="89"/>
      <c r="E30" s="89"/>
    </row>
    <row r="31" spans="1:18" x14ac:dyDescent="0.35">
      <c r="A31" s="88" t="s">
        <v>1573</v>
      </c>
      <c r="B31" s="89" t="s">
        <v>1137</v>
      </c>
      <c r="C31" s="89" t="s">
        <v>1213</v>
      </c>
      <c r="D31" s="89" t="s">
        <v>1123</v>
      </c>
      <c r="E31" s="89" t="s">
        <v>1574</v>
      </c>
    </row>
    <row r="32" spans="1:18" x14ac:dyDescent="0.35">
      <c r="A32" s="90" t="s">
        <v>1331</v>
      </c>
      <c r="B32" s="93">
        <v>1</v>
      </c>
      <c r="C32" s="93">
        <v>0</v>
      </c>
      <c r="D32" s="93">
        <v>0</v>
      </c>
      <c r="E32" s="93">
        <v>1</v>
      </c>
    </row>
    <row r="33" spans="1:18" x14ac:dyDescent="0.35">
      <c r="A33" s="90" t="s">
        <v>1435</v>
      </c>
      <c r="B33" s="93">
        <v>1</v>
      </c>
      <c r="C33" s="93">
        <v>0</v>
      </c>
      <c r="D33" s="93">
        <v>0</v>
      </c>
      <c r="E33" s="93">
        <v>1</v>
      </c>
    </row>
    <row r="34" spans="1:18" x14ac:dyDescent="0.35">
      <c r="A34" s="90" t="s">
        <v>1194</v>
      </c>
      <c r="B34" s="93">
        <v>0.85185185185185186</v>
      </c>
      <c r="C34" s="93">
        <v>0</v>
      </c>
      <c r="D34" s="93">
        <v>0.14814814814814814</v>
      </c>
      <c r="E34" s="93">
        <v>1</v>
      </c>
    </row>
    <row r="35" spans="1:18" x14ac:dyDescent="0.35">
      <c r="A35" s="90" t="s">
        <v>1119</v>
      </c>
      <c r="B35" s="93">
        <v>1</v>
      </c>
      <c r="C35" s="93">
        <v>0</v>
      </c>
      <c r="D35" s="93">
        <v>0</v>
      </c>
      <c r="E35" s="93">
        <v>1</v>
      </c>
    </row>
    <row r="36" spans="1:18" x14ac:dyDescent="0.35">
      <c r="A36" s="90" t="s">
        <v>1467</v>
      </c>
      <c r="B36" s="93">
        <v>0.875</v>
      </c>
      <c r="C36" s="93">
        <v>0.125</v>
      </c>
      <c r="D36" s="93">
        <v>0</v>
      </c>
      <c r="E36" s="93">
        <v>1</v>
      </c>
    </row>
    <row r="37" spans="1:18" x14ac:dyDescent="0.35">
      <c r="A37" s="90" t="s">
        <v>1574</v>
      </c>
      <c r="B37" s="93">
        <v>0.96296296296296291</v>
      </c>
      <c r="C37" s="93">
        <v>7.4074074074074077E-3</v>
      </c>
      <c r="D37" s="93">
        <v>2.9629629629629631E-2</v>
      </c>
      <c r="E37" s="93">
        <v>1</v>
      </c>
    </row>
    <row r="40" spans="1:18" x14ac:dyDescent="0.35">
      <c r="A40" s="15" t="s">
        <v>2168</v>
      </c>
      <c r="B40" s="16"/>
      <c r="C40" s="16"/>
      <c r="D40" s="16"/>
      <c r="E40" s="16"/>
      <c r="F40" s="17"/>
      <c r="G40" s="17"/>
      <c r="H40" s="17"/>
      <c r="I40" s="17"/>
      <c r="J40" s="17"/>
      <c r="K40" s="18"/>
      <c r="L40" s="18"/>
      <c r="M40" s="9"/>
      <c r="N40" s="10"/>
      <c r="O40" s="10"/>
      <c r="P40" s="9"/>
      <c r="Q40" s="9"/>
      <c r="R40" s="9"/>
    </row>
    <row r="43" spans="1:18" x14ac:dyDescent="0.35">
      <c r="A43" s="88" t="s">
        <v>1573</v>
      </c>
      <c r="B43" s="89" t="s">
        <v>2169</v>
      </c>
      <c r="C43" s="89" t="s">
        <v>2170</v>
      </c>
      <c r="D43" s="89" t="s">
        <v>2171</v>
      </c>
      <c r="E43" s="89" t="s">
        <v>2172</v>
      </c>
      <c r="F43" s="89" t="s">
        <v>2173</v>
      </c>
      <c r="G43" s="89" t="s">
        <v>2174</v>
      </c>
      <c r="H43" s="89" t="s">
        <v>2175</v>
      </c>
      <c r="I43" s="89" t="s">
        <v>2176</v>
      </c>
    </row>
    <row r="44" spans="1:18" x14ac:dyDescent="0.35">
      <c r="A44" s="90" t="s">
        <v>1331</v>
      </c>
      <c r="B44" s="89"/>
      <c r="C44" s="89"/>
      <c r="D44" s="89"/>
      <c r="E44" s="89"/>
      <c r="F44" s="89"/>
      <c r="G44" s="89"/>
      <c r="H44" s="89"/>
      <c r="I44" s="89"/>
    </row>
    <row r="45" spans="1:18" x14ac:dyDescent="0.35">
      <c r="A45" s="90" t="s">
        <v>1435</v>
      </c>
      <c r="B45" s="89"/>
      <c r="C45" s="89"/>
      <c r="D45" s="89"/>
      <c r="E45" s="89"/>
      <c r="F45" s="89"/>
      <c r="G45" s="89"/>
      <c r="H45" s="89"/>
      <c r="I45" s="89"/>
    </row>
    <row r="46" spans="1:18" x14ac:dyDescent="0.35">
      <c r="A46" s="90" t="s">
        <v>1194</v>
      </c>
      <c r="B46" s="89">
        <v>0</v>
      </c>
      <c r="C46" s="89">
        <v>0</v>
      </c>
      <c r="D46" s="89">
        <v>1</v>
      </c>
      <c r="E46" s="89">
        <v>0</v>
      </c>
      <c r="F46" s="89">
        <v>0</v>
      </c>
      <c r="G46" s="89">
        <v>4</v>
      </c>
      <c r="H46" s="89">
        <v>0</v>
      </c>
      <c r="I46" s="89">
        <v>0</v>
      </c>
    </row>
    <row r="47" spans="1:18" x14ac:dyDescent="0.35">
      <c r="A47" s="90" t="s">
        <v>1119</v>
      </c>
      <c r="B47" s="89"/>
      <c r="C47" s="89"/>
      <c r="D47" s="89"/>
      <c r="E47" s="89"/>
      <c r="F47" s="89"/>
      <c r="G47" s="89"/>
      <c r="H47" s="89"/>
      <c r="I47" s="89"/>
    </row>
    <row r="48" spans="1:18" x14ac:dyDescent="0.35">
      <c r="A48" s="90" t="s">
        <v>1467</v>
      </c>
      <c r="B48" s="89"/>
      <c r="C48" s="89"/>
      <c r="D48" s="89"/>
      <c r="E48" s="89"/>
      <c r="F48" s="89"/>
      <c r="G48" s="89"/>
      <c r="H48" s="89"/>
      <c r="I48" s="89"/>
    </row>
    <row r="49" spans="1:18" x14ac:dyDescent="0.35">
      <c r="A49" s="90" t="s">
        <v>1574</v>
      </c>
      <c r="B49" s="89">
        <v>0</v>
      </c>
      <c r="C49" s="89">
        <v>0</v>
      </c>
      <c r="D49" s="89">
        <v>1</v>
      </c>
      <c r="E49" s="89">
        <v>0</v>
      </c>
      <c r="F49" s="89">
        <v>0</v>
      </c>
      <c r="G49" s="89">
        <v>4</v>
      </c>
      <c r="H49" s="89">
        <v>0</v>
      </c>
      <c r="I49" s="89">
        <v>0</v>
      </c>
    </row>
    <row r="51" spans="1:18" x14ac:dyDescent="0.35">
      <c r="A51" s="15" t="s">
        <v>2177</v>
      </c>
      <c r="B51" s="16"/>
      <c r="C51" s="16"/>
      <c r="D51" s="16"/>
      <c r="E51" s="16"/>
      <c r="F51" s="17"/>
      <c r="G51" s="17"/>
      <c r="H51" s="17"/>
      <c r="I51" s="17"/>
      <c r="J51" s="17"/>
      <c r="K51" s="18"/>
      <c r="L51" s="18"/>
      <c r="M51" s="9"/>
      <c r="N51" s="10"/>
      <c r="O51" s="10"/>
      <c r="P51" s="9"/>
      <c r="Q51" s="9"/>
      <c r="R51" s="9"/>
    </row>
    <row r="53" spans="1:18" x14ac:dyDescent="0.35">
      <c r="A53" s="88" t="s">
        <v>1573</v>
      </c>
      <c r="B53" s="89" t="s">
        <v>2178</v>
      </c>
      <c r="C53" s="89" t="s">
        <v>2179</v>
      </c>
      <c r="D53" s="89" t="s">
        <v>2180</v>
      </c>
      <c r="E53" s="89" t="s">
        <v>2181</v>
      </c>
      <c r="F53" s="89" t="s">
        <v>2182</v>
      </c>
      <c r="G53" s="89" t="s">
        <v>2183</v>
      </c>
      <c r="H53" s="89" t="s">
        <v>2184</v>
      </c>
      <c r="I53" s="89" t="s">
        <v>2185</v>
      </c>
      <c r="J53" s="89" t="s">
        <v>2186</v>
      </c>
    </row>
    <row r="54" spans="1:18" x14ac:dyDescent="0.35">
      <c r="A54" s="90" t="s">
        <v>1331</v>
      </c>
      <c r="B54" s="89">
        <v>0</v>
      </c>
      <c r="C54" s="89">
        <v>0</v>
      </c>
      <c r="D54" s="89">
        <v>0</v>
      </c>
      <c r="E54" s="89">
        <v>0</v>
      </c>
      <c r="F54" s="89">
        <v>0</v>
      </c>
      <c r="G54" s="89">
        <v>0</v>
      </c>
      <c r="H54" s="89">
        <v>0</v>
      </c>
      <c r="I54" s="89">
        <v>62</v>
      </c>
      <c r="J54" s="89">
        <v>0</v>
      </c>
    </row>
    <row r="55" spans="1:18" x14ac:dyDescent="0.35">
      <c r="A55" s="90" t="s">
        <v>1435</v>
      </c>
      <c r="B55" s="89">
        <v>0</v>
      </c>
      <c r="C55" s="89">
        <v>0</v>
      </c>
      <c r="D55" s="89">
        <v>0</v>
      </c>
      <c r="E55" s="89">
        <v>0</v>
      </c>
      <c r="F55" s="89">
        <v>0</v>
      </c>
      <c r="G55" s="89">
        <v>0</v>
      </c>
      <c r="H55" s="89">
        <v>0</v>
      </c>
      <c r="I55" s="89">
        <v>14</v>
      </c>
      <c r="J55" s="89">
        <v>0</v>
      </c>
    </row>
    <row r="56" spans="1:18" x14ac:dyDescent="0.35">
      <c r="A56" s="90" t="s">
        <v>1194</v>
      </c>
      <c r="B56" s="89">
        <v>7</v>
      </c>
      <c r="C56" s="89">
        <v>8</v>
      </c>
      <c r="D56" s="89">
        <v>3</v>
      </c>
      <c r="E56" s="89">
        <v>6</v>
      </c>
      <c r="F56" s="89">
        <v>2</v>
      </c>
      <c r="G56" s="89">
        <v>0</v>
      </c>
      <c r="H56" s="89">
        <v>0</v>
      </c>
      <c r="I56" s="89">
        <v>14</v>
      </c>
      <c r="J56" s="89">
        <v>3</v>
      </c>
    </row>
    <row r="57" spans="1:18" x14ac:dyDescent="0.35">
      <c r="A57" s="90" t="s">
        <v>1119</v>
      </c>
      <c r="B57" s="89">
        <v>0</v>
      </c>
      <c r="C57" s="89">
        <v>0</v>
      </c>
      <c r="D57" s="89">
        <v>0</v>
      </c>
      <c r="E57" s="89">
        <v>0</v>
      </c>
      <c r="F57" s="89">
        <v>0</v>
      </c>
      <c r="G57" s="89">
        <v>0</v>
      </c>
      <c r="H57" s="89">
        <v>0</v>
      </c>
      <c r="I57" s="89">
        <v>24</v>
      </c>
      <c r="J57" s="89">
        <v>0</v>
      </c>
    </row>
    <row r="58" spans="1:18" x14ac:dyDescent="0.35">
      <c r="A58" s="90" t="s">
        <v>1467</v>
      </c>
      <c r="B58" s="89">
        <v>0</v>
      </c>
      <c r="C58" s="89">
        <v>0</v>
      </c>
      <c r="D58" s="89">
        <v>0</v>
      </c>
      <c r="E58" s="89">
        <v>0</v>
      </c>
      <c r="F58" s="89">
        <v>0</v>
      </c>
      <c r="G58" s="89">
        <v>0</v>
      </c>
      <c r="H58" s="89">
        <v>0</v>
      </c>
      <c r="I58" s="89">
        <v>0</v>
      </c>
      <c r="J58" s="89">
        <v>8</v>
      </c>
    </row>
    <row r="59" spans="1:18" x14ac:dyDescent="0.35">
      <c r="A59" s="90" t="s">
        <v>1574</v>
      </c>
      <c r="B59" s="89">
        <v>7</v>
      </c>
      <c r="C59" s="89">
        <v>8</v>
      </c>
      <c r="D59" s="89">
        <v>3</v>
      </c>
      <c r="E59" s="89">
        <v>6</v>
      </c>
      <c r="F59" s="89">
        <v>2</v>
      </c>
      <c r="G59" s="89">
        <v>0</v>
      </c>
      <c r="H59" s="89">
        <v>0</v>
      </c>
      <c r="I59" s="89">
        <v>114</v>
      </c>
      <c r="J59" s="89">
        <v>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314B-A3C0-4AC1-9D39-1E949A4EFC82}">
  <dimension ref="A1:BB1012"/>
  <sheetViews>
    <sheetView topLeftCell="A920" workbookViewId="0">
      <selection activeCell="C930" sqref="C930"/>
    </sheetView>
  </sheetViews>
  <sheetFormatPr baseColWidth="10" defaultColWidth="8.81640625" defaultRowHeight="14.5" x14ac:dyDescent="0.35"/>
  <cols>
    <col min="1" max="1" width="36.54296875" bestFit="1" customWidth="1"/>
    <col min="2" max="2" width="41" customWidth="1"/>
    <col min="3" max="3" width="63.1796875" customWidth="1"/>
    <col min="6" max="6" width="17.54296875" customWidth="1"/>
    <col min="7" max="7" width="101.54296875" bestFit="1" customWidth="1"/>
    <col min="8" max="8" width="100.54296875" customWidth="1"/>
    <col min="12" max="12" width="33.54296875" customWidth="1"/>
  </cols>
  <sheetData>
    <row r="1" spans="1:15" s="29" customFormat="1" ht="14" x14ac:dyDescent="0.3">
      <c r="A1" s="29" t="s">
        <v>2187</v>
      </c>
      <c r="B1" s="29" t="s">
        <v>2188</v>
      </c>
      <c r="C1" s="29" t="s">
        <v>2189</v>
      </c>
      <c r="D1" s="29" t="s">
        <v>2190</v>
      </c>
      <c r="E1" s="29" t="s">
        <v>2191</v>
      </c>
      <c r="F1" s="29" t="s">
        <v>2192</v>
      </c>
      <c r="G1" s="29" t="s">
        <v>2193</v>
      </c>
      <c r="H1" s="29" t="s">
        <v>2194</v>
      </c>
      <c r="I1" s="29" t="s">
        <v>2195</v>
      </c>
      <c r="J1" s="29" t="s">
        <v>2196</v>
      </c>
      <c r="K1" s="29" t="s">
        <v>2197</v>
      </c>
      <c r="L1" s="29" t="s">
        <v>2198</v>
      </c>
      <c r="M1" s="29" t="s">
        <v>2199</v>
      </c>
      <c r="N1" s="29" t="s">
        <v>2200</v>
      </c>
      <c r="O1" s="29" t="s">
        <v>2201</v>
      </c>
    </row>
    <row r="2" spans="1:15" s="30" customFormat="1" ht="14" x14ac:dyDescent="0.3">
      <c r="A2" s="30" t="s">
        <v>48</v>
      </c>
      <c r="B2" s="30" t="s">
        <v>48</v>
      </c>
      <c r="C2" s="30" t="s">
        <v>2202</v>
      </c>
    </row>
    <row r="3" spans="1:15" s="30" customFormat="1" ht="14" x14ac:dyDescent="0.3">
      <c r="A3" s="30" t="s">
        <v>49</v>
      </c>
      <c r="B3" s="30" t="s">
        <v>49</v>
      </c>
      <c r="C3" s="30" t="s">
        <v>2203</v>
      </c>
    </row>
    <row r="4" spans="1:15" s="30" customFormat="1" ht="14" x14ac:dyDescent="0.3">
      <c r="A4" s="30" t="s">
        <v>45</v>
      </c>
      <c r="B4" s="30" t="s">
        <v>45</v>
      </c>
      <c r="C4" s="30" t="s">
        <v>2204</v>
      </c>
    </row>
    <row r="5" spans="1:15" x14ac:dyDescent="0.35">
      <c r="A5" t="s">
        <v>2205</v>
      </c>
      <c r="B5" s="30" t="s">
        <v>2205</v>
      </c>
      <c r="C5" s="30" t="s">
        <v>2206</v>
      </c>
      <c r="I5" s="31"/>
    </row>
    <row r="6" spans="1:15" x14ac:dyDescent="0.35">
      <c r="A6" t="s">
        <v>50</v>
      </c>
      <c r="B6" s="30" t="s">
        <v>50</v>
      </c>
      <c r="C6" s="30" t="s">
        <v>2207</v>
      </c>
      <c r="I6" s="31"/>
    </row>
    <row r="7" spans="1:15" s="30" customFormat="1" ht="14" x14ac:dyDescent="0.3">
      <c r="A7" s="30" t="s">
        <v>2208</v>
      </c>
      <c r="B7" s="30" t="s">
        <v>51</v>
      </c>
      <c r="C7" s="30" t="s">
        <v>2209</v>
      </c>
      <c r="D7" s="30" t="s">
        <v>2210</v>
      </c>
    </row>
    <row r="8" spans="1:15" s="32" customFormat="1" ht="14" x14ac:dyDescent="0.3">
      <c r="A8" s="32" t="s">
        <v>2211</v>
      </c>
      <c r="B8" s="32" t="s">
        <v>2212</v>
      </c>
      <c r="C8" s="32" t="s">
        <v>2213</v>
      </c>
    </row>
    <row r="9" spans="1:15" s="30" customFormat="1" ht="14" x14ac:dyDescent="0.3">
      <c r="A9" s="30" t="s">
        <v>2208</v>
      </c>
      <c r="B9" s="30" t="s">
        <v>52</v>
      </c>
      <c r="C9" s="30" t="s">
        <v>2214</v>
      </c>
      <c r="D9" s="30" t="s">
        <v>2210</v>
      </c>
    </row>
    <row r="10" spans="1:15" s="30" customFormat="1" ht="14" x14ac:dyDescent="0.3">
      <c r="A10" s="30" t="s">
        <v>2215</v>
      </c>
      <c r="B10" s="30" t="s">
        <v>47</v>
      </c>
      <c r="C10" s="33" t="s">
        <v>2216</v>
      </c>
      <c r="D10" s="30" t="s">
        <v>2217</v>
      </c>
      <c r="H10" s="30" t="s">
        <v>2218</v>
      </c>
    </row>
    <row r="11" spans="1:15" s="30" customFormat="1" ht="14" x14ac:dyDescent="0.3">
      <c r="A11" s="30" t="s">
        <v>2219</v>
      </c>
      <c r="B11" s="30" t="s">
        <v>53</v>
      </c>
      <c r="C11" s="30" t="s">
        <v>2220</v>
      </c>
      <c r="D11" s="30" t="s">
        <v>2217</v>
      </c>
    </row>
    <row r="12" spans="1:15" s="30" customFormat="1" ht="14" x14ac:dyDescent="0.3">
      <c r="A12" s="30" t="s">
        <v>2221</v>
      </c>
      <c r="B12" s="30" t="s">
        <v>54</v>
      </c>
      <c r="C12" s="30" t="s">
        <v>2222</v>
      </c>
      <c r="D12" s="30" t="s">
        <v>2217</v>
      </c>
      <c r="F12" s="30" t="s">
        <v>2223</v>
      </c>
      <c r="G12" s="30" t="s">
        <v>2224</v>
      </c>
    </row>
    <row r="13" spans="1:15" s="30" customFormat="1" ht="14" x14ac:dyDescent="0.3">
      <c r="A13" s="30" t="s">
        <v>2225</v>
      </c>
      <c r="B13" s="30" t="s">
        <v>55</v>
      </c>
      <c r="C13" s="30" t="s">
        <v>2226</v>
      </c>
      <c r="D13" s="30" t="s">
        <v>2217</v>
      </c>
      <c r="J13" s="34"/>
    </row>
    <row r="14" spans="1:15" s="30" customFormat="1" ht="14" x14ac:dyDescent="0.3">
      <c r="A14" s="30" t="s">
        <v>2227</v>
      </c>
      <c r="B14" s="30" t="s">
        <v>56</v>
      </c>
      <c r="C14" s="30" t="s">
        <v>2228</v>
      </c>
      <c r="D14" s="30" t="s">
        <v>2217</v>
      </c>
      <c r="I14" s="30" t="s">
        <v>2229</v>
      </c>
      <c r="J14" s="34"/>
    </row>
    <row r="15" spans="1:15" s="30" customFormat="1" ht="14" x14ac:dyDescent="0.3">
      <c r="A15" s="30" t="s">
        <v>2230</v>
      </c>
      <c r="B15" s="30" t="s">
        <v>46</v>
      </c>
      <c r="C15" s="30" t="s">
        <v>2231</v>
      </c>
      <c r="D15" s="30" t="s">
        <v>2217</v>
      </c>
      <c r="I15" s="30" t="s">
        <v>2232</v>
      </c>
      <c r="J15" s="34"/>
    </row>
    <row r="16" spans="1:15" s="30" customFormat="1" ht="14" x14ac:dyDescent="0.3">
      <c r="A16" s="30" t="s">
        <v>2233</v>
      </c>
      <c r="B16" s="30" t="s">
        <v>57</v>
      </c>
      <c r="C16" s="30" t="s">
        <v>2234</v>
      </c>
      <c r="D16" s="30" t="s">
        <v>2217</v>
      </c>
      <c r="I16" s="30" t="s">
        <v>2235</v>
      </c>
      <c r="J16" s="34"/>
    </row>
    <row r="17" spans="1:13" s="30" customFormat="1" ht="14" x14ac:dyDescent="0.3">
      <c r="A17" s="30" t="s">
        <v>2236</v>
      </c>
      <c r="B17" s="30" t="s">
        <v>58</v>
      </c>
      <c r="C17" s="30" t="s">
        <v>2237</v>
      </c>
      <c r="D17" s="30" t="s">
        <v>2217</v>
      </c>
    </row>
    <row r="18" spans="1:13" s="32" customFormat="1" ht="14" x14ac:dyDescent="0.3">
      <c r="A18" s="32" t="s">
        <v>2238</v>
      </c>
      <c r="B18" s="32" t="s">
        <v>2212</v>
      </c>
    </row>
    <row r="19" spans="1:13" s="30" customFormat="1" ht="14" x14ac:dyDescent="0.3">
      <c r="A19" s="30" t="s">
        <v>2208</v>
      </c>
      <c r="B19" s="30" t="s">
        <v>59</v>
      </c>
      <c r="C19" s="30" t="s">
        <v>2239</v>
      </c>
      <c r="E19" s="30" t="s">
        <v>2240</v>
      </c>
    </row>
    <row r="20" spans="1:13" s="30" customFormat="1" ht="14" x14ac:dyDescent="0.3">
      <c r="A20" s="30" t="s">
        <v>2208</v>
      </c>
      <c r="B20" s="30" t="s">
        <v>60</v>
      </c>
      <c r="C20" s="30" t="s">
        <v>2241</v>
      </c>
      <c r="E20" s="30" t="s">
        <v>2242</v>
      </c>
    </row>
    <row r="21" spans="1:13" s="30" customFormat="1" ht="14" x14ac:dyDescent="0.3">
      <c r="A21" s="30" t="s">
        <v>2243</v>
      </c>
      <c r="B21" s="30" t="s">
        <v>61</v>
      </c>
      <c r="C21" s="30" t="s">
        <v>2244</v>
      </c>
      <c r="D21" s="30" t="s">
        <v>2217</v>
      </c>
      <c r="M21" s="30" t="s">
        <v>2245</v>
      </c>
    </row>
    <row r="22" spans="1:13" x14ac:dyDescent="0.35">
      <c r="A22" s="30" t="s">
        <v>2243</v>
      </c>
      <c r="B22" s="30" t="s">
        <v>62</v>
      </c>
      <c r="C22" s="30" t="s">
        <v>2246</v>
      </c>
      <c r="D22" s="30" t="s">
        <v>2217</v>
      </c>
      <c r="J22" s="31"/>
      <c r="M22" t="s">
        <v>2247</v>
      </c>
    </row>
    <row r="23" spans="1:13" s="30" customFormat="1" ht="14" x14ac:dyDescent="0.3">
      <c r="A23" s="30" t="s">
        <v>2208</v>
      </c>
      <c r="B23" s="30" t="s">
        <v>63</v>
      </c>
      <c r="C23" s="30" t="s">
        <v>2248</v>
      </c>
      <c r="D23" s="30" t="s">
        <v>2210</v>
      </c>
    </row>
    <row r="24" spans="1:13" s="30" customFormat="1" ht="14" x14ac:dyDescent="0.3">
      <c r="A24" s="30" t="s">
        <v>2249</v>
      </c>
      <c r="B24" s="30" t="s">
        <v>64</v>
      </c>
      <c r="C24" s="30" t="s">
        <v>2250</v>
      </c>
      <c r="D24" s="30" t="s">
        <v>2217</v>
      </c>
      <c r="H24" s="30" t="s">
        <v>2251</v>
      </c>
    </row>
    <row r="25" spans="1:13" s="35" customFormat="1" x14ac:dyDescent="0.35">
      <c r="A25" s="35" t="s">
        <v>2211</v>
      </c>
      <c r="B25" s="35" t="s">
        <v>2252</v>
      </c>
      <c r="C25" s="35" t="s">
        <v>2253</v>
      </c>
      <c r="E25" s="35" t="s">
        <v>2254</v>
      </c>
      <c r="J25" s="36"/>
    </row>
    <row r="26" spans="1:13" s="32" customFormat="1" ht="14" x14ac:dyDescent="0.3">
      <c r="A26" s="32" t="s">
        <v>2211</v>
      </c>
      <c r="B26" s="32" t="s">
        <v>2255</v>
      </c>
      <c r="C26" s="32" t="s">
        <v>2256</v>
      </c>
    </row>
    <row r="27" spans="1:13" s="30" customFormat="1" ht="14" x14ac:dyDescent="0.3">
      <c r="A27" s="30" t="s">
        <v>2208</v>
      </c>
      <c r="B27" s="30" t="s">
        <v>65</v>
      </c>
      <c r="C27" s="30" t="s">
        <v>2257</v>
      </c>
      <c r="D27" s="30" t="s">
        <v>2210</v>
      </c>
    </row>
    <row r="28" spans="1:13" s="30" customFormat="1" x14ac:dyDescent="0.35">
      <c r="A28" s="30" t="s">
        <v>2258</v>
      </c>
      <c r="B28" s="30" t="s">
        <v>2259</v>
      </c>
      <c r="C28" s="30" t="s">
        <v>2260</v>
      </c>
      <c r="D28" s="30" t="s">
        <v>2217</v>
      </c>
      <c r="F28" s="31"/>
      <c r="G28"/>
    </row>
    <row r="29" spans="1:13" s="30" customFormat="1" ht="14" x14ac:dyDescent="0.3">
      <c r="A29" s="30" t="s">
        <v>2261</v>
      </c>
      <c r="B29" s="30" t="s">
        <v>2262</v>
      </c>
      <c r="C29" s="30" t="s">
        <v>2263</v>
      </c>
      <c r="D29" s="30" t="s">
        <v>2217</v>
      </c>
    </row>
    <row r="30" spans="1:13" s="30" customFormat="1" ht="14" x14ac:dyDescent="0.3">
      <c r="A30" s="30" t="s">
        <v>2215</v>
      </c>
      <c r="B30" s="30" t="s">
        <v>2264</v>
      </c>
      <c r="C30" s="30" t="s">
        <v>2265</v>
      </c>
      <c r="D30" s="30" t="s">
        <v>2217</v>
      </c>
      <c r="H30" s="30" t="s">
        <v>2266</v>
      </c>
    </row>
    <row r="31" spans="1:13" s="30" customFormat="1" ht="14" x14ac:dyDescent="0.3">
      <c r="A31" s="30" t="s">
        <v>2267</v>
      </c>
      <c r="B31" s="30" t="s">
        <v>66</v>
      </c>
      <c r="C31" s="30" t="s">
        <v>2268</v>
      </c>
      <c r="D31" s="30" t="s">
        <v>2217</v>
      </c>
    </row>
    <row r="32" spans="1:13" s="30" customFormat="1" ht="14" x14ac:dyDescent="0.3">
      <c r="A32" s="30" t="s">
        <v>2269</v>
      </c>
      <c r="B32" s="30" t="s">
        <v>2270</v>
      </c>
      <c r="C32" s="30" t="s">
        <v>2271</v>
      </c>
      <c r="D32" s="30" t="s">
        <v>2217</v>
      </c>
      <c r="H32" s="30" t="s">
        <v>2272</v>
      </c>
    </row>
    <row r="33" spans="1:18" s="32" customFormat="1" ht="14" x14ac:dyDescent="0.3">
      <c r="A33" s="32" t="s">
        <v>2238</v>
      </c>
      <c r="B33" s="32" t="s">
        <v>2255</v>
      </c>
    </row>
    <row r="34" spans="1:18" s="37" customFormat="1" ht="14" x14ac:dyDescent="0.3">
      <c r="A34" s="37" t="s">
        <v>2211</v>
      </c>
      <c r="B34" s="37" t="s">
        <v>2273</v>
      </c>
      <c r="C34" s="37" t="s">
        <v>2274</v>
      </c>
      <c r="E34" s="37" t="s">
        <v>2275</v>
      </c>
    </row>
    <row r="35" spans="1:18" s="30" customFormat="1" ht="14" x14ac:dyDescent="0.3">
      <c r="A35" s="30" t="s">
        <v>2208</v>
      </c>
      <c r="B35" s="30" t="s">
        <v>67</v>
      </c>
      <c r="C35" s="30" t="s">
        <v>2276</v>
      </c>
    </row>
    <row r="36" spans="1:18" s="32" customFormat="1" ht="14" x14ac:dyDescent="0.3">
      <c r="A36" s="32" t="s">
        <v>2211</v>
      </c>
      <c r="B36" s="32" t="s">
        <v>2277</v>
      </c>
      <c r="C36" s="32" t="s">
        <v>2278</v>
      </c>
    </row>
    <row r="37" spans="1:18" s="30" customFormat="1" ht="14" x14ac:dyDescent="0.3">
      <c r="A37" s="30" t="s">
        <v>2208</v>
      </c>
      <c r="B37" s="30" t="s">
        <v>68</v>
      </c>
      <c r="C37" s="30" t="s">
        <v>2279</v>
      </c>
      <c r="D37" s="30" t="s">
        <v>2210</v>
      </c>
    </row>
    <row r="38" spans="1:18" s="30" customFormat="1" ht="14" x14ac:dyDescent="0.3">
      <c r="A38" s="30" t="s">
        <v>2280</v>
      </c>
      <c r="B38" s="30" t="s">
        <v>69</v>
      </c>
      <c r="C38" s="30" t="s">
        <v>2281</v>
      </c>
      <c r="D38" s="30" t="s">
        <v>2217</v>
      </c>
      <c r="H38" s="30" t="s">
        <v>2282</v>
      </c>
    </row>
    <row r="39" spans="1:18" s="30" customFormat="1" ht="14" x14ac:dyDescent="0.3">
      <c r="A39" s="30" t="s">
        <v>2243</v>
      </c>
      <c r="B39" s="30" t="s">
        <v>74</v>
      </c>
      <c r="C39" s="30" t="s">
        <v>2283</v>
      </c>
      <c r="D39" s="30" t="s">
        <v>2217</v>
      </c>
      <c r="M39" s="30" t="s">
        <v>2284</v>
      </c>
    </row>
    <row r="40" spans="1:18" s="38" customFormat="1" ht="14" x14ac:dyDescent="0.3">
      <c r="A40" s="38" t="s">
        <v>2211</v>
      </c>
      <c r="B40" s="38" t="s">
        <v>2285</v>
      </c>
      <c r="C40" s="38" t="s">
        <v>2286</v>
      </c>
      <c r="E40" s="38" t="s">
        <v>2287</v>
      </c>
    </row>
    <row r="41" spans="1:18" s="34" customFormat="1" ht="14" x14ac:dyDescent="0.3">
      <c r="A41" s="34" t="s">
        <v>2208</v>
      </c>
      <c r="B41" s="34" t="s">
        <v>75</v>
      </c>
      <c r="C41" s="34" t="s">
        <v>2288</v>
      </c>
      <c r="D41" s="34" t="s">
        <v>2210</v>
      </c>
    </row>
    <row r="42" spans="1:18" s="34" customFormat="1" x14ac:dyDescent="0.35">
      <c r="A42" s="34" t="s">
        <v>2289</v>
      </c>
      <c r="B42" s="34" t="s">
        <v>76</v>
      </c>
      <c r="C42" s="30" t="s">
        <v>2290</v>
      </c>
      <c r="D42" s="34" t="s">
        <v>2217</v>
      </c>
      <c r="Q42"/>
      <c r="R42"/>
    </row>
    <row r="43" spans="1:18" s="39" customFormat="1" ht="14" x14ac:dyDescent="0.3">
      <c r="A43" s="39" t="s">
        <v>2211</v>
      </c>
      <c r="B43" s="39" t="s">
        <v>2291</v>
      </c>
      <c r="C43" s="39" t="s">
        <v>2292</v>
      </c>
      <c r="E43" s="39" t="s">
        <v>2293</v>
      </c>
    </row>
    <row r="44" spans="1:18" s="31" customFormat="1" x14ac:dyDescent="0.35">
      <c r="A44" s="34" t="s">
        <v>2294</v>
      </c>
      <c r="B44" s="34" t="s">
        <v>77</v>
      </c>
      <c r="C44" s="30" t="s">
        <v>2295</v>
      </c>
      <c r="D44" s="34" t="s">
        <v>2217</v>
      </c>
      <c r="E44" s="34"/>
      <c r="F44" s="34" t="s">
        <v>2296</v>
      </c>
      <c r="G44" s="34" t="s">
        <v>2297</v>
      </c>
      <c r="H44" s="34" t="s">
        <v>2298</v>
      </c>
      <c r="I44" s="34"/>
      <c r="J44" s="34"/>
      <c r="K44" s="34"/>
      <c r="L44" s="34"/>
      <c r="M44" s="34"/>
      <c r="Q44"/>
    </row>
    <row r="45" spans="1:18" s="41" customFormat="1" x14ac:dyDescent="0.35">
      <c r="A45" s="39" t="s">
        <v>2238</v>
      </c>
      <c r="B45" s="39" t="s">
        <v>2291</v>
      </c>
      <c r="C45" s="39"/>
      <c r="D45" s="39"/>
      <c r="E45" s="39"/>
      <c r="F45" s="39"/>
      <c r="G45" s="39"/>
      <c r="H45" s="39"/>
      <c r="I45" s="39"/>
      <c r="J45" s="39"/>
      <c r="K45" s="39"/>
      <c r="L45" s="39"/>
      <c r="M45" s="40"/>
    </row>
    <row r="46" spans="1:18" s="41" customFormat="1" x14ac:dyDescent="0.35">
      <c r="A46" s="39" t="s">
        <v>2211</v>
      </c>
      <c r="B46" s="39" t="s">
        <v>2299</v>
      </c>
      <c r="C46" s="39" t="s">
        <v>2300</v>
      </c>
      <c r="D46" s="39"/>
      <c r="E46" s="39" t="s">
        <v>2293</v>
      </c>
      <c r="F46" s="39"/>
      <c r="G46" s="39"/>
      <c r="H46" s="39"/>
      <c r="I46" s="39"/>
      <c r="J46" s="39"/>
      <c r="K46" s="39"/>
      <c r="L46" s="39"/>
      <c r="M46" s="40"/>
    </row>
    <row r="47" spans="1:18" s="31" customFormat="1" x14ac:dyDescent="0.35">
      <c r="A47" s="34" t="s">
        <v>2301</v>
      </c>
      <c r="B47" s="34" t="s">
        <v>78</v>
      </c>
      <c r="C47" s="30" t="s">
        <v>2302</v>
      </c>
      <c r="D47" s="34" t="s">
        <v>2217</v>
      </c>
      <c r="E47" s="34"/>
      <c r="F47" s="34"/>
      <c r="G47" s="34"/>
      <c r="H47" s="34"/>
      <c r="I47" s="34"/>
      <c r="J47" s="34"/>
      <c r="K47" s="34"/>
      <c r="L47" s="34"/>
      <c r="M47" s="42"/>
    </row>
    <row r="48" spans="1:18" s="34" customFormat="1" ht="14" x14ac:dyDescent="0.3">
      <c r="A48" s="43" t="s">
        <v>2303</v>
      </c>
      <c r="B48" s="34" t="s">
        <v>79</v>
      </c>
      <c r="C48" s="30" t="s">
        <v>2304</v>
      </c>
      <c r="D48" s="34" t="s">
        <v>2217</v>
      </c>
      <c r="E48" s="34" t="s">
        <v>2305</v>
      </c>
    </row>
    <row r="49" spans="1:13" s="34" customFormat="1" ht="14" x14ac:dyDescent="0.3">
      <c r="A49" s="43" t="s">
        <v>2215</v>
      </c>
      <c r="B49" s="34" t="s">
        <v>80</v>
      </c>
      <c r="C49" s="30" t="s">
        <v>2306</v>
      </c>
      <c r="D49" s="34" t="s">
        <v>2217</v>
      </c>
      <c r="E49" s="34" t="s">
        <v>2307</v>
      </c>
    </row>
    <row r="50" spans="1:13" s="31" customFormat="1" x14ac:dyDescent="0.35">
      <c r="A50" s="34" t="s">
        <v>2294</v>
      </c>
      <c r="B50" s="34" t="s">
        <v>81</v>
      </c>
      <c r="C50" s="30" t="s">
        <v>2308</v>
      </c>
      <c r="D50" s="34" t="s">
        <v>2217</v>
      </c>
      <c r="E50" s="34"/>
      <c r="F50" s="34" t="s">
        <v>2309</v>
      </c>
      <c r="G50" s="34" t="s">
        <v>2310</v>
      </c>
      <c r="H50" s="34" t="s">
        <v>2311</v>
      </c>
      <c r="I50" s="34"/>
      <c r="J50" s="34"/>
      <c r="K50" s="34"/>
      <c r="L50" s="34"/>
      <c r="M50" s="42"/>
    </row>
    <row r="51" spans="1:13" s="31" customFormat="1" x14ac:dyDescent="0.35">
      <c r="A51" s="34" t="s">
        <v>2294</v>
      </c>
      <c r="B51" s="34" t="s">
        <v>82</v>
      </c>
      <c r="C51" s="30" t="s">
        <v>2312</v>
      </c>
      <c r="D51" s="34" t="s">
        <v>2217</v>
      </c>
      <c r="E51" s="34"/>
      <c r="F51" s="34" t="s">
        <v>2309</v>
      </c>
      <c r="G51" s="34" t="s">
        <v>2310</v>
      </c>
      <c r="H51" s="34" t="s">
        <v>2311</v>
      </c>
      <c r="I51" s="34"/>
      <c r="J51" s="34"/>
      <c r="K51" s="34"/>
      <c r="L51" s="34"/>
      <c r="M51" s="42"/>
    </row>
    <row r="52" spans="1:13" s="31" customFormat="1" ht="16.399999999999999" customHeight="1" x14ac:dyDescent="0.35">
      <c r="A52" s="34" t="s">
        <v>2243</v>
      </c>
      <c r="B52" s="34" t="s">
        <v>83</v>
      </c>
      <c r="C52" s="34"/>
      <c r="D52" s="34" t="s">
        <v>2210</v>
      </c>
      <c r="E52" s="34"/>
      <c r="F52" s="34"/>
      <c r="G52" s="34"/>
      <c r="H52" s="34"/>
      <c r="I52" s="34"/>
      <c r="J52" s="34"/>
      <c r="K52" s="34"/>
      <c r="L52" s="34"/>
      <c r="M52" s="42" t="s">
        <v>2313</v>
      </c>
    </row>
    <row r="53" spans="1:13" s="41" customFormat="1" x14ac:dyDescent="0.35">
      <c r="A53" s="39" t="s">
        <v>2238</v>
      </c>
      <c r="B53" s="39" t="s">
        <v>2299</v>
      </c>
      <c r="C53" s="39"/>
      <c r="D53" s="39"/>
      <c r="E53" s="39"/>
      <c r="F53" s="39"/>
      <c r="G53" s="39"/>
      <c r="H53" s="39"/>
      <c r="I53" s="39"/>
      <c r="J53" s="39"/>
      <c r="K53" s="39"/>
      <c r="L53" s="39"/>
      <c r="M53" s="40"/>
    </row>
    <row r="54" spans="1:13" s="38" customFormat="1" ht="14" x14ac:dyDescent="0.3">
      <c r="A54" s="38" t="s">
        <v>2238</v>
      </c>
      <c r="B54" s="38" t="s">
        <v>2285</v>
      </c>
    </row>
    <row r="55" spans="1:13" s="38" customFormat="1" ht="14" x14ac:dyDescent="0.3">
      <c r="A55" s="38" t="s">
        <v>2211</v>
      </c>
      <c r="B55" s="38" t="s">
        <v>2314</v>
      </c>
      <c r="C55" s="38" t="s">
        <v>2315</v>
      </c>
      <c r="E55" s="38" t="s">
        <v>2316</v>
      </c>
    </row>
    <row r="56" spans="1:13" s="34" customFormat="1" ht="14" x14ac:dyDescent="0.3">
      <c r="A56" s="34" t="s">
        <v>2208</v>
      </c>
      <c r="B56" s="34" t="s">
        <v>84</v>
      </c>
      <c r="C56" s="34" t="s">
        <v>2317</v>
      </c>
      <c r="D56" s="34" t="s">
        <v>2210</v>
      </c>
    </row>
    <row r="57" spans="1:13" s="34" customFormat="1" ht="14" x14ac:dyDescent="0.3">
      <c r="A57" s="34" t="s">
        <v>2289</v>
      </c>
      <c r="B57" s="34" t="s">
        <v>85</v>
      </c>
      <c r="C57" s="30" t="s">
        <v>2318</v>
      </c>
      <c r="D57" s="34" t="s">
        <v>2217</v>
      </c>
    </row>
    <row r="58" spans="1:13" s="39" customFormat="1" ht="14" x14ac:dyDescent="0.3">
      <c r="A58" s="39" t="s">
        <v>2211</v>
      </c>
      <c r="B58" s="39" t="s">
        <v>2319</v>
      </c>
      <c r="C58" s="39" t="s">
        <v>2292</v>
      </c>
      <c r="E58" s="39" t="s">
        <v>2320</v>
      </c>
    </row>
    <row r="59" spans="1:13" s="34" customFormat="1" ht="14" x14ac:dyDescent="0.3">
      <c r="A59" s="34" t="s">
        <v>2321</v>
      </c>
      <c r="B59" s="34" t="s">
        <v>86</v>
      </c>
      <c r="C59" s="30" t="s">
        <v>2322</v>
      </c>
      <c r="D59" s="34" t="s">
        <v>2217</v>
      </c>
    </row>
    <row r="60" spans="1:13" s="31" customFormat="1" x14ac:dyDescent="0.35">
      <c r="A60" s="34" t="s">
        <v>2294</v>
      </c>
      <c r="B60" s="34" t="s">
        <v>89</v>
      </c>
      <c r="C60" s="30" t="s">
        <v>2323</v>
      </c>
      <c r="D60" s="34" t="s">
        <v>2217</v>
      </c>
      <c r="E60" s="34" t="s">
        <v>2324</v>
      </c>
      <c r="F60" s="34" t="s">
        <v>2296</v>
      </c>
      <c r="G60" s="34" t="s">
        <v>2297</v>
      </c>
      <c r="H60" s="34" t="s">
        <v>2298</v>
      </c>
      <c r="I60" s="34"/>
      <c r="J60" s="34"/>
      <c r="K60" s="34"/>
      <c r="L60" s="34"/>
      <c r="M60" s="34"/>
    </row>
    <row r="61" spans="1:13" s="31" customFormat="1" x14ac:dyDescent="0.35">
      <c r="A61" s="34" t="s">
        <v>2294</v>
      </c>
      <c r="B61" s="34" t="s">
        <v>90</v>
      </c>
      <c r="C61" s="30" t="s">
        <v>2325</v>
      </c>
      <c r="D61" s="34" t="s">
        <v>2217</v>
      </c>
      <c r="E61" s="34" t="s">
        <v>2326</v>
      </c>
      <c r="F61" s="34" t="s">
        <v>2296</v>
      </c>
      <c r="G61" s="34" t="s">
        <v>2297</v>
      </c>
      <c r="H61" s="34" t="s">
        <v>2298</v>
      </c>
      <c r="I61" s="34"/>
      <c r="J61" s="34"/>
      <c r="K61" s="34"/>
      <c r="L61" s="34"/>
      <c r="M61" s="34"/>
    </row>
    <row r="62" spans="1:13" s="41" customFormat="1" x14ac:dyDescent="0.35">
      <c r="A62" s="39" t="s">
        <v>2238</v>
      </c>
      <c r="B62" s="39" t="s">
        <v>2319</v>
      </c>
      <c r="C62" s="39"/>
      <c r="D62" s="39"/>
      <c r="E62" s="39"/>
      <c r="F62" s="39"/>
      <c r="G62" s="39"/>
      <c r="H62" s="39"/>
      <c r="I62" s="39"/>
      <c r="J62" s="39"/>
      <c r="K62" s="39"/>
      <c r="L62" s="39"/>
      <c r="M62" s="40"/>
    </row>
    <row r="63" spans="1:13" s="41" customFormat="1" x14ac:dyDescent="0.35">
      <c r="A63" s="39" t="s">
        <v>2211</v>
      </c>
      <c r="B63" s="39" t="s">
        <v>2327</v>
      </c>
      <c r="C63" s="39" t="s">
        <v>2300</v>
      </c>
      <c r="D63" s="39"/>
      <c r="E63" s="39" t="s">
        <v>2320</v>
      </c>
      <c r="F63" s="39"/>
      <c r="G63" s="39"/>
      <c r="H63" s="39"/>
      <c r="I63" s="39"/>
      <c r="J63" s="39"/>
      <c r="K63" s="39"/>
      <c r="L63" s="39"/>
      <c r="M63" s="40"/>
    </row>
    <row r="64" spans="1:13" s="31" customFormat="1" x14ac:dyDescent="0.35">
      <c r="A64" s="34" t="s">
        <v>2301</v>
      </c>
      <c r="B64" s="34" t="s">
        <v>91</v>
      </c>
      <c r="C64" s="30" t="s">
        <v>2328</v>
      </c>
      <c r="D64" s="34" t="s">
        <v>2217</v>
      </c>
      <c r="E64" s="34"/>
      <c r="F64" s="34"/>
      <c r="G64" s="34"/>
      <c r="H64" s="34"/>
      <c r="I64" s="34"/>
      <c r="J64" s="34"/>
      <c r="K64" s="34"/>
      <c r="L64" s="34"/>
      <c r="M64" s="42"/>
    </row>
    <row r="65" spans="1:13" s="34" customFormat="1" ht="14" x14ac:dyDescent="0.3">
      <c r="A65" s="43" t="s">
        <v>2303</v>
      </c>
      <c r="B65" s="34" t="s">
        <v>92</v>
      </c>
      <c r="C65" s="30" t="s">
        <v>2329</v>
      </c>
      <c r="D65" s="34" t="s">
        <v>2217</v>
      </c>
      <c r="E65" s="34" t="s">
        <v>2330</v>
      </c>
    </row>
    <row r="66" spans="1:13" s="34" customFormat="1" ht="14" x14ac:dyDescent="0.3">
      <c r="A66" s="43" t="s">
        <v>2215</v>
      </c>
      <c r="B66" s="34" t="s">
        <v>93</v>
      </c>
      <c r="C66" s="30" t="s">
        <v>2331</v>
      </c>
      <c r="D66" s="34" t="s">
        <v>2217</v>
      </c>
      <c r="E66" s="34" t="s">
        <v>2332</v>
      </c>
    </row>
    <row r="67" spans="1:13" s="31" customFormat="1" x14ac:dyDescent="0.35">
      <c r="A67" s="34" t="s">
        <v>2294</v>
      </c>
      <c r="B67" s="34" t="s">
        <v>94</v>
      </c>
      <c r="C67" s="30" t="s">
        <v>2333</v>
      </c>
      <c r="D67" s="34" t="s">
        <v>2217</v>
      </c>
      <c r="E67" s="34"/>
      <c r="F67" s="34" t="s">
        <v>2309</v>
      </c>
      <c r="G67" s="34" t="s">
        <v>2310</v>
      </c>
      <c r="H67" s="34" t="s">
        <v>2311</v>
      </c>
      <c r="I67" s="34"/>
      <c r="J67" s="34"/>
      <c r="K67" s="34"/>
      <c r="L67" s="34"/>
      <c r="M67" s="42"/>
    </row>
    <row r="68" spans="1:13" s="31" customFormat="1" x14ac:dyDescent="0.35">
      <c r="A68" s="34" t="s">
        <v>2294</v>
      </c>
      <c r="B68" s="34" t="s">
        <v>95</v>
      </c>
      <c r="C68" s="30" t="s">
        <v>2334</v>
      </c>
      <c r="D68" s="34" t="s">
        <v>2217</v>
      </c>
      <c r="E68" s="34"/>
      <c r="F68" s="34" t="s">
        <v>2309</v>
      </c>
      <c r="G68" s="34" t="s">
        <v>2310</v>
      </c>
      <c r="H68" s="34" t="s">
        <v>2311</v>
      </c>
      <c r="I68" s="34"/>
      <c r="J68" s="34"/>
      <c r="K68" s="34"/>
      <c r="L68" s="34"/>
      <c r="M68" s="42"/>
    </row>
    <row r="69" spans="1:13" s="31" customFormat="1" ht="16.399999999999999" customHeight="1" x14ac:dyDescent="0.35">
      <c r="A69" s="34" t="s">
        <v>2243</v>
      </c>
      <c r="B69" s="34" t="s">
        <v>96</v>
      </c>
      <c r="C69" s="34"/>
      <c r="D69" s="34" t="s">
        <v>2210</v>
      </c>
      <c r="E69" s="34"/>
      <c r="F69" s="34"/>
      <c r="G69" s="34"/>
      <c r="H69" s="34"/>
      <c r="I69" s="34"/>
      <c r="J69" s="34"/>
      <c r="K69" s="34"/>
      <c r="L69" s="34"/>
      <c r="M69" s="42" t="s">
        <v>2335</v>
      </c>
    </row>
    <row r="70" spans="1:13" s="41" customFormat="1" x14ac:dyDescent="0.35">
      <c r="A70" s="39" t="s">
        <v>2238</v>
      </c>
      <c r="B70" s="39" t="s">
        <v>2327</v>
      </c>
      <c r="C70" s="39"/>
      <c r="D70" s="39"/>
      <c r="E70" s="39"/>
      <c r="F70" s="39"/>
      <c r="G70" s="39"/>
      <c r="H70" s="39"/>
      <c r="I70" s="39"/>
      <c r="J70" s="39"/>
      <c r="K70" s="39"/>
      <c r="L70" s="39"/>
      <c r="M70" s="40"/>
    </row>
    <row r="71" spans="1:13" s="38" customFormat="1" ht="14" x14ac:dyDescent="0.3">
      <c r="A71" s="38" t="s">
        <v>2238</v>
      </c>
      <c r="B71" s="38" t="s">
        <v>2314</v>
      </c>
    </row>
    <row r="72" spans="1:13" s="44" customFormat="1" ht="14" x14ac:dyDescent="0.3">
      <c r="A72" s="44" t="s">
        <v>2211</v>
      </c>
      <c r="B72" s="44" t="s">
        <v>2336</v>
      </c>
      <c r="C72" s="44" t="s">
        <v>2337</v>
      </c>
      <c r="E72" s="44" t="s">
        <v>2338</v>
      </c>
    </row>
    <row r="73" spans="1:13" s="30" customFormat="1" ht="14" x14ac:dyDescent="0.3">
      <c r="A73" s="30" t="s">
        <v>2208</v>
      </c>
      <c r="B73" s="30" t="s">
        <v>97</v>
      </c>
      <c r="C73" s="30" t="s">
        <v>2339</v>
      </c>
      <c r="D73" s="30" t="s">
        <v>2210</v>
      </c>
    </row>
    <row r="74" spans="1:13" s="30" customFormat="1" ht="14" x14ac:dyDescent="0.3">
      <c r="A74" s="30" t="s">
        <v>2289</v>
      </c>
      <c r="B74" s="30" t="s">
        <v>98</v>
      </c>
      <c r="C74" s="30" t="s">
        <v>2340</v>
      </c>
      <c r="D74" s="30" t="s">
        <v>2217</v>
      </c>
    </row>
    <row r="75" spans="1:13" s="45" customFormat="1" ht="14" x14ac:dyDescent="0.3">
      <c r="A75" s="45" t="s">
        <v>2211</v>
      </c>
      <c r="B75" s="45" t="s">
        <v>2341</v>
      </c>
      <c r="C75" s="45" t="s">
        <v>2292</v>
      </c>
      <c r="E75" s="45" t="s">
        <v>2342</v>
      </c>
    </row>
    <row r="76" spans="1:13" s="30" customFormat="1" ht="14" x14ac:dyDescent="0.3">
      <c r="A76" s="30" t="s">
        <v>2343</v>
      </c>
      <c r="B76" s="30" t="s">
        <v>99</v>
      </c>
      <c r="C76" s="30" t="s">
        <v>2344</v>
      </c>
      <c r="D76" s="30" t="s">
        <v>2217</v>
      </c>
    </row>
    <row r="77" spans="1:13" x14ac:dyDescent="0.35">
      <c r="A77" s="30" t="s">
        <v>2294</v>
      </c>
      <c r="B77" s="30" t="s">
        <v>102</v>
      </c>
      <c r="C77" s="30" t="s">
        <v>2345</v>
      </c>
      <c r="D77" s="30" t="s">
        <v>2217</v>
      </c>
      <c r="E77" s="30" t="s">
        <v>2346</v>
      </c>
      <c r="F77" s="34" t="s">
        <v>2296</v>
      </c>
      <c r="G77" s="34" t="s">
        <v>2297</v>
      </c>
      <c r="H77" s="34" t="s">
        <v>2298</v>
      </c>
      <c r="I77" s="30"/>
      <c r="J77" s="30"/>
      <c r="K77" s="30"/>
      <c r="L77" s="30"/>
      <c r="M77" s="30"/>
    </row>
    <row r="78" spans="1:13" x14ac:dyDescent="0.35">
      <c r="A78" s="30" t="s">
        <v>2294</v>
      </c>
      <c r="B78" s="30" t="s">
        <v>103</v>
      </c>
      <c r="C78" s="30" t="s">
        <v>2347</v>
      </c>
      <c r="D78" s="30" t="s">
        <v>2217</v>
      </c>
      <c r="E78" s="30" t="s">
        <v>2348</v>
      </c>
      <c r="F78" s="34" t="s">
        <v>2296</v>
      </c>
      <c r="G78" s="34" t="s">
        <v>2297</v>
      </c>
      <c r="H78" s="34" t="s">
        <v>2298</v>
      </c>
      <c r="I78" s="30"/>
      <c r="J78" s="30"/>
      <c r="K78" s="30"/>
      <c r="L78" s="30"/>
      <c r="M78" s="30"/>
    </row>
    <row r="79" spans="1:13" s="12" customFormat="1" x14ac:dyDescent="0.35">
      <c r="A79" s="45" t="s">
        <v>2238</v>
      </c>
      <c r="B79" s="45" t="s">
        <v>2341</v>
      </c>
      <c r="C79" s="45"/>
      <c r="D79" s="45"/>
      <c r="E79" s="45"/>
      <c r="F79" s="45"/>
      <c r="G79" s="45"/>
      <c r="H79" s="45"/>
      <c r="I79" s="45"/>
      <c r="J79" s="45"/>
      <c r="K79" s="45"/>
      <c r="L79" s="45"/>
      <c r="M79" s="46"/>
    </row>
    <row r="80" spans="1:13" s="12" customFormat="1" x14ac:dyDescent="0.35">
      <c r="A80" s="45" t="s">
        <v>2211</v>
      </c>
      <c r="B80" s="45" t="s">
        <v>2349</v>
      </c>
      <c r="C80" s="45" t="s">
        <v>2300</v>
      </c>
      <c r="D80" s="45"/>
      <c r="E80" s="45" t="s">
        <v>2342</v>
      </c>
      <c r="F80" s="45"/>
      <c r="G80" s="45"/>
      <c r="H80" s="45"/>
      <c r="I80" s="45"/>
      <c r="J80" s="45"/>
      <c r="K80" s="45"/>
      <c r="L80" s="45"/>
      <c r="M80" s="46"/>
    </row>
    <row r="81" spans="1:15" x14ac:dyDescent="0.35">
      <c r="A81" s="30" t="s">
        <v>2301</v>
      </c>
      <c r="B81" s="30" t="s">
        <v>104</v>
      </c>
      <c r="C81" s="30" t="s">
        <v>2350</v>
      </c>
      <c r="D81" s="30" t="s">
        <v>2217</v>
      </c>
      <c r="E81" s="30"/>
      <c r="F81" s="30"/>
      <c r="G81" s="30"/>
      <c r="H81" s="30"/>
      <c r="I81" s="30"/>
      <c r="J81" s="30"/>
      <c r="K81" s="30"/>
      <c r="L81" s="30"/>
      <c r="M81" s="47"/>
    </row>
    <row r="82" spans="1:15" s="30" customFormat="1" ht="14" x14ac:dyDescent="0.3">
      <c r="A82" s="48" t="s">
        <v>2303</v>
      </c>
      <c r="B82" s="30" t="s">
        <v>105</v>
      </c>
      <c r="C82" s="30" t="s">
        <v>2351</v>
      </c>
      <c r="D82" s="30" t="s">
        <v>2217</v>
      </c>
      <c r="E82" s="30" t="s">
        <v>2352</v>
      </c>
    </row>
    <row r="83" spans="1:15" s="30" customFormat="1" ht="14" x14ac:dyDescent="0.3">
      <c r="A83" s="48" t="s">
        <v>2215</v>
      </c>
      <c r="B83" s="30" t="s">
        <v>106</v>
      </c>
      <c r="C83" s="30" t="s">
        <v>2353</v>
      </c>
      <c r="D83" s="30" t="s">
        <v>2217</v>
      </c>
      <c r="E83" s="30" t="s">
        <v>2354</v>
      </c>
    </row>
    <row r="84" spans="1:15" x14ac:dyDescent="0.35">
      <c r="A84" s="30" t="s">
        <v>2294</v>
      </c>
      <c r="B84" s="30" t="s">
        <v>107</v>
      </c>
      <c r="C84" s="30" t="s">
        <v>2355</v>
      </c>
      <c r="D84" s="30" t="s">
        <v>2217</v>
      </c>
      <c r="E84" s="30"/>
      <c r="F84" s="30" t="s">
        <v>2309</v>
      </c>
      <c r="G84" s="30" t="s">
        <v>2310</v>
      </c>
      <c r="H84" s="30" t="s">
        <v>2311</v>
      </c>
      <c r="I84" s="30"/>
      <c r="J84" s="30"/>
      <c r="K84" s="30"/>
      <c r="L84" s="30"/>
      <c r="M84" s="47"/>
    </row>
    <row r="85" spans="1:15" x14ac:dyDescent="0.35">
      <c r="A85" s="30" t="s">
        <v>2294</v>
      </c>
      <c r="B85" s="30" t="s">
        <v>108</v>
      </c>
      <c r="C85" s="30" t="s">
        <v>2356</v>
      </c>
      <c r="D85" s="30" t="s">
        <v>2217</v>
      </c>
      <c r="E85" s="30"/>
      <c r="F85" s="30" t="s">
        <v>2309</v>
      </c>
      <c r="G85" s="30" t="s">
        <v>2310</v>
      </c>
      <c r="H85" s="30" t="s">
        <v>2311</v>
      </c>
      <c r="I85" s="30"/>
      <c r="J85" s="30"/>
      <c r="K85" s="30"/>
      <c r="L85" s="30"/>
      <c r="M85" s="47"/>
    </row>
    <row r="86" spans="1:15" ht="16.399999999999999" customHeight="1" x14ac:dyDescent="0.35">
      <c r="A86" s="30" t="s">
        <v>2243</v>
      </c>
      <c r="B86" s="30" t="s">
        <v>109</v>
      </c>
      <c r="C86" s="30"/>
      <c r="D86" s="30" t="s">
        <v>2210</v>
      </c>
      <c r="E86" s="30"/>
      <c r="F86" s="30"/>
      <c r="G86" s="30"/>
      <c r="H86" s="30"/>
      <c r="I86" s="30"/>
      <c r="J86" s="30"/>
      <c r="K86" s="30"/>
      <c r="L86" s="30"/>
      <c r="M86" s="47" t="s">
        <v>2357</v>
      </c>
    </row>
    <row r="87" spans="1:15" s="12" customFormat="1" x14ac:dyDescent="0.35">
      <c r="A87" s="45" t="s">
        <v>2238</v>
      </c>
      <c r="B87" s="45" t="s">
        <v>2349</v>
      </c>
      <c r="C87" s="45"/>
      <c r="D87" s="45"/>
      <c r="E87" s="45"/>
      <c r="F87" s="45"/>
      <c r="G87" s="45"/>
      <c r="H87" s="45"/>
      <c r="I87" s="45"/>
      <c r="J87" s="45"/>
      <c r="K87" s="45"/>
      <c r="L87" s="45"/>
      <c r="M87" s="46"/>
    </row>
    <row r="88" spans="1:15" s="44" customFormat="1" ht="14" x14ac:dyDescent="0.3">
      <c r="A88" s="44" t="s">
        <v>2238</v>
      </c>
      <c r="B88" s="44" t="s">
        <v>2336</v>
      </c>
    </row>
    <row r="89" spans="1:15" s="38" customFormat="1" ht="14" x14ac:dyDescent="0.3">
      <c r="A89" s="38" t="s">
        <v>2211</v>
      </c>
      <c r="B89" s="38" t="s">
        <v>2358</v>
      </c>
      <c r="C89" s="38" t="s">
        <v>2359</v>
      </c>
      <c r="E89" s="38" t="s">
        <v>2360</v>
      </c>
    </row>
    <row r="90" spans="1:15" s="38" customFormat="1" ht="14" x14ac:dyDescent="0.3">
      <c r="A90" s="49" t="s">
        <v>2211</v>
      </c>
      <c r="B90" s="49" t="s">
        <v>2361</v>
      </c>
      <c r="C90" s="49" t="s">
        <v>2362</v>
      </c>
      <c r="D90" s="49"/>
      <c r="E90" s="49"/>
      <c r="F90" s="49"/>
      <c r="G90" s="49"/>
      <c r="H90" s="49"/>
      <c r="I90" s="49"/>
      <c r="J90" s="49"/>
      <c r="K90" s="49"/>
      <c r="L90" s="49"/>
      <c r="M90" s="49"/>
      <c r="N90" s="49"/>
      <c r="O90" s="49"/>
    </row>
    <row r="91" spans="1:15" s="34" customFormat="1" ht="14" x14ac:dyDescent="0.3">
      <c r="A91" s="34" t="s">
        <v>2208</v>
      </c>
      <c r="B91" s="34" t="s">
        <v>110</v>
      </c>
      <c r="C91" s="34" t="s">
        <v>2363</v>
      </c>
      <c r="D91" s="34" t="s">
        <v>2210</v>
      </c>
    </row>
    <row r="92" spans="1:15" s="31" customFormat="1" ht="16.399999999999999" customHeight="1" x14ac:dyDescent="0.35">
      <c r="A92" s="34" t="s">
        <v>2364</v>
      </c>
      <c r="B92" s="34" t="s">
        <v>111</v>
      </c>
      <c r="C92" s="30" t="s">
        <v>2365</v>
      </c>
      <c r="D92" s="34" t="s">
        <v>2217</v>
      </c>
      <c r="E92" s="34"/>
      <c r="F92" s="34"/>
      <c r="G92" s="34"/>
      <c r="H92" s="34"/>
      <c r="I92" s="34"/>
      <c r="J92" s="34"/>
      <c r="K92" s="34"/>
      <c r="L92" s="34"/>
      <c r="M92" s="42"/>
    </row>
    <row r="93" spans="1:15" s="31" customFormat="1" ht="16.399999999999999" customHeight="1" x14ac:dyDescent="0.35">
      <c r="A93" s="34" t="s">
        <v>2208</v>
      </c>
      <c r="B93" s="34" t="s">
        <v>112</v>
      </c>
      <c r="C93" s="34" t="s">
        <v>2366</v>
      </c>
      <c r="D93" s="34" t="s">
        <v>2217</v>
      </c>
      <c r="E93" s="50" t="s">
        <v>2367</v>
      </c>
      <c r="F93" s="34"/>
      <c r="G93" s="34"/>
      <c r="H93" s="34"/>
      <c r="I93" s="34"/>
      <c r="J93" s="34"/>
      <c r="K93" s="34"/>
      <c r="L93" s="34"/>
      <c r="M93" s="42"/>
    </row>
    <row r="94" spans="1:15" s="31" customFormat="1" ht="16.399999999999999" customHeight="1" x14ac:dyDescent="0.35">
      <c r="A94" s="34" t="s">
        <v>2280</v>
      </c>
      <c r="B94" s="34" t="s">
        <v>113</v>
      </c>
      <c r="C94" s="30" t="s">
        <v>2368</v>
      </c>
      <c r="D94" s="34" t="s">
        <v>2217</v>
      </c>
      <c r="E94" s="34" t="s">
        <v>2369</v>
      </c>
      <c r="F94" s="34"/>
      <c r="G94" s="34"/>
      <c r="H94" s="34"/>
      <c r="I94" s="34" t="s">
        <v>2370</v>
      </c>
      <c r="J94" s="34"/>
      <c r="K94" s="34"/>
      <c r="L94" s="34"/>
      <c r="M94" s="42"/>
    </row>
    <row r="95" spans="1:15" s="52" customFormat="1" ht="16.399999999999999" customHeight="1" x14ac:dyDescent="0.35">
      <c r="A95" s="50" t="s">
        <v>2208</v>
      </c>
      <c r="B95" s="50" t="s">
        <v>118</v>
      </c>
      <c r="C95" s="50" t="s">
        <v>2371</v>
      </c>
      <c r="D95" s="50" t="s">
        <v>2217</v>
      </c>
      <c r="E95" s="50" t="s">
        <v>2372</v>
      </c>
      <c r="F95" s="50"/>
      <c r="G95" s="50"/>
      <c r="H95" s="50"/>
      <c r="I95" s="50"/>
      <c r="J95" s="50"/>
      <c r="K95" s="50"/>
      <c r="L95" s="50"/>
      <c r="M95" s="51"/>
    </row>
    <row r="96" spans="1:15" s="31" customFormat="1" ht="16.399999999999999" customHeight="1" x14ac:dyDescent="0.35">
      <c r="A96" s="34" t="s">
        <v>2373</v>
      </c>
      <c r="B96" s="34" t="s">
        <v>119</v>
      </c>
      <c r="C96" s="30" t="s">
        <v>2374</v>
      </c>
      <c r="D96" s="34" t="s">
        <v>2217</v>
      </c>
      <c r="E96" s="34" t="s">
        <v>2369</v>
      </c>
      <c r="F96" s="34" t="s">
        <v>2375</v>
      </c>
      <c r="G96" s="34" t="s">
        <v>2376</v>
      </c>
      <c r="H96" s="34"/>
      <c r="I96" s="34"/>
      <c r="J96" s="34"/>
      <c r="K96" s="34"/>
      <c r="L96" s="34"/>
      <c r="M96" s="42"/>
    </row>
    <row r="97" spans="1:18" s="31" customFormat="1" ht="16.399999999999999" customHeight="1" x14ac:dyDescent="0.35">
      <c r="A97" s="34" t="s">
        <v>2215</v>
      </c>
      <c r="B97" s="34" t="s">
        <v>130</v>
      </c>
      <c r="C97" s="30" t="s">
        <v>2377</v>
      </c>
      <c r="D97" s="34" t="s">
        <v>2217</v>
      </c>
      <c r="E97" s="34" t="s">
        <v>2378</v>
      </c>
      <c r="F97" s="34"/>
      <c r="G97" s="34"/>
      <c r="H97" s="34"/>
      <c r="I97" s="34"/>
      <c r="J97" s="34"/>
      <c r="K97" s="34"/>
      <c r="L97" s="34"/>
      <c r="M97" s="42"/>
    </row>
    <row r="98" spans="1:18" s="49" customFormat="1" ht="14" x14ac:dyDescent="0.3">
      <c r="A98" s="49" t="s">
        <v>2238</v>
      </c>
      <c r="B98" s="49" t="s">
        <v>2361</v>
      </c>
    </row>
    <row r="99" spans="1:18" s="34" customFormat="1" ht="14" x14ac:dyDescent="0.3">
      <c r="A99" s="43" t="s">
        <v>2211</v>
      </c>
      <c r="B99" s="34" t="s">
        <v>2379</v>
      </c>
      <c r="C99" s="34" t="s">
        <v>2380</v>
      </c>
    </row>
    <row r="100" spans="1:18" s="34" customFormat="1" ht="14" x14ac:dyDescent="0.3">
      <c r="A100" s="34" t="s">
        <v>2208</v>
      </c>
      <c r="B100" s="34" t="s">
        <v>133</v>
      </c>
      <c r="C100" s="34" t="s">
        <v>2381</v>
      </c>
      <c r="D100" s="34" t="s">
        <v>2210</v>
      </c>
    </row>
    <row r="101" spans="1:18" s="31" customFormat="1" x14ac:dyDescent="0.35">
      <c r="A101" s="34" t="s">
        <v>2382</v>
      </c>
      <c r="B101" s="34" t="s">
        <v>134</v>
      </c>
      <c r="C101" s="30" t="s">
        <v>2383</v>
      </c>
      <c r="D101" s="34" t="s">
        <v>2217</v>
      </c>
      <c r="E101" s="34"/>
      <c r="F101" s="50" t="s">
        <v>2384</v>
      </c>
      <c r="G101" s="50" t="s">
        <v>2385</v>
      </c>
    </row>
    <row r="102" spans="1:18" s="31" customFormat="1" x14ac:dyDescent="0.35">
      <c r="A102" s="34" t="s">
        <v>2280</v>
      </c>
      <c r="B102" s="34" t="s">
        <v>139</v>
      </c>
      <c r="C102" s="30" t="s">
        <v>2386</v>
      </c>
      <c r="D102" s="34" t="s">
        <v>2217</v>
      </c>
      <c r="E102" s="34" t="s">
        <v>2387</v>
      </c>
      <c r="I102" s="34" t="s">
        <v>2370</v>
      </c>
    </row>
    <row r="103" spans="1:18" s="31" customFormat="1" x14ac:dyDescent="0.35">
      <c r="A103" s="34" t="s">
        <v>2388</v>
      </c>
      <c r="B103" s="34" t="s">
        <v>144</v>
      </c>
      <c r="C103" s="30" t="s">
        <v>2389</v>
      </c>
      <c r="D103" s="34" t="s">
        <v>2217</v>
      </c>
      <c r="E103" s="34" t="s">
        <v>2387</v>
      </c>
      <c r="F103" s="34" t="s">
        <v>2375</v>
      </c>
      <c r="G103" s="34" t="s">
        <v>2376</v>
      </c>
      <c r="I103" s="34"/>
    </row>
    <row r="104" spans="1:18" s="31" customFormat="1" x14ac:dyDescent="0.35">
      <c r="A104" s="34" t="s">
        <v>2215</v>
      </c>
      <c r="B104" s="34" t="s">
        <v>155</v>
      </c>
      <c r="C104" s="30" t="s">
        <v>2390</v>
      </c>
      <c r="D104" s="34" t="s">
        <v>2217</v>
      </c>
      <c r="E104" s="34" t="s">
        <v>2391</v>
      </c>
      <c r="F104" s="34"/>
      <c r="G104" s="34"/>
      <c r="H104" s="34"/>
      <c r="I104" s="34"/>
    </row>
    <row r="105" spans="1:18" s="31" customFormat="1" x14ac:dyDescent="0.35">
      <c r="A105" s="34" t="s">
        <v>2280</v>
      </c>
      <c r="B105" s="34" t="s">
        <v>158</v>
      </c>
      <c r="C105" s="30" t="s">
        <v>2392</v>
      </c>
      <c r="D105" s="34" t="s">
        <v>2217</v>
      </c>
      <c r="E105" s="34" t="s">
        <v>2393</v>
      </c>
      <c r="I105" s="34" t="s">
        <v>2394</v>
      </c>
    </row>
    <row r="106" spans="1:18" s="31" customFormat="1" x14ac:dyDescent="0.35">
      <c r="A106" s="34" t="s">
        <v>2395</v>
      </c>
      <c r="B106" s="34" t="s">
        <v>163</v>
      </c>
      <c r="C106" s="30" t="s">
        <v>2396</v>
      </c>
      <c r="D106" s="34" t="s">
        <v>2217</v>
      </c>
      <c r="E106" s="34" t="s">
        <v>2393</v>
      </c>
      <c r="F106" s="34" t="s">
        <v>2375</v>
      </c>
      <c r="G106" s="34" t="s">
        <v>2376</v>
      </c>
    </row>
    <row r="107" spans="1:18" s="31" customFormat="1" x14ac:dyDescent="0.35">
      <c r="A107" s="34" t="s">
        <v>2215</v>
      </c>
      <c r="B107" s="34" t="s">
        <v>174</v>
      </c>
      <c r="C107" s="30" t="s">
        <v>2397</v>
      </c>
      <c r="D107" s="34" t="s">
        <v>2217</v>
      </c>
      <c r="E107" s="34" t="s">
        <v>2398</v>
      </c>
      <c r="F107" s="34"/>
      <c r="G107" s="34"/>
      <c r="H107" s="34"/>
      <c r="I107" s="34"/>
      <c r="J107" s="34"/>
      <c r="K107" s="34"/>
      <c r="L107" s="34"/>
      <c r="M107" s="34"/>
      <c r="N107" s="34"/>
      <c r="O107" s="34"/>
      <c r="P107" s="34"/>
      <c r="Q107" s="34"/>
      <c r="R107" s="34"/>
    </row>
    <row r="108" spans="1:18" s="34" customFormat="1" ht="14" x14ac:dyDescent="0.3">
      <c r="A108" s="43" t="s">
        <v>2238</v>
      </c>
      <c r="B108" s="34" t="s">
        <v>2379</v>
      </c>
    </row>
    <row r="109" spans="1:18" s="38" customFormat="1" ht="14" x14ac:dyDescent="0.3">
      <c r="A109" s="38" t="s">
        <v>2238</v>
      </c>
      <c r="B109" s="38" t="s">
        <v>2358</v>
      </c>
    </row>
    <row r="110" spans="1:18" s="32" customFormat="1" ht="14" x14ac:dyDescent="0.3">
      <c r="A110" s="32" t="s">
        <v>2238</v>
      </c>
      <c r="B110" s="32" t="s">
        <v>2277</v>
      </c>
    </row>
    <row r="111" spans="1:18" s="32" customFormat="1" ht="14" x14ac:dyDescent="0.3">
      <c r="A111" s="32" t="s">
        <v>2211</v>
      </c>
      <c r="B111" s="32" t="s">
        <v>2399</v>
      </c>
      <c r="C111" s="32" t="s">
        <v>2400</v>
      </c>
    </row>
    <row r="112" spans="1:18" s="34" customFormat="1" ht="14" x14ac:dyDescent="0.3">
      <c r="A112" s="34" t="s">
        <v>2208</v>
      </c>
      <c r="B112" s="34" t="s">
        <v>177</v>
      </c>
      <c r="C112" s="34" t="s">
        <v>2401</v>
      </c>
      <c r="D112" s="34" t="s">
        <v>2210</v>
      </c>
    </row>
    <row r="113" spans="1:13" s="34" customFormat="1" ht="14" x14ac:dyDescent="0.3">
      <c r="A113" s="34" t="s">
        <v>2402</v>
      </c>
      <c r="B113" s="34" t="s">
        <v>178</v>
      </c>
      <c r="C113" s="30" t="s">
        <v>2403</v>
      </c>
      <c r="D113" s="34" t="s">
        <v>2217</v>
      </c>
      <c r="H113" s="34" t="s">
        <v>2282</v>
      </c>
    </row>
    <row r="114" spans="1:13" s="34" customFormat="1" ht="14" x14ac:dyDescent="0.3">
      <c r="A114" s="34" t="s">
        <v>2243</v>
      </c>
      <c r="B114" s="34" t="s">
        <v>184</v>
      </c>
      <c r="C114" s="34" t="s">
        <v>2404</v>
      </c>
      <c r="D114" s="34" t="s">
        <v>2217</v>
      </c>
      <c r="M114" s="34" t="s">
        <v>2405</v>
      </c>
    </row>
    <row r="115" spans="1:13" s="38" customFormat="1" ht="14" x14ac:dyDescent="0.3">
      <c r="A115" s="38" t="s">
        <v>2211</v>
      </c>
      <c r="B115" s="38" t="s">
        <v>2406</v>
      </c>
      <c r="C115" s="38" t="s">
        <v>2407</v>
      </c>
      <c r="E115" s="38" t="s">
        <v>2408</v>
      </c>
    </row>
    <row r="116" spans="1:13" s="34" customFormat="1" ht="14" x14ac:dyDescent="0.3">
      <c r="A116" s="34" t="s">
        <v>2208</v>
      </c>
      <c r="B116" s="34" t="s">
        <v>185</v>
      </c>
      <c r="C116" s="34" t="s">
        <v>2409</v>
      </c>
      <c r="D116" s="34" t="s">
        <v>2210</v>
      </c>
    </row>
    <row r="117" spans="1:13" s="34" customFormat="1" ht="14" x14ac:dyDescent="0.3">
      <c r="A117" s="34" t="s">
        <v>2289</v>
      </c>
      <c r="B117" s="34" t="s">
        <v>186</v>
      </c>
      <c r="C117" s="30" t="s">
        <v>2410</v>
      </c>
      <c r="D117" s="34" t="s">
        <v>2217</v>
      </c>
    </row>
    <row r="118" spans="1:13" s="39" customFormat="1" ht="14" x14ac:dyDescent="0.3">
      <c r="A118" s="39" t="s">
        <v>2211</v>
      </c>
      <c r="B118" s="39" t="s">
        <v>2411</v>
      </c>
      <c r="C118" s="39" t="s">
        <v>2292</v>
      </c>
      <c r="E118" s="39" t="s">
        <v>2412</v>
      </c>
    </row>
    <row r="119" spans="1:13" s="31" customFormat="1" x14ac:dyDescent="0.35">
      <c r="A119" s="34" t="s">
        <v>2294</v>
      </c>
      <c r="B119" s="34" t="s">
        <v>187</v>
      </c>
      <c r="C119" s="30" t="s">
        <v>2413</v>
      </c>
      <c r="D119" s="34" t="s">
        <v>2217</v>
      </c>
      <c r="E119" s="34"/>
      <c r="F119" s="34" t="s">
        <v>2296</v>
      </c>
      <c r="G119" s="34" t="s">
        <v>2297</v>
      </c>
      <c r="H119" s="34" t="s">
        <v>2298</v>
      </c>
      <c r="I119" s="34"/>
      <c r="J119" s="34"/>
      <c r="K119" s="34"/>
      <c r="L119" s="34"/>
      <c r="M119" s="34"/>
    </row>
    <row r="120" spans="1:13" s="41" customFormat="1" x14ac:dyDescent="0.35">
      <c r="A120" s="39" t="s">
        <v>2238</v>
      </c>
      <c r="B120" s="39" t="s">
        <v>2411</v>
      </c>
      <c r="C120" s="39"/>
      <c r="D120" s="39"/>
      <c r="E120" s="39"/>
      <c r="F120" s="39"/>
      <c r="G120" s="39"/>
      <c r="H120" s="39"/>
      <c r="I120" s="39"/>
      <c r="J120" s="39"/>
      <c r="K120" s="39"/>
      <c r="L120" s="39"/>
      <c r="M120" s="40"/>
    </row>
    <row r="121" spans="1:13" s="41" customFormat="1" x14ac:dyDescent="0.35">
      <c r="A121" s="39" t="s">
        <v>2211</v>
      </c>
      <c r="B121" s="39" t="s">
        <v>2414</v>
      </c>
      <c r="C121" s="39" t="s">
        <v>2300</v>
      </c>
      <c r="D121" s="39"/>
      <c r="E121" s="39" t="s">
        <v>2412</v>
      </c>
      <c r="F121" s="39"/>
      <c r="G121" s="39"/>
      <c r="H121" s="39"/>
      <c r="I121" s="39"/>
      <c r="J121" s="39"/>
      <c r="K121" s="39"/>
      <c r="L121" s="39"/>
      <c r="M121" s="40"/>
    </row>
    <row r="122" spans="1:13" s="31" customFormat="1" x14ac:dyDescent="0.35">
      <c r="A122" s="34" t="s">
        <v>2301</v>
      </c>
      <c r="B122" s="34" t="s">
        <v>188</v>
      </c>
      <c r="C122" s="30" t="s">
        <v>2415</v>
      </c>
      <c r="D122" s="34" t="s">
        <v>2217</v>
      </c>
      <c r="E122" s="34"/>
      <c r="F122" s="34"/>
      <c r="G122" s="34"/>
      <c r="H122" s="34"/>
      <c r="I122" s="34"/>
      <c r="J122" s="34"/>
      <c r="K122" s="34"/>
      <c r="L122" s="34"/>
      <c r="M122" s="42"/>
    </row>
    <row r="123" spans="1:13" s="34" customFormat="1" ht="14" x14ac:dyDescent="0.3">
      <c r="A123" s="43" t="s">
        <v>2303</v>
      </c>
      <c r="B123" s="34" t="s">
        <v>189</v>
      </c>
      <c r="C123" s="30" t="s">
        <v>2416</v>
      </c>
      <c r="D123" s="34" t="s">
        <v>2217</v>
      </c>
      <c r="E123" s="34" t="s">
        <v>2417</v>
      </c>
    </row>
    <row r="124" spans="1:13" s="34" customFormat="1" ht="14" x14ac:dyDescent="0.3">
      <c r="A124" s="43" t="s">
        <v>2215</v>
      </c>
      <c r="B124" s="34" t="s">
        <v>190</v>
      </c>
      <c r="C124" s="30" t="s">
        <v>2418</v>
      </c>
      <c r="D124" s="34" t="s">
        <v>2217</v>
      </c>
      <c r="E124" s="34" t="s">
        <v>2419</v>
      </c>
    </row>
    <row r="125" spans="1:13" s="31" customFormat="1" x14ac:dyDescent="0.35">
      <c r="A125" s="34" t="s">
        <v>2294</v>
      </c>
      <c r="B125" s="34" t="s">
        <v>191</v>
      </c>
      <c r="C125" s="30" t="s">
        <v>2420</v>
      </c>
      <c r="D125" s="34" t="s">
        <v>2217</v>
      </c>
      <c r="E125" s="34"/>
      <c r="F125" s="34" t="s">
        <v>2309</v>
      </c>
      <c r="G125" s="34" t="s">
        <v>2310</v>
      </c>
      <c r="H125" s="34" t="s">
        <v>2311</v>
      </c>
      <c r="I125" s="34"/>
      <c r="J125" s="34"/>
      <c r="K125" s="34"/>
      <c r="L125" s="34"/>
      <c r="M125" s="42"/>
    </row>
    <row r="126" spans="1:13" s="31" customFormat="1" x14ac:dyDescent="0.35">
      <c r="A126" s="34" t="s">
        <v>2294</v>
      </c>
      <c r="B126" s="34" t="s">
        <v>192</v>
      </c>
      <c r="C126" s="30" t="s">
        <v>2421</v>
      </c>
      <c r="D126" s="34" t="s">
        <v>2217</v>
      </c>
      <c r="E126" s="34"/>
      <c r="F126" s="34" t="s">
        <v>2309</v>
      </c>
      <c r="G126" s="34" t="s">
        <v>2310</v>
      </c>
      <c r="H126" s="34" t="s">
        <v>2311</v>
      </c>
      <c r="I126" s="34"/>
      <c r="J126" s="34"/>
      <c r="K126" s="34"/>
      <c r="L126" s="34"/>
      <c r="M126" s="42"/>
    </row>
    <row r="127" spans="1:13" s="31" customFormat="1" ht="16.399999999999999" customHeight="1" x14ac:dyDescent="0.35">
      <c r="A127" s="34" t="s">
        <v>2243</v>
      </c>
      <c r="B127" s="34" t="s">
        <v>193</v>
      </c>
      <c r="C127" s="34"/>
      <c r="D127" s="34" t="s">
        <v>2210</v>
      </c>
      <c r="E127" s="34"/>
      <c r="F127" s="34"/>
      <c r="G127" s="34"/>
      <c r="H127" s="34"/>
      <c r="I127" s="34"/>
      <c r="J127" s="34"/>
      <c r="K127" s="34"/>
      <c r="L127" s="34"/>
      <c r="M127" s="42" t="s">
        <v>2422</v>
      </c>
    </row>
    <row r="128" spans="1:13" s="41" customFormat="1" x14ac:dyDescent="0.35">
      <c r="A128" s="39" t="s">
        <v>2238</v>
      </c>
      <c r="B128" s="39" t="s">
        <v>2414</v>
      </c>
      <c r="C128" s="39"/>
      <c r="D128" s="39"/>
      <c r="E128" s="39"/>
      <c r="F128" s="39"/>
      <c r="G128" s="39"/>
      <c r="H128" s="39"/>
      <c r="I128" s="39"/>
      <c r="J128" s="39"/>
      <c r="K128" s="39"/>
      <c r="L128" s="39"/>
      <c r="M128" s="40"/>
    </row>
    <row r="129" spans="1:13" s="38" customFormat="1" ht="14" x14ac:dyDescent="0.3">
      <c r="A129" s="38" t="s">
        <v>2238</v>
      </c>
      <c r="B129" s="38" t="s">
        <v>2406</v>
      </c>
    </row>
    <row r="130" spans="1:13" s="38" customFormat="1" ht="14" x14ac:dyDescent="0.3">
      <c r="A130" s="38" t="s">
        <v>2211</v>
      </c>
      <c r="B130" s="38" t="s">
        <v>2423</v>
      </c>
      <c r="C130" s="38" t="s">
        <v>2424</v>
      </c>
      <c r="E130" s="38" t="s">
        <v>2425</v>
      </c>
    </row>
    <row r="131" spans="1:13" s="34" customFormat="1" ht="14" x14ac:dyDescent="0.3">
      <c r="A131" s="34" t="s">
        <v>2208</v>
      </c>
      <c r="B131" s="34" t="s">
        <v>194</v>
      </c>
      <c r="C131" s="34" t="s">
        <v>2426</v>
      </c>
      <c r="D131" s="34" t="s">
        <v>2210</v>
      </c>
    </row>
    <row r="132" spans="1:13" s="34" customFormat="1" ht="14" x14ac:dyDescent="0.3">
      <c r="A132" s="34" t="s">
        <v>2289</v>
      </c>
      <c r="B132" s="34" t="s">
        <v>195</v>
      </c>
      <c r="C132" s="30" t="s">
        <v>2427</v>
      </c>
      <c r="D132" s="34" t="s">
        <v>2217</v>
      </c>
    </row>
    <row r="133" spans="1:13" s="39" customFormat="1" ht="14" x14ac:dyDescent="0.3">
      <c r="A133" s="39" t="s">
        <v>2211</v>
      </c>
      <c r="B133" s="39" t="s">
        <v>2428</v>
      </c>
      <c r="C133" s="39" t="s">
        <v>2292</v>
      </c>
      <c r="E133" s="39" t="s">
        <v>2429</v>
      </c>
    </row>
    <row r="134" spans="1:13" s="31" customFormat="1" x14ac:dyDescent="0.35">
      <c r="A134" s="34" t="s">
        <v>2294</v>
      </c>
      <c r="B134" s="34" t="s">
        <v>196</v>
      </c>
      <c r="C134" s="30" t="s">
        <v>2430</v>
      </c>
      <c r="D134" s="34" t="s">
        <v>2217</v>
      </c>
      <c r="E134" s="34"/>
      <c r="F134" s="34" t="s">
        <v>2296</v>
      </c>
      <c r="G134" s="34" t="s">
        <v>2297</v>
      </c>
      <c r="H134" s="34" t="s">
        <v>2298</v>
      </c>
      <c r="I134" s="34"/>
      <c r="J134" s="34"/>
      <c r="K134" s="34"/>
      <c r="L134" s="34"/>
      <c r="M134" s="34"/>
    </row>
    <row r="135" spans="1:13" s="41" customFormat="1" x14ac:dyDescent="0.35">
      <c r="A135" s="39" t="s">
        <v>2238</v>
      </c>
      <c r="B135" s="39" t="s">
        <v>2428</v>
      </c>
      <c r="C135" s="39"/>
      <c r="D135" s="39"/>
      <c r="E135" s="39"/>
      <c r="F135" s="39"/>
      <c r="G135" s="39"/>
      <c r="H135" s="39"/>
      <c r="I135" s="39"/>
      <c r="J135" s="39"/>
      <c r="K135" s="39"/>
      <c r="L135" s="39"/>
      <c r="M135" s="40"/>
    </row>
    <row r="136" spans="1:13" s="41" customFormat="1" x14ac:dyDescent="0.35">
      <c r="A136" s="39" t="s">
        <v>2211</v>
      </c>
      <c r="B136" s="39" t="s">
        <v>2431</v>
      </c>
      <c r="C136" s="39" t="s">
        <v>2300</v>
      </c>
      <c r="D136" s="39"/>
      <c r="E136" s="39" t="s">
        <v>2429</v>
      </c>
      <c r="F136" s="39"/>
      <c r="G136" s="39"/>
      <c r="H136" s="39"/>
      <c r="I136" s="39"/>
      <c r="J136" s="39"/>
      <c r="K136" s="39"/>
      <c r="L136" s="39"/>
      <c r="M136" s="40"/>
    </row>
    <row r="137" spans="1:13" s="31" customFormat="1" x14ac:dyDescent="0.35">
      <c r="A137" s="34" t="s">
        <v>2301</v>
      </c>
      <c r="B137" s="34" t="s">
        <v>197</v>
      </c>
      <c r="C137" s="30" t="s">
        <v>2432</v>
      </c>
      <c r="D137" s="34" t="s">
        <v>2217</v>
      </c>
      <c r="E137" s="34"/>
      <c r="F137" s="34"/>
      <c r="G137" s="34"/>
      <c r="H137" s="34"/>
      <c r="I137" s="34"/>
      <c r="J137" s="34"/>
      <c r="K137" s="34"/>
      <c r="L137" s="34"/>
      <c r="M137" s="42"/>
    </row>
    <row r="138" spans="1:13" s="34" customFormat="1" ht="14" x14ac:dyDescent="0.3">
      <c r="A138" s="43" t="s">
        <v>2303</v>
      </c>
      <c r="B138" s="34" t="s">
        <v>198</v>
      </c>
      <c r="C138" s="30" t="s">
        <v>2433</v>
      </c>
      <c r="D138" s="34" t="s">
        <v>2217</v>
      </c>
      <c r="E138" s="34" t="s">
        <v>2434</v>
      </c>
    </row>
    <row r="139" spans="1:13" s="34" customFormat="1" ht="14" x14ac:dyDescent="0.3">
      <c r="A139" s="43" t="s">
        <v>2215</v>
      </c>
      <c r="B139" s="34" t="s">
        <v>199</v>
      </c>
      <c r="C139" s="30" t="s">
        <v>2435</v>
      </c>
      <c r="D139" s="34" t="s">
        <v>2217</v>
      </c>
      <c r="E139" s="34" t="s">
        <v>2436</v>
      </c>
    </row>
    <row r="140" spans="1:13" s="31" customFormat="1" x14ac:dyDescent="0.35">
      <c r="A140" s="34" t="s">
        <v>2294</v>
      </c>
      <c r="B140" s="34" t="s">
        <v>200</v>
      </c>
      <c r="C140" s="30" t="s">
        <v>2437</v>
      </c>
      <c r="D140" s="34" t="s">
        <v>2217</v>
      </c>
      <c r="E140" s="34"/>
      <c r="F140" s="34" t="s">
        <v>2309</v>
      </c>
      <c r="G140" s="34" t="s">
        <v>2310</v>
      </c>
      <c r="H140" s="34" t="s">
        <v>2311</v>
      </c>
      <c r="I140" s="34"/>
      <c r="J140" s="34"/>
      <c r="K140" s="34"/>
      <c r="L140" s="34"/>
      <c r="M140" s="42"/>
    </row>
    <row r="141" spans="1:13" s="31" customFormat="1" x14ac:dyDescent="0.35">
      <c r="A141" s="34" t="s">
        <v>2294</v>
      </c>
      <c r="B141" s="34" t="s">
        <v>201</v>
      </c>
      <c r="C141" s="30" t="s">
        <v>2438</v>
      </c>
      <c r="D141" s="34" t="s">
        <v>2217</v>
      </c>
      <c r="E141" s="34"/>
      <c r="F141" s="34" t="s">
        <v>2309</v>
      </c>
      <c r="G141" s="34" t="s">
        <v>2310</v>
      </c>
      <c r="H141" s="34" t="s">
        <v>2311</v>
      </c>
      <c r="I141" s="34"/>
      <c r="J141" s="34"/>
      <c r="K141" s="34"/>
      <c r="L141" s="34"/>
      <c r="M141" s="42"/>
    </row>
    <row r="142" spans="1:13" s="31" customFormat="1" ht="16.399999999999999" customHeight="1" x14ac:dyDescent="0.35">
      <c r="A142" s="34" t="s">
        <v>2243</v>
      </c>
      <c r="B142" s="34" t="s">
        <v>202</v>
      </c>
      <c r="C142" s="34"/>
      <c r="D142" s="34" t="s">
        <v>2210</v>
      </c>
      <c r="E142" s="34"/>
      <c r="F142" s="34"/>
      <c r="G142" s="34"/>
      <c r="H142" s="34"/>
      <c r="I142" s="34"/>
      <c r="J142" s="34"/>
      <c r="K142" s="34"/>
      <c r="L142" s="34"/>
      <c r="M142" s="42" t="s">
        <v>2439</v>
      </c>
    </row>
    <row r="143" spans="1:13" s="41" customFormat="1" x14ac:dyDescent="0.35">
      <c r="A143" s="39" t="s">
        <v>2238</v>
      </c>
      <c r="B143" s="39" t="s">
        <v>2431</v>
      </c>
      <c r="C143" s="39"/>
      <c r="D143" s="39"/>
      <c r="E143" s="39"/>
      <c r="F143" s="39"/>
      <c r="G143" s="39"/>
      <c r="H143" s="39"/>
      <c r="I143" s="39"/>
      <c r="J143" s="39"/>
      <c r="K143" s="39"/>
      <c r="L143" s="39"/>
      <c r="M143" s="40"/>
    </row>
    <row r="144" spans="1:13" s="38" customFormat="1" ht="14" x14ac:dyDescent="0.3">
      <c r="A144" s="38" t="s">
        <v>2238</v>
      </c>
      <c r="B144" s="38" t="s">
        <v>2423</v>
      </c>
    </row>
    <row r="145" spans="1:13" s="38" customFormat="1" ht="14" x14ac:dyDescent="0.3">
      <c r="A145" s="38" t="s">
        <v>2211</v>
      </c>
      <c r="B145" s="38" t="s">
        <v>2440</v>
      </c>
      <c r="C145" s="38" t="s">
        <v>1753</v>
      </c>
      <c r="E145" s="38" t="s">
        <v>2441</v>
      </c>
    </row>
    <row r="146" spans="1:13" s="34" customFormat="1" ht="14" x14ac:dyDescent="0.3">
      <c r="A146" s="34" t="s">
        <v>2208</v>
      </c>
      <c r="B146" s="34" t="s">
        <v>203</v>
      </c>
      <c r="C146" s="34" t="s">
        <v>2442</v>
      </c>
      <c r="D146" s="34" t="s">
        <v>2210</v>
      </c>
    </row>
    <row r="147" spans="1:13" s="34" customFormat="1" ht="14" x14ac:dyDescent="0.3">
      <c r="A147" s="34" t="s">
        <v>2289</v>
      </c>
      <c r="B147" s="34" t="s">
        <v>204</v>
      </c>
      <c r="C147" s="30" t="s">
        <v>2443</v>
      </c>
      <c r="D147" s="34" t="s">
        <v>2217</v>
      </c>
    </row>
    <row r="148" spans="1:13" s="39" customFormat="1" ht="14" x14ac:dyDescent="0.3">
      <c r="A148" s="39" t="s">
        <v>2211</v>
      </c>
      <c r="B148" s="39" t="s">
        <v>2444</v>
      </c>
      <c r="C148" s="39" t="s">
        <v>2292</v>
      </c>
      <c r="E148" s="39" t="s">
        <v>2445</v>
      </c>
    </row>
    <row r="149" spans="1:13" s="31" customFormat="1" x14ac:dyDescent="0.35">
      <c r="A149" s="34" t="s">
        <v>2294</v>
      </c>
      <c r="B149" s="34" t="s">
        <v>205</v>
      </c>
      <c r="C149" s="30" t="s">
        <v>2446</v>
      </c>
      <c r="D149" s="34" t="s">
        <v>2217</v>
      </c>
      <c r="E149" s="34"/>
      <c r="F149" s="34" t="s">
        <v>2296</v>
      </c>
      <c r="G149" s="34" t="s">
        <v>2297</v>
      </c>
      <c r="H149" s="34" t="s">
        <v>2298</v>
      </c>
      <c r="I149" s="34"/>
      <c r="J149" s="34"/>
      <c r="K149" s="34"/>
      <c r="L149" s="34"/>
      <c r="M149" s="34"/>
    </row>
    <row r="150" spans="1:13" s="41" customFormat="1" x14ac:dyDescent="0.35">
      <c r="A150" s="39" t="s">
        <v>2238</v>
      </c>
      <c r="B150" s="39" t="s">
        <v>2444</v>
      </c>
      <c r="C150" s="39"/>
      <c r="D150" s="39"/>
      <c r="E150" s="39"/>
      <c r="F150" s="39"/>
      <c r="G150" s="39"/>
      <c r="H150" s="39"/>
      <c r="I150" s="39"/>
      <c r="J150" s="39"/>
      <c r="K150" s="39"/>
      <c r="L150" s="39"/>
      <c r="M150" s="40"/>
    </row>
    <row r="151" spans="1:13" s="41" customFormat="1" x14ac:dyDescent="0.35">
      <c r="A151" s="39" t="s">
        <v>2211</v>
      </c>
      <c r="B151" s="39" t="s">
        <v>2447</v>
      </c>
      <c r="C151" s="39" t="s">
        <v>2300</v>
      </c>
      <c r="D151" s="39"/>
      <c r="E151" s="39" t="s">
        <v>2445</v>
      </c>
      <c r="F151" s="39"/>
      <c r="G151" s="39"/>
      <c r="H151" s="39"/>
      <c r="I151" s="39"/>
      <c r="J151" s="39"/>
      <c r="K151" s="39"/>
      <c r="L151" s="39"/>
      <c r="M151" s="40"/>
    </row>
    <row r="152" spans="1:13" s="31" customFormat="1" x14ac:dyDescent="0.35">
      <c r="A152" s="34" t="s">
        <v>2301</v>
      </c>
      <c r="B152" s="34" t="s">
        <v>206</v>
      </c>
      <c r="C152" s="30" t="s">
        <v>2448</v>
      </c>
      <c r="D152" s="34" t="s">
        <v>2217</v>
      </c>
      <c r="E152" s="34"/>
      <c r="F152" s="34"/>
      <c r="G152" s="34"/>
      <c r="H152" s="34"/>
      <c r="I152" s="34"/>
      <c r="J152" s="34"/>
      <c r="K152" s="34"/>
      <c r="L152" s="34"/>
      <c r="M152" s="42"/>
    </row>
    <row r="153" spans="1:13" s="34" customFormat="1" ht="14" x14ac:dyDescent="0.3">
      <c r="A153" s="43" t="s">
        <v>2303</v>
      </c>
      <c r="B153" s="34" t="s">
        <v>207</v>
      </c>
      <c r="C153" s="30" t="s">
        <v>2449</v>
      </c>
      <c r="D153" s="34" t="s">
        <v>2217</v>
      </c>
      <c r="E153" s="34" t="s">
        <v>2450</v>
      </c>
    </row>
    <row r="154" spans="1:13" s="34" customFormat="1" ht="14" x14ac:dyDescent="0.3">
      <c r="A154" s="43" t="s">
        <v>2215</v>
      </c>
      <c r="B154" s="34" t="s">
        <v>208</v>
      </c>
      <c r="C154" s="30" t="s">
        <v>2451</v>
      </c>
      <c r="D154" s="34" t="s">
        <v>2217</v>
      </c>
      <c r="E154" s="34" t="s">
        <v>2452</v>
      </c>
    </row>
    <row r="155" spans="1:13" s="31" customFormat="1" x14ac:dyDescent="0.35">
      <c r="A155" s="34" t="s">
        <v>2294</v>
      </c>
      <c r="B155" s="34" t="s">
        <v>209</v>
      </c>
      <c r="C155" s="30" t="s">
        <v>2453</v>
      </c>
      <c r="D155" s="34" t="s">
        <v>2217</v>
      </c>
      <c r="E155" s="34"/>
      <c r="F155" s="34" t="s">
        <v>2309</v>
      </c>
      <c r="G155" s="34" t="s">
        <v>2310</v>
      </c>
      <c r="H155" s="34" t="s">
        <v>2311</v>
      </c>
      <c r="I155" s="34"/>
      <c r="J155" s="34"/>
      <c r="K155" s="34"/>
      <c r="L155" s="34"/>
      <c r="M155" s="42"/>
    </row>
    <row r="156" spans="1:13" s="31" customFormat="1" x14ac:dyDescent="0.35">
      <c r="A156" s="34" t="s">
        <v>2294</v>
      </c>
      <c r="B156" s="34" t="s">
        <v>210</v>
      </c>
      <c r="C156" s="30" t="s">
        <v>2454</v>
      </c>
      <c r="D156" s="34" t="s">
        <v>2217</v>
      </c>
      <c r="E156" s="34"/>
      <c r="F156" s="34" t="s">
        <v>2309</v>
      </c>
      <c r="G156" s="34" t="s">
        <v>2310</v>
      </c>
      <c r="H156" s="34" t="s">
        <v>2311</v>
      </c>
      <c r="I156" s="34"/>
      <c r="J156" s="34"/>
      <c r="K156" s="34"/>
      <c r="L156" s="34"/>
      <c r="M156" s="42"/>
    </row>
    <row r="157" spans="1:13" s="31" customFormat="1" ht="16.399999999999999" customHeight="1" x14ac:dyDescent="0.35">
      <c r="A157" s="34" t="s">
        <v>2243</v>
      </c>
      <c r="B157" s="34" t="s">
        <v>211</v>
      </c>
      <c r="C157" s="34"/>
      <c r="D157" s="34" t="s">
        <v>2210</v>
      </c>
      <c r="E157" s="34"/>
      <c r="F157" s="34"/>
      <c r="G157" s="34"/>
      <c r="H157" s="34"/>
      <c r="I157" s="34"/>
      <c r="J157" s="34"/>
      <c r="K157" s="34"/>
      <c r="L157" s="34"/>
      <c r="M157" s="42" t="s">
        <v>2455</v>
      </c>
    </row>
    <row r="158" spans="1:13" s="41" customFormat="1" x14ac:dyDescent="0.35">
      <c r="A158" s="39" t="s">
        <v>2238</v>
      </c>
      <c r="B158" s="39" t="s">
        <v>2447</v>
      </c>
      <c r="C158" s="39"/>
      <c r="D158" s="39"/>
      <c r="E158" s="39"/>
      <c r="F158" s="39"/>
      <c r="G158" s="39"/>
      <c r="H158" s="39"/>
      <c r="I158" s="39"/>
      <c r="J158" s="39"/>
      <c r="K158" s="39"/>
      <c r="L158" s="39"/>
      <c r="M158" s="40"/>
    </row>
    <row r="159" spans="1:13" s="38" customFormat="1" ht="14" x14ac:dyDescent="0.3">
      <c r="A159" s="38" t="s">
        <v>2238</v>
      </c>
      <c r="B159" s="38" t="s">
        <v>2440</v>
      </c>
    </row>
    <row r="160" spans="1:13" s="38" customFormat="1" ht="14" x14ac:dyDescent="0.3">
      <c r="A160" s="38" t="s">
        <v>2211</v>
      </c>
      <c r="B160" s="38" t="s">
        <v>2456</v>
      </c>
      <c r="C160" s="38" t="s">
        <v>2457</v>
      </c>
      <c r="E160" s="38" t="s">
        <v>2458</v>
      </c>
    </row>
    <row r="161" spans="1:15" s="34" customFormat="1" ht="14" x14ac:dyDescent="0.3">
      <c r="A161" s="34" t="s">
        <v>2208</v>
      </c>
      <c r="B161" s="34" t="s">
        <v>212</v>
      </c>
      <c r="C161" s="34" t="s">
        <v>2459</v>
      </c>
      <c r="D161" s="34" t="s">
        <v>2210</v>
      </c>
    </row>
    <row r="162" spans="1:15" s="34" customFormat="1" ht="14" x14ac:dyDescent="0.3">
      <c r="A162" s="34" t="s">
        <v>2289</v>
      </c>
      <c r="B162" s="34" t="s">
        <v>213</v>
      </c>
      <c r="C162" s="30" t="s">
        <v>2460</v>
      </c>
      <c r="D162" s="34" t="s">
        <v>2217</v>
      </c>
    </row>
    <row r="163" spans="1:15" s="39" customFormat="1" ht="14" x14ac:dyDescent="0.3">
      <c r="A163" s="39" t="s">
        <v>2211</v>
      </c>
      <c r="B163" s="39" t="s">
        <v>2461</v>
      </c>
      <c r="C163" s="39" t="s">
        <v>2292</v>
      </c>
      <c r="E163" s="39" t="s">
        <v>2462</v>
      </c>
    </row>
    <row r="164" spans="1:15" s="31" customFormat="1" x14ac:dyDescent="0.35">
      <c r="A164" s="34" t="s">
        <v>2294</v>
      </c>
      <c r="B164" s="34" t="s">
        <v>214</v>
      </c>
      <c r="C164" s="30" t="s">
        <v>2463</v>
      </c>
      <c r="D164" s="34" t="s">
        <v>2217</v>
      </c>
      <c r="E164" s="34"/>
      <c r="F164" s="34" t="s">
        <v>2296</v>
      </c>
      <c r="G164" s="34" t="s">
        <v>2297</v>
      </c>
      <c r="H164" s="34" t="s">
        <v>2298</v>
      </c>
      <c r="I164" s="34"/>
      <c r="J164" s="34"/>
      <c r="K164" s="34"/>
      <c r="L164" s="34"/>
      <c r="M164" s="34"/>
    </row>
    <row r="165" spans="1:15" s="41" customFormat="1" x14ac:dyDescent="0.35">
      <c r="A165" s="39" t="s">
        <v>2238</v>
      </c>
      <c r="B165" s="39" t="s">
        <v>2461</v>
      </c>
      <c r="C165" s="39"/>
      <c r="D165" s="39"/>
      <c r="E165" s="39"/>
      <c r="F165" s="39"/>
      <c r="G165" s="39"/>
      <c r="H165" s="39"/>
      <c r="I165" s="39"/>
      <c r="J165" s="39"/>
      <c r="K165" s="39"/>
      <c r="L165" s="39"/>
      <c r="M165" s="40"/>
    </row>
    <row r="166" spans="1:15" s="41" customFormat="1" x14ac:dyDescent="0.35">
      <c r="A166" s="39" t="s">
        <v>2211</v>
      </c>
      <c r="B166" s="39" t="s">
        <v>2464</v>
      </c>
      <c r="C166" s="39" t="s">
        <v>2300</v>
      </c>
      <c r="D166" s="39"/>
      <c r="E166" s="39" t="s">
        <v>2462</v>
      </c>
      <c r="F166" s="39"/>
      <c r="G166" s="39"/>
      <c r="H166" s="39"/>
      <c r="I166" s="39"/>
      <c r="J166" s="39"/>
      <c r="K166" s="39"/>
      <c r="L166" s="39"/>
      <c r="M166" s="40"/>
    </row>
    <row r="167" spans="1:15" s="31" customFormat="1" x14ac:dyDescent="0.35">
      <c r="A167" s="34" t="s">
        <v>2301</v>
      </c>
      <c r="B167" s="34" t="s">
        <v>215</v>
      </c>
      <c r="C167" s="30" t="s">
        <v>2465</v>
      </c>
      <c r="D167" s="34" t="s">
        <v>2217</v>
      </c>
      <c r="E167" s="34"/>
      <c r="F167" s="34"/>
      <c r="G167" s="34"/>
      <c r="H167" s="34"/>
      <c r="I167" s="34"/>
      <c r="J167" s="34"/>
      <c r="K167" s="34"/>
      <c r="L167" s="34"/>
      <c r="M167" s="42"/>
    </row>
    <row r="168" spans="1:15" s="34" customFormat="1" ht="14" x14ac:dyDescent="0.3">
      <c r="A168" s="43" t="s">
        <v>2303</v>
      </c>
      <c r="B168" s="34" t="s">
        <v>216</v>
      </c>
      <c r="C168" s="30" t="s">
        <v>2466</v>
      </c>
      <c r="D168" s="34" t="s">
        <v>2217</v>
      </c>
      <c r="E168" s="34" t="s">
        <v>2467</v>
      </c>
    </row>
    <row r="169" spans="1:15" s="34" customFormat="1" ht="14" x14ac:dyDescent="0.3">
      <c r="A169" s="43" t="s">
        <v>2215</v>
      </c>
      <c r="B169" s="34" t="s">
        <v>217</v>
      </c>
      <c r="C169" s="30" t="s">
        <v>2468</v>
      </c>
      <c r="D169" s="34" t="s">
        <v>2217</v>
      </c>
      <c r="E169" s="34" t="s">
        <v>2469</v>
      </c>
    </row>
    <row r="170" spans="1:15" s="31" customFormat="1" x14ac:dyDescent="0.35">
      <c r="A170" s="34" t="s">
        <v>2294</v>
      </c>
      <c r="B170" s="34" t="s">
        <v>218</v>
      </c>
      <c r="C170" s="30" t="s">
        <v>2470</v>
      </c>
      <c r="D170" s="34" t="s">
        <v>2217</v>
      </c>
      <c r="E170" s="34"/>
      <c r="F170" s="34" t="s">
        <v>2309</v>
      </c>
      <c r="G170" s="34" t="s">
        <v>2310</v>
      </c>
      <c r="H170" s="34" t="s">
        <v>2311</v>
      </c>
      <c r="I170" s="34"/>
      <c r="J170" s="34"/>
      <c r="K170" s="34"/>
      <c r="L170" s="34"/>
      <c r="M170" s="42"/>
    </row>
    <row r="171" spans="1:15" s="31" customFormat="1" x14ac:dyDescent="0.35">
      <c r="A171" s="34" t="s">
        <v>2294</v>
      </c>
      <c r="B171" s="34" t="s">
        <v>219</v>
      </c>
      <c r="C171" s="30" t="s">
        <v>2471</v>
      </c>
      <c r="D171" s="34" t="s">
        <v>2217</v>
      </c>
      <c r="E171" s="34"/>
      <c r="F171" s="34" t="s">
        <v>2309</v>
      </c>
      <c r="G171" s="34" t="s">
        <v>2310</v>
      </c>
      <c r="H171" s="34" t="s">
        <v>2311</v>
      </c>
      <c r="I171" s="34"/>
      <c r="J171" s="34"/>
      <c r="K171" s="34"/>
      <c r="L171" s="34"/>
      <c r="M171" s="42"/>
    </row>
    <row r="172" spans="1:15" s="31" customFormat="1" ht="16.399999999999999" customHeight="1" x14ac:dyDescent="0.35">
      <c r="A172" s="34" t="s">
        <v>2243</v>
      </c>
      <c r="B172" s="34" t="s">
        <v>220</v>
      </c>
      <c r="C172" s="34"/>
      <c r="D172" s="34" t="s">
        <v>2210</v>
      </c>
      <c r="E172" s="34"/>
      <c r="F172" s="34"/>
      <c r="G172" s="34"/>
      <c r="H172" s="34"/>
      <c r="I172" s="34"/>
      <c r="J172" s="34"/>
      <c r="K172" s="34"/>
      <c r="L172" s="34"/>
      <c r="M172" s="42" t="s">
        <v>2472</v>
      </c>
    </row>
    <row r="173" spans="1:15" s="41" customFormat="1" x14ac:dyDescent="0.35">
      <c r="A173" s="39" t="s">
        <v>2238</v>
      </c>
      <c r="B173" s="39" t="s">
        <v>2464</v>
      </c>
      <c r="C173" s="39"/>
      <c r="D173" s="39"/>
      <c r="E173" s="39"/>
      <c r="F173" s="39"/>
      <c r="G173" s="39"/>
      <c r="H173" s="39"/>
      <c r="I173" s="39"/>
      <c r="J173" s="39"/>
      <c r="K173" s="39"/>
      <c r="L173" s="39"/>
      <c r="M173" s="40"/>
    </row>
    <row r="174" spans="1:15" s="38" customFormat="1" ht="14" x14ac:dyDescent="0.3">
      <c r="A174" s="38" t="s">
        <v>2238</v>
      </c>
      <c r="B174" s="38" t="s">
        <v>2456</v>
      </c>
    </row>
    <row r="175" spans="1:15" s="38" customFormat="1" ht="14" x14ac:dyDescent="0.3">
      <c r="A175" s="38" t="s">
        <v>2211</v>
      </c>
      <c r="B175" s="38" t="s">
        <v>2473</v>
      </c>
      <c r="C175" s="38" t="s">
        <v>2474</v>
      </c>
      <c r="E175" s="38" t="s">
        <v>2475</v>
      </c>
    </row>
    <row r="176" spans="1:15" s="38" customFormat="1" ht="14" x14ac:dyDescent="0.3">
      <c r="A176" s="49" t="s">
        <v>2211</v>
      </c>
      <c r="B176" s="49" t="s">
        <v>2476</v>
      </c>
      <c r="C176" s="49" t="s">
        <v>2477</v>
      </c>
      <c r="D176" s="49"/>
      <c r="E176" s="49"/>
      <c r="F176" s="49"/>
      <c r="G176" s="49"/>
      <c r="H176" s="49"/>
      <c r="I176" s="49"/>
      <c r="J176" s="49"/>
      <c r="K176" s="49"/>
      <c r="L176" s="49"/>
      <c r="M176" s="49"/>
      <c r="N176" s="49"/>
      <c r="O176" s="49"/>
    </row>
    <row r="177" spans="1:13" s="34" customFormat="1" ht="14" x14ac:dyDescent="0.3">
      <c r="A177" s="34" t="s">
        <v>2208</v>
      </c>
      <c r="B177" s="34" t="s">
        <v>221</v>
      </c>
      <c r="C177" s="34" t="s">
        <v>2478</v>
      </c>
      <c r="D177" s="34" t="s">
        <v>2210</v>
      </c>
    </row>
    <row r="178" spans="1:13" s="31" customFormat="1" ht="16.399999999999999" customHeight="1" x14ac:dyDescent="0.35">
      <c r="A178" s="34" t="s">
        <v>2364</v>
      </c>
      <c r="B178" s="34" t="s">
        <v>222</v>
      </c>
      <c r="C178" s="30" t="s">
        <v>2479</v>
      </c>
      <c r="D178" s="34" t="s">
        <v>2217</v>
      </c>
      <c r="E178" s="34"/>
      <c r="F178" s="34"/>
      <c r="G178" s="34"/>
      <c r="H178" s="34"/>
      <c r="I178" s="34"/>
      <c r="J178" s="34"/>
      <c r="K178" s="34"/>
      <c r="L178" s="34"/>
      <c r="M178" s="42"/>
    </row>
    <row r="179" spans="1:13" s="31" customFormat="1" ht="16.399999999999999" customHeight="1" x14ac:dyDescent="0.35">
      <c r="A179" s="34" t="s">
        <v>2208</v>
      </c>
      <c r="B179" s="34" t="s">
        <v>223</v>
      </c>
      <c r="C179" s="34" t="s">
        <v>2480</v>
      </c>
      <c r="D179" s="34" t="s">
        <v>2217</v>
      </c>
      <c r="E179" s="50" t="s">
        <v>2481</v>
      </c>
      <c r="F179" s="34"/>
      <c r="G179" s="34"/>
      <c r="H179" s="34"/>
      <c r="I179" s="34"/>
      <c r="J179" s="34"/>
      <c r="K179" s="34"/>
      <c r="L179" s="34"/>
      <c r="M179" s="42"/>
    </row>
    <row r="180" spans="1:13" s="31" customFormat="1" ht="16.399999999999999" customHeight="1" x14ac:dyDescent="0.35">
      <c r="A180" s="34" t="s">
        <v>2402</v>
      </c>
      <c r="B180" s="34" t="s">
        <v>224</v>
      </c>
      <c r="C180" s="30" t="s">
        <v>2482</v>
      </c>
      <c r="D180" s="34" t="s">
        <v>2217</v>
      </c>
      <c r="E180" s="34" t="s">
        <v>2483</v>
      </c>
      <c r="F180" s="34"/>
      <c r="G180" s="34"/>
      <c r="H180" s="34"/>
      <c r="I180" s="34" t="s">
        <v>2484</v>
      </c>
      <c r="J180" s="34"/>
      <c r="K180" s="34"/>
      <c r="L180" s="34"/>
      <c r="M180" s="42"/>
    </row>
    <row r="181" spans="1:13" s="52" customFormat="1" ht="16.399999999999999" customHeight="1" x14ac:dyDescent="0.35">
      <c r="A181" s="50" t="s">
        <v>2208</v>
      </c>
      <c r="B181" s="50" t="s">
        <v>230</v>
      </c>
      <c r="C181" s="50" t="s">
        <v>2371</v>
      </c>
      <c r="D181" s="50" t="s">
        <v>2217</v>
      </c>
      <c r="E181" s="50" t="s">
        <v>2485</v>
      </c>
      <c r="F181" s="50"/>
      <c r="G181" s="50"/>
      <c r="H181" s="50"/>
      <c r="I181" s="50"/>
      <c r="J181" s="50"/>
      <c r="K181" s="50"/>
      <c r="L181" s="50"/>
      <c r="M181" s="51"/>
    </row>
    <row r="182" spans="1:13" s="31" customFormat="1" ht="16.399999999999999" customHeight="1" x14ac:dyDescent="0.35">
      <c r="A182" s="34" t="s">
        <v>2373</v>
      </c>
      <c r="B182" s="34" t="s">
        <v>231</v>
      </c>
      <c r="C182" s="30" t="s">
        <v>2486</v>
      </c>
      <c r="D182" s="34" t="s">
        <v>2217</v>
      </c>
      <c r="E182" s="34" t="s">
        <v>2483</v>
      </c>
      <c r="F182" s="34" t="s">
        <v>2375</v>
      </c>
      <c r="G182" s="34" t="s">
        <v>2376</v>
      </c>
      <c r="H182" s="34"/>
      <c r="I182" s="34"/>
      <c r="J182" s="34"/>
      <c r="K182" s="34"/>
      <c r="L182" s="34"/>
      <c r="M182" s="42"/>
    </row>
    <row r="183" spans="1:13" s="31" customFormat="1" ht="16.399999999999999" customHeight="1" x14ac:dyDescent="0.35">
      <c r="A183" s="34" t="s">
        <v>2215</v>
      </c>
      <c r="B183" s="34" t="s">
        <v>242</v>
      </c>
      <c r="C183" s="30" t="s">
        <v>2487</v>
      </c>
      <c r="D183" s="34" t="s">
        <v>2217</v>
      </c>
      <c r="E183" s="34" t="s">
        <v>2488</v>
      </c>
      <c r="F183" s="34"/>
      <c r="G183" s="34"/>
      <c r="H183" s="34"/>
      <c r="I183" s="34"/>
      <c r="J183" s="34"/>
      <c r="K183" s="34"/>
      <c r="L183" s="34"/>
      <c r="M183" s="42"/>
    </row>
    <row r="184" spans="1:13" s="49" customFormat="1" ht="14" x14ac:dyDescent="0.3">
      <c r="A184" s="49" t="s">
        <v>2238</v>
      </c>
      <c r="B184" s="49" t="s">
        <v>2476</v>
      </c>
    </row>
    <row r="185" spans="1:13" s="34" customFormat="1" ht="14" x14ac:dyDescent="0.3">
      <c r="A185" s="43" t="s">
        <v>2211</v>
      </c>
      <c r="B185" s="34" t="s">
        <v>2489</v>
      </c>
      <c r="C185" s="34" t="s">
        <v>2490</v>
      </c>
    </row>
    <row r="186" spans="1:13" s="34" customFormat="1" ht="14" x14ac:dyDescent="0.3">
      <c r="A186" s="34" t="s">
        <v>2208</v>
      </c>
      <c r="B186" s="34" t="s">
        <v>245</v>
      </c>
      <c r="C186" s="34" t="s">
        <v>2491</v>
      </c>
      <c r="D186" s="34" t="s">
        <v>2210</v>
      </c>
    </row>
    <row r="187" spans="1:13" s="31" customFormat="1" x14ac:dyDescent="0.35">
      <c r="A187" s="34" t="s">
        <v>2382</v>
      </c>
      <c r="B187" s="34" t="s">
        <v>246</v>
      </c>
      <c r="C187" s="30" t="s">
        <v>2492</v>
      </c>
      <c r="D187" s="34" t="s">
        <v>2217</v>
      </c>
      <c r="E187" s="34"/>
      <c r="F187" s="50" t="s">
        <v>2384</v>
      </c>
      <c r="G187" s="50" t="s">
        <v>2385</v>
      </c>
    </row>
    <row r="188" spans="1:13" s="31" customFormat="1" x14ac:dyDescent="0.35">
      <c r="A188" s="34" t="s">
        <v>2402</v>
      </c>
      <c r="B188" s="34" t="s">
        <v>251</v>
      </c>
      <c r="C188" s="30" t="s">
        <v>2493</v>
      </c>
      <c r="D188" s="34" t="s">
        <v>2217</v>
      </c>
      <c r="E188" s="34" t="s">
        <v>2494</v>
      </c>
      <c r="I188" s="34" t="s">
        <v>2484</v>
      </c>
    </row>
    <row r="189" spans="1:13" s="31" customFormat="1" x14ac:dyDescent="0.35">
      <c r="A189" s="34" t="s">
        <v>2388</v>
      </c>
      <c r="B189" s="34" t="s">
        <v>257</v>
      </c>
      <c r="C189" s="30" t="s">
        <v>2495</v>
      </c>
      <c r="D189" s="34" t="s">
        <v>2217</v>
      </c>
      <c r="E189" s="34" t="s">
        <v>2494</v>
      </c>
      <c r="F189" s="34" t="s">
        <v>2375</v>
      </c>
      <c r="G189" s="34" t="s">
        <v>2376</v>
      </c>
      <c r="I189" s="34"/>
    </row>
    <row r="190" spans="1:13" s="31" customFormat="1" x14ac:dyDescent="0.35">
      <c r="A190" s="34" t="s">
        <v>2215</v>
      </c>
      <c r="B190" s="34" t="s">
        <v>268</v>
      </c>
      <c r="C190" s="30" t="s">
        <v>2496</v>
      </c>
      <c r="D190" s="34" t="s">
        <v>2217</v>
      </c>
      <c r="E190" s="34" t="s">
        <v>2497</v>
      </c>
      <c r="F190" s="34"/>
      <c r="G190" s="34"/>
      <c r="H190" s="34"/>
      <c r="I190" s="34"/>
    </row>
    <row r="191" spans="1:13" s="31" customFormat="1" x14ac:dyDescent="0.35">
      <c r="A191" s="34" t="s">
        <v>2402</v>
      </c>
      <c r="B191" s="34" t="s">
        <v>271</v>
      </c>
      <c r="C191" s="30" t="s">
        <v>2498</v>
      </c>
      <c r="D191" s="34" t="s">
        <v>2217</v>
      </c>
      <c r="E191" s="34" t="s">
        <v>2499</v>
      </c>
      <c r="I191" s="34" t="s">
        <v>2500</v>
      </c>
    </row>
    <row r="192" spans="1:13" s="31" customFormat="1" x14ac:dyDescent="0.35">
      <c r="A192" s="34" t="s">
        <v>2395</v>
      </c>
      <c r="B192" s="34" t="s">
        <v>277</v>
      </c>
      <c r="C192" s="30" t="s">
        <v>2501</v>
      </c>
      <c r="D192" s="34" t="s">
        <v>2217</v>
      </c>
      <c r="E192" s="34" t="s">
        <v>2499</v>
      </c>
      <c r="F192" s="34" t="s">
        <v>2375</v>
      </c>
      <c r="G192" s="34" t="s">
        <v>2376</v>
      </c>
    </row>
    <row r="193" spans="1:18" s="31" customFormat="1" x14ac:dyDescent="0.35">
      <c r="A193" s="34" t="s">
        <v>2215</v>
      </c>
      <c r="B193" s="34" t="s">
        <v>288</v>
      </c>
      <c r="C193" s="30" t="s">
        <v>2502</v>
      </c>
      <c r="D193" s="34" t="s">
        <v>2217</v>
      </c>
      <c r="E193" s="34" t="s">
        <v>2503</v>
      </c>
      <c r="F193" s="34"/>
      <c r="G193" s="34"/>
      <c r="H193" s="34"/>
      <c r="I193" s="34"/>
      <c r="J193" s="34"/>
      <c r="K193" s="34"/>
      <c r="L193" s="34"/>
      <c r="M193" s="34"/>
      <c r="N193" s="34"/>
      <c r="O193" s="34"/>
      <c r="P193" s="34"/>
      <c r="Q193" s="34"/>
      <c r="R193" s="34"/>
    </row>
    <row r="194" spans="1:18" s="34" customFormat="1" ht="14" x14ac:dyDescent="0.3">
      <c r="A194" s="43" t="s">
        <v>2238</v>
      </c>
      <c r="B194" s="34" t="s">
        <v>2489</v>
      </c>
    </row>
    <row r="195" spans="1:18" s="38" customFormat="1" ht="14" x14ac:dyDescent="0.3">
      <c r="A195" s="38" t="s">
        <v>2238</v>
      </c>
      <c r="B195" s="38" t="s">
        <v>2473</v>
      </c>
    </row>
    <row r="196" spans="1:18" s="32" customFormat="1" ht="14" x14ac:dyDescent="0.3">
      <c r="A196" s="32" t="s">
        <v>2238</v>
      </c>
      <c r="B196" s="32" t="s">
        <v>2399</v>
      </c>
    </row>
    <row r="197" spans="1:18" s="32" customFormat="1" ht="14" x14ac:dyDescent="0.3">
      <c r="A197" s="32" t="s">
        <v>2211</v>
      </c>
      <c r="B197" s="32" t="s">
        <v>2504</v>
      </c>
      <c r="C197" s="32" t="s">
        <v>2505</v>
      </c>
    </row>
    <row r="198" spans="1:18" s="30" customFormat="1" ht="14" x14ac:dyDescent="0.3">
      <c r="A198" s="30" t="s">
        <v>2208</v>
      </c>
      <c r="B198" s="30" t="s">
        <v>291</v>
      </c>
      <c r="C198" s="30" t="s">
        <v>2506</v>
      </c>
      <c r="D198" s="30" t="s">
        <v>2210</v>
      </c>
    </row>
    <row r="199" spans="1:18" s="30" customFormat="1" ht="14" x14ac:dyDescent="0.3">
      <c r="A199" s="30" t="s">
        <v>2507</v>
      </c>
      <c r="B199" s="30" t="s">
        <v>292</v>
      </c>
      <c r="C199" s="30" t="s">
        <v>2508</v>
      </c>
      <c r="D199" s="30" t="s">
        <v>2217</v>
      </c>
      <c r="H199" s="30" t="s">
        <v>2509</v>
      </c>
    </row>
    <row r="200" spans="1:18" s="30" customFormat="1" ht="14" x14ac:dyDescent="0.3">
      <c r="A200" s="30" t="s">
        <v>2243</v>
      </c>
      <c r="B200" s="30" t="s">
        <v>309</v>
      </c>
      <c r="C200" s="30" t="s">
        <v>2510</v>
      </c>
      <c r="D200" s="30" t="s">
        <v>2217</v>
      </c>
      <c r="M200" s="30" t="s">
        <v>2511</v>
      </c>
    </row>
    <row r="201" spans="1:18" s="33" customFormat="1" ht="14" x14ac:dyDescent="0.3">
      <c r="A201" s="33" t="s">
        <v>2243</v>
      </c>
      <c r="B201" s="33" t="s">
        <v>310</v>
      </c>
      <c r="C201" s="33" t="s">
        <v>2512</v>
      </c>
      <c r="D201" s="33" t="s">
        <v>2217</v>
      </c>
      <c r="M201" s="33" t="s">
        <v>2513</v>
      </c>
    </row>
    <row r="202" spans="1:18" s="38" customFormat="1" ht="15" customHeight="1" x14ac:dyDescent="0.3">
      <c r="A202" s="38" t="s">
        <v>2211</v>
      </c>
      <c r="B202" s="38" t="s">
        <v>2514</v>
      </c>
      <c r="C202" s="38" t="s">
        <v>2515</v>
      </c>
      <c r="E202" s="38" t="s">
        <v>2516</v>
      </c>
    </row>
    <row r="203" spans="1:18" s="34" customFormat="1" ht="14" x14ac:dyDescent="0.3">
      <c r="A203" s="34" t="s">
        <v>2208</v>
      </c>
      <c r="B203" s="34" t="s">
        <v>311</v>
      </c>
      <c r="C203" s="34" t="s">
        <v>2517</v>
      </c>
      <c r="D203" s="34" t="s">
        <v>2210</v>
      </c>
    </row>
    <row r="204" spans="1:18" s="34" customFormat="1" ht="14" x14ac:dyDescent="0.3">
      <c r="A204" s="34" t="s">
        <v>2289</v>
      </c>
      <c r="B204" s="34" t="s">
        <v>312</v>
      </c>
      <c r="C204" s="34" t="s">
        <v>2518</v>
      </c>
      <c r="D204" s="34" t="s">
        <v>2217</v>
      </c>
    </row>
    <row r="205" spans="1:18" s="39" customFormat="1" ht="14" x14ac:dyDescent="0.3">
      <c r="A205" s="39" t="s">
        <v>2211</v>
      </c>
      <c r="B205" s="39" t="s">
        <v>2519</v>
      </c>
      <c r="C205" s="39" t="s">
        <v>2292</v>
      </c>
      <c r="E205" s="39" t="s">
        <v>2520</v>
      </c>
    </row>
    <row r="206" spans="1:18" s="34" customFormat="1" ht="14" x14ac:dyDescent="0.3">
      <c r="A206" s="34" t="s">
        <v>2294</v>
      </c>
      <c r="B206" s="34" t="s">
        <v>313</v>
      </c>
      <c r="C206" s="34" t="s">
        <v>2521</v>
      </c>
      <c r="D206" s="34" t="s">
        <v>2217</v>
      </c>
      <c r="H206" s="34" t="s">
        <v>2298</v>
      </c>
    </row>
    <row r="207" spans="1:18" s="41" customFormat="1" x14ac:dyDescent="0.35">
      <c r="A207" s="39" t="s">
        <v>2238</v>
      </c>
      <c r="B207" s="39" t="s">
        <v>2519</v>
      </c>
      <c r="C207" s="39"/>
      <c r="D207" s="39"/>
      <c r="E207" s="39"/>
      <c r="F207" s="39"/>
      <c r="G207" s="39"/>
      <c r="H207" s="39"/>
      <c r="I207" s="39"/>
      <c r="J207" s="39"/>
      <c r="K207" s="39"/>
      <c r="L207" s="39"/>
      <c r="M207" s="40"/>
    </row>
    <row r="208" spans="1:18" s="41" customFormat="1" x14ac:dyDescent="0.35">
      <c r="A208" s="39" t="s">
        <v>2211</v>
      </c>
      <c r="B208" s="39" t="s">
        <v>2522</v>
      </c>
      <c r="C208" s="39" t="s">
        <v>2300</v>
      </c>
      <c r="D208" s="39"/>
      <c r="E208" s="39" t="s">
        <v>2520</v>
      </c>
      <c r="F208" s="39"/>
      <c r="G208" s="39"/>
      <c r="H208" s="39"/>
      <c r="I208" s="39"/>
      <c r="J208" s="39"/>
      <c r="K208" s="39"/>
      <c r="L208" s="39"/>
      <c r="M208" s="40"/>
    </row>
    <row r="209" spans="1:13" s="31" customFormat="1" x14ac:dyDescent="0.35">
      <c r="A209" s="34" t="s">
        <v>2301</v>
      </c>
      <c r="B209" s="34" t="s">
        <v>314</v>
      </c>
      <c r="C209" s="34" t="s">
        <v>2523</v>
      </c>
      <c r="D209" s="34" t="s">
        <v>2217</v>
      </c>
      <c r="E209" s="34"/>
      <c r="F209" s="34"/>
      <c r="G209" s="34"/>
      <c r="H209" s="34"/>
      <c r="I209" s="34"/>
      <c r="J209" s="34"/>
      <c r="K209" s="34"/>
      <c r="L209" s="34"/>
      <c r="M209" s="42"/>
    </row>
    <row r="210" spans="1:13" s="34" customFormat="1" ht="14" x14ac:dyDescent="0.3">
      <c r="A210" s="43" t="s">
        <v>2303</v>
      </c>
      <c r="B210" s="34" t="s">
        <v>315</v>
      </c>
      <c r="C210" s="34" t="s">
        <v>2524</v>
      </c>
      <c r="D210" s="34" t="s">
        <v>2217</v>
      </c>
      <c r="E210" s="34" t="s">
        <v>2525</v>
      </c>
    </row>
    <row r="211" spans="1:13" s="34" customFormat="1" ht="14" x14ac:dyDescent="0.3">
      <c r="A211" s="43" t="s">
        <v>2215</v>
      </c>
      <c r="B211" s="34" t="s">
        <v>316</v>
      </c>
      <c r="C211" s="34" t="s">
        <v>2526</v>
      </c>
      <c r="D211" s="34" t="s">
        <v>2217</v>
      </c>
      <c r="E211" s="34" t="s">
        <v>2527</v>
      </c>
    </row>
    <row r="212" spans="1:13" s="31" customFormat="1" x14ac:dyDescent="0.35">
      <c r="A212" s="34" t="s">
        <v>2294</v>
      </c>
      <c r="B212" s="34" t="s">
        <v>317</v>
      </c>
      <c r="C212" s="34" t="s">
        <v>2528</v>
      </c>
      <c r="D212" s="34" t="s">
        <v>2217</v>
      </c>
      <c r="E212" s="34"/>
      <c r="F212" s="34" t="s">
        <v>2309</v>
      </c>
      <c r="G212" s="34" t="s">
        <v>2310</v>
      </c>
      <c r="H212" s="34" t="s">
        <v>2311</v>
      </c>
      <c r="I212" s="34"/>
      <c r="J212" s="34"/>
      <c r="K212" s="34"/>
      <c r="L212" s="34"/>
      <c r="M212" s="42"/>
    </row>
    <row r="213" spans="1:13" s="31" customFormat="1" x14ac:dyDescent="0.35">
      <c r="A213" s="34" t="s">
        <v>2294</v>
      </c>
      <c r="B213" s="34" t="s">
        <v>318</v>
      </c>
      <c r="C213" s="34" t="s">
        <v>2529</v>
      </c>
      <c r="D213" s="34" t="s">
        <v>2217</v>
      </c>
      <c r="E213" s="34"/>
      <c r="F213" s="34" t="s">
        <v>2309</v>
      </c>
      <c r="G213" s="34" t="s">
        <v>2310</v>
      </c>
      <c r="H213" s="34" t="s">
        <v>2311</v>
      </c>
      <c r="I213" s="34"/>
      <c r="J213" s="34"/>
      <c r="K213" s="34"/>
      <c r="L213" s="34"/>
      <c r="M213" s="42"/>
    </row>
    <row r="214" spans="1:13" s="31" customFormat="1" ht="16.399999999999999" customHeight="1" x14ac:dyDescent="0.35">
      <c r="A214" s="34" t="s">
        <v>2243</v>
      </c>
      <c r="B214" s="34" t="s">
        <v>319</v>
      </c>
      <c r="C214" s="34"/>
      <c r="D214" s="34" t="s">
        <v>2210</v>
      </c>
      <c r="E214" s="34"/>
      <c r="F214" s="34"/>
      <c r="G214" s="34"/>
      <c r="H214" s="34"/>
      <c r="I214" s="34"/>
      <c r="J214" s="34"/>
      <c r="K214" s="34"/>
      <c r="L214" s="34"/>
      <c r="M214" s="42" t="s">
        <v>2530</v>
      </c>
    </row>
    <row r="215" spans="1:13" s="41" customFormat="1" x14ac:dyDescent="0.35">
      <c r="A215" s="39" t="s">
        <v>2238</v>
      </c>
      <c r="B215" s="39" t="s">
        <v>2522</v>
      </c>
      <c r="C215" s="39"/>
      <c r="D215" s="39"/>
      <c r="E215" s="39"/>
      <c r="F215" s="39"/>
      <c r="G215" s="39"/>
      <c r="H215" s="39"/>
      <c r="I215" s="39"/>
      <c r="J215" s="39"/>
      <c r="K215" s="39"/>
      <c r="L215" s="39"/>
      <c r="M215" s="40"/>
    </row>
    <row r="216" spans="1:13" s="38" customFormat="1" ht="15.65" customHeight="1" x14ac:dyDescent="0.3">
      <c r="A216" s="38" t="s">
        <v>2238</v>
      </c>
      <c r="B216" s="38" t="s">
        <v>2514</v>
      </c>
    </row>
    <row r="217" spans="1:13" s="38" customFormat="1" ht="15" customHeight="1" x14ac:dyDescent="0.3">
      <c r="A217" s="38" t="s">
        <v>2211</v>
      </c>
      <c r="B217" s="38" t="s">
        <v>2531</v>
      </c>
      <c r="C217" s="38" t="s">
        <v>2532</v>
      </c>
      <c r="E217" s="38" t="s">
        <v>2533</v>
      </c>
    </row>
    <row r="218" spans="1:13" s="34" customFormat="1" ht="14" x14ac:dyDescent="0.3">
      <c r="A218" s="34" t="s">
        <v>2208</v>
      </c>
      <c r="B218" s="34" t="s">
        <v>320</v>
      </c>
      <c r="C218" s="34" t="s">
        <v>2534</v>
      </c>
      <c r="D218" s="34" t="s">
        <v>2210</v>
      </c>
    </row>
    <row r="219" spans="1:13" s="34" customFormat="1" ht="14" x14ac:dyDescent="0.3">
      <c r="A219" s="34" t="s">
        <v>2289</v>
      </c>
      <c r="B219" s="34" t="s">
        <v>321</v>
      </c>
      <c r="C219" s="34" t="s">
        <v>2535</v>
      </c>
      <c r="D219" s="34" t="s">
        <v>2217</v>
      </c>
    </row>
    <row r="220" spans="1:13" s="39" customFormat="1" ht="14" x14ac:dyDescent="0.3">
      <c r="A220" s="39" t="s">
        <v>2211</v>
      </c>
      <c r="B220" s="39" t="s">
        <v>2536</v>
      </c>
      <c r="C220" s="39" t="s">
        <v>2292</v>
      </c>
      <c r="E220" s="39" t="s">
        <v>2537</v>
      </c>
    </row>
    <row r="221" spans="1:13" s="34" customFormat="1" ht="14" x14ac:dyDescent="0.3">
      <c r="A221" s="34" t="s">
        <v>2538</v>
      </c>
      <c r="B221" s="34" t="s">
        <v>322</v>
      </c>
      <c r="C221" s="34" t="s">
        <v>2539</v>
      </c>
      <c r="D221" s="34" t="s">
        <v>2217</v>
      </c>
    </row>
    <row r="222" spans="1:13" s="31" customFormat="1" x14ac:dyDescent="0.35">
      <c r="A222" s="34" t="s">
        <v>2294</v>
      </c>
      <c r="B222" s="34" t="s">
        <v>325</v>
      </c>
      <c r="C222" s="34" t="s">
        <v>2540</v>
      </c>
      <c r="D222" s="34" t="s">
        <v>2217</v>
      </c>
      <c r="E222" s="34" t="s">
        <v>2541</v>
      </c>
      <c r="F222" s="34" t="s">
        <v>2296</v>
      </c>
      <c r="G222" s="34" t="s">
        <v>2297</v>
      </c>
      <c r="H222" s="34"/>
      <c r="I222" s="34"/>
      <c r="J222" s="34"/>
      <c r="K222" s="34"/>
      <c r="L222" s="34"/>
      <c r="M222" s="34"/>
    </row>
    <row r="223" spans="1:13" s="31" customFormat="1" x14ac:dyDescent="0.35">
      <c r="A223" s="34" t="s">
        <v>2294</v>
      </c>
      <c r="B223" s="34" t="s">
        <v>326</v>
      </c>
      <c r="C223" s="34" t="s">
        <v>2542</v>
      </c>
      <c r="D223" s="34" t="s">
        <v>2217</v>
      </c>
      <c r="E223" s="34" t="s">
        <v>2543</v>
      </c>
      <c r="F223" s="34" t="s">
        <v>2296</v>
      </c>
      <c r="G223" s="34" t="s">
        <v>2297</v>
      </c>
      <c r="H223" s="34"/>
      <c r="I223" s="34"/>
      <c r="J223" s="34"/>
      <c r="K223" s="34"/>
      <c r="L223" s="34"/>
      <c r="M223" s="34"/>
    </row>
    <row r="224" spans="1:13" s="41" customFormat="1" x14ac:dyDescent="0.35">
      <c r="A224" s="39" t="s">
        <v>2238</v>
      </c>
      <c r="B224" s="39" t="s">
        <v>2536</v>
      </c>
      <c r="C224" s="39"/>
      <c r="D224" s="39"/>
      <c r="E224" s="39"/>
      <c r="F224" s="39"/>
      <c r="G224" s="39"/>
      <c r="H224" s="39"/>
      <c r="I224" s="39"/>
      <c r="J224" s="39"/>
      <c r="K224" s="39"/>
      <c r="L224" s="39"/>
      <c r="M224" s="40"/>
    </row>
    <row r="225" spans="1:13" s="41" customFormat="1" x14ac:dyDescent="0.35">
      <c r="A225" s="39" t="s">
        <v>2211</v>
      </c>
      <c r="B225" s="39" t="s">
        <v>2544</v>
      </c>
      <c r="C225" s="39" t="s">
        <v>2300</v>
      </c>
      <c r="D225" s="39"/>
      <c r="E225" s="39" t="s">
        <v>2537</v>
      </c>
      <c r="F225" s="39"/>
      <c r="G225" s="39"/>
      <c r="H225" s="39"/>
      <c r="I225" s="39"/>
      <c r="J225" s="39"/>
      <c r="K225" s="39"/>
      <c r="L225" s="39"/>
      <c r="M225" s="40"/>
    </row>
    <row r="226" spans="1:13" s="31" customFormat="1" x14ac:dyDescent="0.35">
      <c r="A226" s="34" t="s">
        <v>2301</v>
      </c>
      <c r="B226" s="34" t="s">
        <v>327</v>
      </c>
      <c r="C226" s="34" t="s">
        <v>2545</v>
      </c>
      <c r="D226" s="34" t="s">
        <v>2217</v>
      </c>
      <c r="E226" s="34"/>
      <c r="F226" s="34"/>
      <c r="G226" s="34"/>
      <c r="H226" s="34"/>
      <c r="I226" s="34"/>
      <c r="J226" s="34"/>
      <c r="K226" s="34"/>
      <c r="L226" s="34"/>
      <c r="M226" s="42"/>
    </row>
    <row r="227" spans="1:13" s="34" customFormat="1" ht="14" x14ac:dyDescent="0.3">
      <c r="A227" s="43" t="s">
        <v>2303</v>
      </c>
      <c r="B227" s="34" t="s">
        <v>328</v>
      </c>
      <c r="C227" s="34" t="s">
        <v>2546</v>
      </c>
      <c r="D227" s="34" t="s">
        <v>2217</v>
      </c>
      <c r="E227" s="34" t="s">
        <v>2547</v>
      </c>
    </row>
    <row r="228" spans="1:13" s="34" customFormat="1" ht="14" x14ac:dyDescent="0.3">
      <c r="A228" s="43" t="s">
        <v>2215</v>
      </c>
      <c r="B228" s="34" t="s">
        <v>329</v>
      </c>
      <c r="C228" s="34" t="s">
        <v>2548</v>
      </c>
      <c r="D228" s="34" t="s">
        <v>2217</v>
      </c>
      <c r="E228" s="34" t="s">
        <v>2549</v>
      </c>
    </row>
    <row r="229" spans="1:13" s="31" customFormat="1" x14ac:dyDescent="0.35">
      <c r="A229" s="34" t="s">
        <v>2294</v>
      </c>
      <c r="B229" s="34" t="s">
        <v>330</v>
      </c>
      <c r="C229" s="34" t="s">
        <v>2550</v>
      </c>
      <c r="D229" s="34" t="s">
        <v>2217</v>
      </c>
      <c r="E229" s="34"/>
      <c r="F229" s="34" t="s">
        <v>2309</v>
      </c>
      <c r="G229" s="34" t="s">
        <v>2310</v>
      </c>
      <c r="H229" s="34" t="s">
        <v>2311</v>
      </c>
      <c r="I229" s="34"/>
      <c r="J229" s="34"/>
      <c r="K229" s="34"/>
      <c r="L229" s="34"/>
      <c r="M229" s="42"/>
    </row>
    <row r="230" spans="1:13" s="31" customFormat="1" x14ac:dyDescent="0.35">
      <c r="A230" s="34" t="s">
        <v>2294</v>
      </c>
      <c r="B230" s="34" t="s">
        <v>331</v>
      </c>
      <c r="C230" s="34" t="s">
        <v>2551</v>
      </c>
      <c r="D230" s="34" t="s">
        <v>2217</v>
      </c>
      <c r="E230" s="34"/>
      <c r="F230" s="34" t="s">
        <v>2309</v>
      </c>
      <c r="G230" s="34" t="s">
        <v>2310</v>
      </c>
      <c r="H230" s="34" t="s">
        <v>2311</v>
      </c>
      <c r="I230" s="34"/>
      <c r="J230" s="34"/>
      <c r="K230" s="34"/>
      <c r="L230" s="34"/>
      <c r="M230" s="42"/>
    </row>
    <row r="231" spans="1:13" s="31" customFormat="1" ht="16.399999999999999" customHeight="1" x14ac:dyDescent="0.35">
      <c r="A231" s="34" t="s">
        <v>2243</v>
      </c>
      <c r="B231" s="34" t="s">
        <v>332</v>
      </c>
      <c r="C231" s="34"/>
      <c r="D231" s="34" t="s">
        <v>2210</v>
      </c>
      <c r="E231" s="34"/>
      <c r="F231" s="34"/>
      <c r="G231" s="34"/>
      <c r="H231" s="34"/>
      <c r="I231" s="34"/>
      <c r="J231" s="34"/>
      <c r="K231" s="34"/>
      <c r="L231" s="34"/>
      <c r="M231" s="42" t="s">
        <v>2552</v>
      </c>
    </row>
    <row r="232" spans="1:13" s="41" customFormat="1" x14ac:dyDescent="0.35">
      <c r="A232" s="39" t="s">
        <v>2238</v>
      </c>
      <c r="B232" s="39" t="s">
        <v>2544</v>
      </c>
      <c r="C232" s="39"/>
      <c r="D232" s="39"/>
      <c r="E232" s="39"/>
      <c r="F232" s="39"/>
      <c r="G232" s="39"/>
      <c r="H232" s="39"/>
      <c r="I232" s="39"/>
      <c r="J232" s="39"/>
      <c r="K232" s="39"/>
      <c r="L232" s="39"/>
      <c r="M232" s="40"/>
    </row>
    <row r="233" spans="1:13" s="38" customFormat="1" ht="15.65" customHeight="1" x14ac:dyDescent="0.3">
      <c r="A233" s="38" t="s">
        <v>2238</v>
      </c>
      <c r="B233" s="38" t="s">
        <v>2531</v>
      </c>
    </row>
    <row r="234" spans="1:13" s="38" customFormat="1" ht="15" customHeight="1" x14ac:dyDescent="0.3">
      <c r="A234" s="38" t="s">
        <v>2211</v>
      </c>
      <c r="B234" s="38" t="s">
        <v>2553</v>
      </c>
      <c r="C234" s="38" t="s">
        <v>2554</v>
      </c>
      <c r="E234" s="38" t="s">
        <v>2555</v>
      </c>
    </row>
    <row r="235" spans="1:13" s="34" customFormat="1" ht="14" x14ac:dyDescent="0.3">
      <c r="A235" s="34" t="s">
        <v>2208</v>
      </c>
      <c r="B235" s="34" t="s">
        <v>333</v>
      </c>
      <c r="C235" s="34" t="s">
        <v>2556</v>
      </c>
      <c r="D235" s="34" t="s">
        <v>2210</v>
      </c>
    </row>
    <row r="236" spans="1:13" s="34" customFormat="1" ht="14" x14ac:dyDescent="0.3">
      <c r="A236" s="34" t="s">
        <v>2289</v>
      </c>
      <c r="B236" s="34" t="s">
        <v>334</v>
      </c>
      <c r="C236" s="34" t="s">
        <v>2557</v>
      </c>
      <c r="D236" s="34" t="s">
        <v>2217</v>
      </c>
    </row>
    <row r="237" spans="1:13" s="39" customFormat="1" ht="14" x14ac:dyDescent="0.3">
      <c r="A237" s="39" t="s">
        <v>2211</v>
      </c>
      <c r="B237" s="39" t="s">
        <v>2558</v>
      </c>
      <c r="C237" s="39" t="s">
        <v>2292</v>
      </c>
      <c r="E237" s="39" t="s">
        <v>2559</v>
      </c>
    </row>
    <row r="238" spans="1:13" s="34" customFormat="1" ht="14" x14ac:dyDescent="0.3">
      <c r="A238" s="34" t="s">
        <v>2560</v>
      </c>
      <c r="B238" s="34" t="s">
        <v>335</v>
      </c>
      <c r="C238" s="34" t="s">
        <v>2561</v>
      </c>
      <c r="D238" s="34" t="s">
        <v>2217</v>
      </c>
    </row>
    <row r="239" spans="1:13" s="31" customFormat="1" x14ac:dyDescent="0.35">
      <c r="A239" s="34" t="s">
        <v>2294</v>
      </c>
      <c r="B239" s="34" t="s">
        <v>2562</v>
      </c>
      <c r="C239" s="34" t="s">
        <v>2563</v>
      </c>
      <c r="D239" s="34" t="s">
        <v>2217</v>
      </c>
      <c r="E239" s="34" t="s">
        <v>2564</v>
      </c>
      <c r="F239" s="34" t="s">
        <v>2296</v>
      </c>
      <c r="G239" s="34" t="s">
        <v>2297</v>
      </c>
      <c r="H239" s="34"/>
      <c r="I239" s="34"/>
      <c r="J239" s="34"/>
      <c r="K239" s="34"/>
      <c r="L239" s="34"/>
      <c r="M239" s="34"/>
    </row>
    <row r="240" spans="1:13" s="31" customFormat="1" x14ac:dyDescent="0.35">
      <c r="A240" s="34" t="s">
        <v>2294</v>
      </c>
      <c r="B240" s="34" t="s">
        <v>340</v>
      </c>
      <c r="C240" s="34" t="s">
        <v>2565</v>
      </c>
      <c r="D240" s="34" t="s">
        <v>2217</v>
      </c>
      <c r="E240" s="34" t="s">
        <v>2566</v>
      </c>
      <c r="F240" s="34" t="s">
        <v>2296</v>
      </c>
      <c r="G240" s="34" t="s">
        <v>2297</v>
      </c>
      <c r="H240" s="34"/>
      <c r="I240" s="34"/>
      <c r="J240" s="34"/>
      <c r="K240" s="34"/>
      <c r="L240" s="34"/>
      <c r="M240" s="34"/>
    </row>
    <row r="241" spans="1:13" s="31" customFormat="1" x14ac:dyDescent="0.35">
      <c r="A241" s="34" t="s">
        <v>2294</v>
      </c>
      <c r="B241" s="34" t="s">
        <v>341</v>
      </c>
      <c r="C241" s="34" t="s">
        <v>2567</v>
      </c>
      <c r="D241" s="34" t="s">
        <v>2217</v>
      </c>
      <c r="E241" s="34" t="s">
        <v>2568</v>
      </c>
      <c r="F241" s="34" t="s">
        <v>2296</v>
      </c>
      <c r="G241" s="34" t="s">
        <v>2297</v>
      </c>
      <c r="H241" s="34"/>
      <c r="I241" s="34"/>
      <c r="J241" s="34"/>
      <c r="K241" s="34"/>
      <c r="L241" s="34"/>
      <c r="M241" s="34"/>
    </row>
    <row r="242" spans="1:13" s="41" customFormat="1" x14ac:dyDescent="0.35">
      <c r="A242" s="39" t="s">
        <v>2238</v>
      </c>
      <c r="B242" s="39" t="s">
        <v>2558</v>
      </c>
      <c r="C242" s="39"/>
      <c r="D242" s="39"/>
      <c r="E242" s="39"/>
      <c r="F242" s="39"/>
      <c r="G242" s="39"/>
      <c r="H242" s="39"/>
      <c r="I242" s="39"/>
      <c r="J242" s="39"/>
      <c r="K242" s="39"/>
      <c r="L242" s="39"/>
      <c r="M242" s="40"/>
    </row>
    <row r="243" spans="1:13" s="41" customFormat="1" x14ac:dyDescent="0.35">
      <c r="A243" s="39" t="s">
        <v>2211</v>
      </c>
      <c r="B243" s="39" t="s">
        <v>2569</v>
      </c>
      <c r="C243" s="39" t="s">
        <v>2300</v>
      </c>
      <c r="D243" s="39"/>
      <c r="E243" s="39" t="s">
        <v>2559</v>
      </c>
      <c r="F243" s="39"/>
      <c r="G243" s="39"/>
      <c r="H243" s="39"/>
      <c r="I243" s="39"/>
      <c r="J243" s="39"/>
      <c r="K243" s="39"/>
      <c r="L243" s="39"/>
      <c r="M243" s="40"/>
    </row>
    <row r="244" spans="1:13" s="31" customFormat="1" x14ac:dyDescent="0.35">
      <c r="A244" s="34" t="s">
        <v>2301</v>
      </c>
      <c r="B244" s="34" t="s">
        <v>342</v>
      </c>
      <c r="C244" s="34" t="s">
        <v>2570</v>
      </c>
      <c r="D244" s="34" t="s">
        <v>2217</v>
      </c>
      <c r="E244" s="34"/>
      <c r="F244" s="34"/>
      <c r="G244" s="34"/>
      <c r="H244" s="34"/>
      <c r="I244" s="34"/>
      <c r="J244" s="34"/>
      <c r="K244" s="34"/>
      <c r="L244" s="34"/>
      <c r="M244" s="42"/>
    </row>
    <row r="245" spans="1:13" s="34" customFormat="1" ht="14" x14ac:dyDescent="0.3">
      <c r="A245" s="43" t="s">
        <v>2303</v>
      </c>
      <c r="B245" s="34" t="s">
        <v>343</v>
      </c>
      <c r="C245" s="34" t="s">
        <v>2571</v>
      </c>
      <c r="D245" s="34" t="s">
        <v>2217</v>
      </c>
      <c r="E245" s="34" t="s">
        <v>2572</v>
      </c>
    </row>
    <row r="246" spans="1:13" s="34" customFormat="1" ht="14" x14ac:dyDescent="0.3">
      <c r="A246" s="43" t="s">
        <v>2215</v>
      </c>
      <c r="B246" s="34" t="s">
        <v>344</v>
      </c>
      <c r="C246" s="34" t="s">
        <v>2573</v>
      </c>
      <c r="D246" s="34" t="s">
        <v>2217</v>
      </c>
      <c r="E246" s="34" t="s">
        <v>2574</v>
      </c>
    </row>
    <row r="247" spans="1:13" s="31" customFormat="1" x14ac:dyDescent="0.35">
      <c r="A247" s="34" t="s">
        <v>2294</v>
      </c>
      <c r="B247" s="34" t="s">
        <v>345</v>
      </c>
      <c r="C247" s="34" t="s">
        <v>2575</v>
      </c>
      <c r="D247" s="34" t="s">
        <v>2217</v>
      </c>
      <c r="E247" s="34"/>
      <c r="F247" s="34" t="s">
        <v>2309</v>
      </c>
      <c r="G247" s="34" t="s">
        <v>2310</v>
      </c>
      <c r="H247" s="34" t="s">
        <v>2311</v>
      </c>
      <c r="I247" s="34"/>
      <c r="J247" s="34"/>
      <c r="K247" s="34"/>
      <c r="L247" s="34"/>
      <c r="M247" s="42"/>
    </row>
    <row r="248" spans="1:13" s="31" customFormat="1" x14ac:dyDescent="0.35">
      <c r="A248" s="34" t="s">
        <v>2294</v>
      </c>
      <c r="B248" s="34" t="s">
        <v>346</v>
      </c>
      <c r="C248" s="34" t="s">
        <v>2576</v>
      </c>
      <c r="D248" s="34" t="s">
        <v>2217</v>
      </c>
      <c r="E248" s="34"/>
      <c r="F248" s="34" t="s">
        <v>2309</v>
      </c>
      <c r="G248" s="34" t="s">
        <v>2310</v>
      </c>
      <c r="H248" s="34" t="s">
        <v>2311</v>
      </c>
      <c r="I248" s="34"/>
      <c r="J248" s="34"/>
      <c r="K248" s="34"/>
      <c r="L248" s="34"/>
      <c r="M248" s="42"/>
    </row>
    <row r="249" spans="1:13" s="31" customFormat="1" ht="16.399999999999999" customHeight="1" x14ac:dyDescent="0.35">
      <c r="A249" s="34" t="s">
        <v>2243</v>
      </c>
      <c r="B249" s="34" t="s">
        <v>347</v>
      </c>
      <c r="C249" s="34"/>
      <c r="D249" s="34" t="s">
        <v>2210</v>
      </c>
      <c r="E249" s="34"/>
      <c r="F249" s="34"/>
      <c r="G249" s="34"/>
      <c r="H249" s="34"/>
      <c r="I249" s="34"/>
      <c r="J249" s="34"/>
      <c r="K249" s="34"/>
      <c r="L249" s="34"/>
      <c r="M249" s="42" t="s">
        <v>2577</v>
      </c>
    </row>
    <row r="250" spans="1:13" s="41" customFormat="1" x14ac:dyDescent="0.35">
      <c r="A250" s="39" t="s">
        <v>2238</v>
      </c>
      <c r="B250" s="39" t="s">
        <v>2569</v>
      </c>
      <c r="C250" s="39"/>
      <c r="D250" s="39"/>
      <c r="E250" s="39"/>
      <c r="F250" s="39"/>
      <c r="G250" s="39"/>
      <c r="H250" s="39"/>
      <c r="I250" s="39"/>
      <c r="J250" s="39"/>
      <c r="K250" s="39"/>
      <c r="L250" s="39"/>
      <c r="M250" s="40"/>
    </row>
    <row r="251" spans="1:13" s="38" customFormat="1" ht="15.65" customHeight="1" x14ac:dyDescent="0.3">
      <c r="A251" s="38" t="s">
        <v>2238</v>
      </c>
      <c r="B251" s="38" t="s">
        <v>2553</v>
      </c>
    </row>
    <row r="252" spans="1:13" s="38" customFormat="1" ht="14" x14ac:dyDescent="0.3">
      <c r="A252" s="38" t="s">
        <v>2211</v>
      </c>
      <c r="B252" s="38" t="s">
        <v>2578</v>
      </c>
      <c r="C252" s="38" t="s">
        <v>2579</v>
      </c>
      <c r="E252" s="38" t="s">
        <v>2580</v>
      </c>
    </row>
    <row r="253" spans="1:13" s="34" customFormat="1" ht="14" x14ac:dyDescent="0.3">
      <c r="A253" s="34" t="s">
        <v>2208</v>
      </c>
      <c r="B253" s="34" t="s">
        <v>348</v>
      </c>
      <c r="C253" s="34" t="s">
        <v>2581</v>
      </c>
      <c r="D253" s="34" t="s">
        <v>2210</v>
      </c>
    </row>
    <row r="254" spans="1:13" s="34" customFormat="1" ht="14" x14ac:dyDescent="0.3">
      <c r="A254" s="34" t="s">
        <v>2289</v>
      </c>
      <c r="B254" s="34" t="s">
        <v>349</v>
      </c>
      <c r="C254" s="30" t="s">
        <v>2582</v>
      </c>
      <c r="D254" s="34" t="s">
        <v>2217</v>
      </c>
    </row>
    <row r="255" spans="1:13" s="39" customFormat="1" ht="14" x14ac:dyDescent="0.3">
      <c r="A255" s="39" t="s">
        <v>2211</v>
      </c>
      <c r="B255" s="39" t="s">
        <v>2583</v>
      </c>
      <c r="C255" s="39" t="s">
        <v>2292</v>
      </c>
      <c r="E255" s="39" t="s">
        <v>2584</v>
      </c>
    </row>
    <row r="256" spans="1:13" s="31" customFormat="1" x14ac:dyDescent="0.35">
      <c r="A256" s="34" t="s">
        <v>2294</v>
      </c>
      <c r="B256" s="34" t="s">
        <v>350</v>
      </c>
      <c r="C256" s="30" t="s">
        <v>2585</v>
      </c>
      <c r="D256" s="34" t="s">
        <v>2217</v>
      </c>
      <c r="E256" s="34"/>
      <c r="F256" s="34" t="s">
        <v>2296</v>
      </c>
      <c r="G256" s="34" t="s">
        <v>2297</v>
      </c>
      <c r="H256" s="30" t="s">
        <v>2298</v>
      </c>
      <c r="I256" s="34"/>
      <c r="J256" s="34"/>
      <c r="K256" s="34"/>
      <c r="L256" s="34"/>
    </row>
    <row r="257" spans="1:13" s="41" customFormat="1" x14ac:dyDescent="0.35">
      <c r="A257" s="39" t="s">
        <v>2238</v>
      </c>
      <c r="B257" s="39" t="s">
        <v>2583</v>
      </c>
      <c r="C257" s="39"/>
      <c r="D257" s="39"/>
      <c r="E257" s="39"/>
      <c r="F257" s="39"/>
      <c r="G257" s="39"/>
      <c r="H257" s="39"/>
      <c r="I257" s="39"/>
      <c r="J257" s="39"/>
      <c r="K257" s="39"/>
      <c r="L257" s="40"/>
    </row>
    <row r="258" spans="1:13" s="41" customFormat="1" x14ac:dyDescent="0.35">
      <c r="A258" s="39" t="s">
        <v>2211</v>
      </c>
      <c r="B258" s="39" t="s">
        <v>2586</v>
      </c>
      <c r="C258" s="39" t="s">
        <v>2300</v>
      </c>
      <c r="D258" s="39"/>
      <c r="E258" s="39" t="s">
        <v>2584</v>
      </c>
      <c r="F258" s="39"/>
      <c r="G258" s="39"/>
      <c r="H258" s="39"/>
      <c r="I258" s="39"/>
      <c r="J258" s="39"/>
      <c r="K258" s="39"/>
      <c r="L258" s="40"/>
    </row>
    <row r="259" spans="1:13" s="31" customFormat="1" x14ac:dyDescent="0.35">
      <c r="A259" s="34" t="s">
        <v>2301</v>
      </c>
      <c r="B259" s="34" t="s">
        <v>351</v>
      </c>
      <c r="C259" s="30" t="s">
        <v>2587</v>
      </c>
      <c r="D259" s="34" t="s">
        <v>2217</v>
      </c>
      <c r="E259" s="34"/>
      <c r="F259" s="34"/>
      <c r="G259" s="34"/>
      <c r="H259" s="34"/>
      <c r="I259" s="34"/>
      <c r="J259" s="34"/>
      <c r="K259" s="34"/>
      <c r="L259" s="42"/>
    </row>
    <row r="260" spans="1:13" s="34" customFormat="1" ht="14" x14ac:dyDescent="0.3">
      <c r="A260" s="43" t="s">
        <v>2303</v>
      </c>
      <c r="B260" s="34" t="s">
        <v>352</v>
      </c>
      <c r="C260" s="30" t="s">
        <v>2588</v>
      </c>
      <c r="D260" s="34" t="s">
        <v>2217</v>
      </c>
      <c r="E260" s="34" t="s">
        <v>2589</v>
      </c>
    </row>
    <row r="261" spans="1:13" s="34" customFormat="1" ht="14" x14ac:dyDescent="0.3">
      <c r="A261" s="43" t="s">
        <v>2215</v>
      </c>
      <c r="B261" s="34" t="s">
        <v>353</v>
      </c>
      <c r="C261" s="30" t="s">
        <v>2590</v>
      </c>
      <c r="D261" s="34" t="s">
        <v>2217</v>
      </c>
      <c r="E261" s="34" t="s">
        <v>2591</v>
      </c>
    </row>
    <row r="262" spans="1:13" s="31" customFormat="1" x14ac:dyDescent="0.35">
      <c r="A262" s="34" t="s">
        <v>2294</v>
      </c>
      <c r="B262" s="34" t="s">
        <v>354</v>
      </c>
      <c r="C262" s="30" t="s">
        <v>2592</v>
      </c>
      <c r="D262" s="34" t="s">
        <v>2217</v>
      </c>
      <c r="F262" s="34" t="s">
        <v>2309</v>
      </c>
      <c r="G262" s="34" t="s">
        <v>2310</v>
      </c>
      <c r="H262" s="34" t="s">
        <v>2311</v>
      </c>
      <c r="I262" s="34"/>
      <c r="J262" s="34"/>
      <c r="K262" s="34"/>
      <c r="L262" s="42"/>
    </row>
    <row r="263" spans="1:13" s="31" customFormat="1" x14ac:dyDescent="0.35">
      <c r="A263" s="34" t="s">
        <v>2294</v>
      </c>
      <c r="B263" s="34" t="s">
        <v>355</v>
      </c>
      <c r="C263" s="30" t="s">
        <v>2593</v>
      </c>
      <c r="D263" s="34" t="s">
        <v>2217</v>
      </c>
      <c r="F263" s="34" t="s">
        <v>2309</v>
      </c>
      <c r="G263" s="34" t="s">
        <v>2310</v>
      </c>
      <c r="H263" s="34" t="s">
        <v>2311</v>
      </c>
      <c r="I263" s="34"/>
      <c r="J263" s="34"/>
      <c r="K263" s="34"/>
      <c r="L263" s="42"/>
    </row>
    <row r="264" spans="1:13" s="31" customFormat="1" ht="16.399999999999999" customHeight="1" x14ac:dyDescent="0.35">
      <c r="A264" s="34" t="s">
        <v>2243</v>
      </c>
      <c r="B264" s="34" t="s">
        <v>356</v>
      </c>
      <c r="C264" s="34"/>
      <c r="D264" s="34" t="s">
        <v>2217</v>
      </c>
      <c r="E264" s="34"/>
      <c r="F264" s="34"/>
      <c r="G264" s="34"/>
      <c r="H264" s="34"/>
      <c r="I264" s="34"/>
      <c r="J264" s="34"/>
      <c r="K264" s="34"/>
      <c r="M264" s="42" t="s">
        <v>2594</v>
      </c>
    </row>
    <row r="265" spans="1:13" s="41" customFormat="1" x14ac:dyDescent="0.35">
      <c r="A265" s="39" t="s">
        <v>2238</v>
      </c>
      <c r="B265" s="39" t="s">
        <v>2586</v>
      </c>
      <c r="C265" s="39"/>
      <c r="D265" s="39"/>
      <c r="E265" s="39"/>
      <c r="F265" s="39"/>
      <c r="G265" s="39"/>
      <c r="H265" s="39"/>
      <c r="I265" s="39"/>
      <c r="J265" s="39"/>
      <c r="K265" s="39"/>
      <c r="M265" s="40"/>
    </row>
    <row r="266" spans="1:13" s="38" customFormat="1" ht="14" x14ac:dyDescent="0.3">
      <c r="A266" s="38" t="s">
        <v>2238</v>
      </c>
      <c r="B266" s="38" t="s">
        <v>2578</v>
      </c>
    </row>
    <row r="267" spans="1:13" s="38" customFormat="1" ht="14" x14ac:dyDescent="0.3">
      <c r="A267" s="38" t="s">
        <v>2211</v>
      </c>
      <c r="B267" s="38" t="s">
        <v>2595</v>
      </c>
      <c r="C267" s="38" t="s">
        <v>2596</v>
      </c>
      <c r="E267" s="38" t="s">
        <v>2597</v>
      </c>
    </row>
    <row r="268" spans="1:13" s="34" customFormat="1" ht="14" x14ac:dyDescent="0.3">
      <c r="A268" s="34" t="s">
        <v>2208</v>
      </c>
      <c r="B268" s="34" t="s">
        <v>357</v>
      </c>
      <c r="C268" s="34" t="s">
        <v>2598</v>
      </c>
    </row>
    <row r="269" spans="1:13" s="34" customFormat="1" ht="14" x14ac:dyDescent="0.3">
      <c r="A269" s="34" t="s">
        <v>2289</v>
      </c>
      <c r="B269" s="34" t="s">
        <v>358</v>
      </c>
      <c r="C269" s="30" t="s">
        <v>2599</v>
      </c>
      <c r="D269" s="34" t="s">
        <v>2217</v>
      </c>
    </row>
    <row r="270" spans="1:13" s="39" customFormat="1" ht="14" x14ac:dyDescent="0.3">
      <c r="A270" s="39" t="s">
        <v>2211</v>
      </c>
      <c r="B270" s="39" t="s">
        <v>2600</v>
      </c>
      <c r="C270" s="39" t="s">
        <v>2292</v>
      </c>
      <c r="E270" s="39" t="s">
        <v>2601</v>
      </c>
    </row>
    <row r="271" spans="1:13" s="31" customFormat="1" x14ac:dyDescent="0.35">
      <c r="A271" s="34" t="s">
        <v>2294</v>
      </c>
      <c r="B271" s="34" t="s">
        <v>359</v>
      </c>
      <c r="C271" s="30" t="s">
        <v>2602</v>
      </c>
      <c r="D271" s="34" t="s">
        <v>2217</v>
      </c>
      <c r="F271" s="34" t="s">
        <v>2296</v>
      </c>
      <c r="G271" s="34" t="s">
        <v>2297</v>
      </c>
      <c r="H271" s="30" t="s">
        <v>2298</v>
      </c>
      <c r="I271" s="34"/>
      <c r="J271" s="34"/>
      <c r="K271" s="34"/>
      <c r="M271" s="34"/>
    </row>
    <row r="272" spans="1:13" s="41" customFormat="1" x14ac:dyDescent="0.35">
      <c r="A272" s="39" t="s">
        <v>2238</v>
      </c>
      <c r="B272" s="39" t="s">
        <v>2600</v>
      </c>
      <c r="C272" s="39"/>
      <c r="E272" s="39"/>
      <c r="F272" s="39"/>
      <c r="G272" s="39"/>
      <c r="H272" s="39"/>
      <c r="I272" s="39"/>
      <c r="J272" s="39"/>
      <c r="K272" s="39"/>
      <c r="M272" s="40"/>
    </row>
    <row r="273" spans="1:13" s="41" customFormat="1" x14ac:dyDescent="0.35">
      <c r="A273" s="39" t="s">
        <v>2211</v>
      </c>
      <c r="B273" s="39" t="s">
        <v>2603</v>
      </c>
      <c r="C273" s="39" t="s">
        <v>2300</v>
      </c>
      <c r="E273" s="39" t="s">
        <v>2601</v>
      </c>
      <c r="F273" s="39"/>
      <c r="G273" s="39"/>
      <c r="H273" s="39"/>
      <c r="I273" s="39"/>
      <c r="J273" s="39"/>
      <c r="K273" s="39"/>
      <c r="M273" s="40"/>
    </row>
    <row r="274" spans="1:13" s="31" customFormat="1" x14ac:dyDescent="0.35">
      <c r="A274" s="34" t="s">
        <v>2301</v>
      </c>
      <c r="B274" s="34" t="s">
        <v>360</v>
      </c>
      <c r="C274" s="30" t="s">
        <v>2604</v>
      </c>
      <c r="D274" s="34" t="s">
        <v>2217</v>
      </c>
      <c r="F274" s="34"/>
      <c r="G274" s="34"/>
      <c r="H274" s="34"/>
      <c r="I274" s="34"/>
      <c r="J274" s="34"/>
      <c r="K274" s="34"/>
      <c r="M274" s="42"/>
    </row>
    <row r="275" spans="1:13" s="34" customFormat="1" ht="14" x14ac:dyDescent="0.3">
      <c r="A275" s="43" t="s">
        <v>2303</v>
      </c>
      <c r="B275" s="34" t="s">
        <v>361</v>
      </c>
      <c r="C275" s="30" t="s">
        <v>2605</v>
      </c>
      <c r="D275" s="34" t="s">
        <v>2217</v>
      </c>
      <c r="E275" s="34" t="s">
        <v>2606</v>
      </c>
    </row>
    <row r="276" spans="1:13" s="34" customFormat="1" ht="14" x14ac:dyDescent="0.3">
      <c r="A276" s="43" t="s">
        <v>2215</v>
      </c>
      <c r="B276" s="34" t="s">
        <v>362</v>
      </c>
      <c r="C276" s="30" t="s">
        <v>2607</v>
      </c>
      <c r="D276" s="34" t="s">
        <v>2217</v>
      </c>
      <c r="E276" s="34" t="s">
        <v>2608</v>
      </c>
    </row>
    <row r="277" spans="1:13" s="31" customFormat="1" x14ac:dyDescent="0.35">
      <c r="A277" s="34" t="s">
        <v>2294</v>
      </c>
      <c r="B277" s="34" t="s">
        <v>363</v>
      </c>
      <c r="C277" s="30" t="s">
        <v>2609</v>
      </c>
      <c r="D277" s="34" t="s">
        <v>2217</v>
      </c>
      <c r="F277" s="34" t="s">
        <v>2309</v>
      </c>
      <c r="G277" s="34" t="s">
        <v>2310</v>
      </c>
      <c r="H277" s="34" t="s">
        <v>2311</v>
      </c>
      <c r="I277" s="34"/>
      <c r="J277" s="34"/>
      <c r="K277" s="34"/>
      <c r="M277" s="42"/>
    </row>
    <row r="278" spans="1:13" s="31" customFormat="1" x14ac:dyDescent="0.35">
      <c r="A278" s="34" t="s">
        <v>2294</v>
      </c>
      <c r="B278" s="34" t="s">
        <v>364</v>
      </c>
      <c r="C278" s="30" t="s">
        <v>2610</v>
      </c>
      <c r="D278" s="34" t="s">
        <v>2217</v>
      </c>
      <c r="F278" s="34" t="s">
        <v>2309</v>
      </c>
      <c r="G278" s="34" t="s">
        <v>2310</v>
      </c>
      <c r="H278" s="34" t="s">
        <v>2311</v>
      </c>
      <c r="I278" s="34"/>
      <c r="J278" s="34"/>
      <c r="K278" s="34"/>
      <c r="M278" s="42"/>
    </row>
    <row r="279" spans="1:13" s="31" customFormat="1" ht="16.399999999999999" customHeight="1" x14ac:dyDescent="0.35">
      <c r="A279" s="34" t="s">
        <v>2243</v>
      </c>
      <c r="B279" s="34" t="s">
        <v>365</v>
      </c>
      <c r="C279" s="34"/>
      <c r="D279" s="31" t="s">
        <v>2217</v>
      </c>
      <c r="E279" s="34"/>
      <c r="F279" s="34"/>
      <c r="G279" s="34"/>
      <c r="H279" s="34"/>
      <c r="I279" s="34"/>
      <c r="J279" s="34"/>
      <c r="K279" s="34"/>
      <c r="M279" s="42" t="s">
        <v>2611</v>
      </c>
    </row>
    <row r="280" spans="1:13" s="41" customFormat="1" x14ac:dyDescent="0.35">
      <c r="A280" s="39" t="s">
        <v>2238</v>
      </c>
      <c r="B280" s="39" t="s">
        <v>2603</v>
      </c>
      <c r="C280" s="39"/>
      <c r="E280" s="39"/>
      <c r="F280" s="39"/>
      <c r="G280" s="39"/>
      <c r="H280" s="39"/>
      <c r="I280" s="39"/>
      <c r="J280" s="39"/>
      <c r="K280" s="39"/>
      <c r="L280" s="40"/>
    </row>
    <row r="281" spans="1:13" s="38" customFormat="1" ht="14" x14ac:dyDescent="0.3">
      <c r="A281" s="38" t="s">
        <v>2238</v>
      </c>
      <c r="B281" s="38" t="s">
        <v>2595</v>
      </c>
    </row>
    <row r="282" spans="1:13" s="38" customFormat="1" ht="14" x14ac:dyDescent="0.3">
      <c r="A282" s="38" t="s">
        <v>2211</v>
      </c>
      <c r="B282" s="38" t="s">
        <v>2612</v>
      </c>
      <c r="C282" s="38" t="s">
        <v>2613</v>
      </c>
      <c r="E282" s="38" t="s">
        <v>2614</v>
      </c>
    </row>
    <row r="283" spans="1:13" s="34" customFormat="1" ht="14" x14ac:dyDescent="0.3">
      <c r="A283" s="34" t="s">
        <v>2208</v>
      </c>
      <c r="B283" s="34" t="s">
        <v>366</v>
      </c>
      <c r="C283" s="34" t="s">
        <v>2615</v>
      </c>
    </row>
    <row r="284" spans="1:13" s="34" customFormat="1" ht="14" x14ac:dyDescent="0.3">
      <c r="A284" s="34" t="s">
        <v>2289</v>
      </c>
      <c r="B284" s="34" t="s">
        <v>367</v>
      </c>
      <c r="C284" s="30" t="s">
        <v>2616</v>
      </c>
      <c r="D284" s="34" t="s">
        <v>2217</v>
      </c>
    </row>
    <row r="285" spans="1:13" s="39" customFormat="1" ht="14" x14ac:dyDescent="0.3">
      <c r="A285" s="39" t="s">
        <v>2211</v>
      </c>
      <c r="B285" s="39" t="s">
        <v>2617</v>
      </c>
      <c r="C285" s="39" t="s">
        <v>2292</v>
      </c>
      <c r="E285" s="39" t="s">
        <v>2618</v>
      </c>
    </row>
    <row r="286" spans="1:13" s="31" customFormat="1" x14ac:dyDescent="0.35">
      <c r="A286" s="34" t="s">
        <v>2294</v>
      </c>
      <c r="B286" s="34" t="s">
        <v>368</v>
      </c>
      <c r="C286" s="30" t="s">
        <v>2619</v>
      </c>
      <c r="D286" s="34" t="s">
        <v>2217</v>
      </c>
      <c r="F286" s="34" t="s">
        <v>2296</v>
      </c>
      <c r="G286" s="34" t="s">
        <v>2297</v>
      </c>
      <c r="H286" s="30" t="s">
        <v>2298</v>
      </c>
      <c r="I286" s="34"/>
      <c r="J286" s="34"/>
      <c r="K286" s="34"/>
      <c r="L286" s="34"/>
    </row>
    <row r="287" spans="1:13" s="41" customFormat="1" x14ac:dyDescent="0.35">
      <c r="A287" s="39" t="s">
        <v>2238</v>
      </c>
      <c r="B287" s="39" t="s">
        <v>2617</v>
      </c>
      <c r="C287" s="39"/>
      <c r="E287" s="39"/>
      <c r="F287" s="39"/>
      <c r="G287" s="39"/>
      <c r="H287" s="39"/>
      <c r="I287" s="39"/>
      <c r="J287" s="39"/>
      <c r="K287" s="39"/>
      <c r="L287" s="40"/>
    </row>
    <row r="288" spans="1:13" s="41" customFormat="1" x14ac:dyDescent="0.35">
      <c r="A288" s="39" t="s">
        <v>2211</v>
      </c>
      <c r="B288" s="39" t="s">
        <v>2620</v>
      </c>
      <c r="C288" s="39" t="s">
        <v>2300</v>
      </c>
      <c r="E288" s="39" t="s">
        <v>2618</v>
      </c>
      <c r="F288" s="39"/>
      <c r="G288" s="39"/>
      <c r="H288" s="39"/>
      <c r="I288" s="39"/>
      <c r="J288" s="39"/>
      <c r="K288" s="39"/>
      <c r="L288" s="40"/>
    </row>
    <row r="289" spans="1:13" s="31" customFormat="1" x14ac:dyDescent="0.35">
      <c r="A289" s="34" t="s">
        <v>2301</v>
      </c>
      <c r="B289" s="34" t="s">
        <v>369</v>
      </c>
      <c r="C289" s="30" t="s">
        <v>2621</v>
      </c>
      <c r="D289" s="34" t="s">
        <v>2217</v>
      </c>
      <c r="F289" s="34"/>
      <c r="G289" s="34"/>
      <c r="H289" s="34"/>
      <c r="I289" s="34"/>
      <c r="J289" s="34"/>
      <c r="K289" s="34"/>
      <c r="L289" s="42"/>
    </row>
    <row r="290" spans="1:13" s="34" customFormat="1" ht="14" x14ac:dyDescent="0.3">
      <c r="A290" s="43" t="s">
        <v>2303</v>
      </c>
      <c r="B290" s="34" t="s">
        <v>370</v>
      </c>
      <c r="C290" s="30" t="s">
        <v>2622</v>
      </c>
      <c r="D290" s="34" t="s">
        <v>2217</v>
      </c>
      <c r="E290" s="34" t="s">
        <v>2623</v>
      </c>
    </row>
    <row r="291" spans="1:13" s="34" customFormat="1" ht="14" x14ac:dyDescent="0.3">
      <c r="A291" s="43" t="s">
        <v>2215</v>
      </c>
      <c r="B291" s="34" t="s">
        <v>371</v>
      </c>
      <c r="C291" s="30" t="s">
        <v>2624</v>
      </c>
      <c r="D291" s="34" t="s">
        <v>2217</v>
      </c>
      <c r="E291" s="34" t="s">
        <v>2625</v>
      </c>
    </row>
    <row r="292" spans="1:13" s="31" customFormat="1" x14ac:dyDescent="0.35">
      <c r="A292" s="34" t="s">
        <v>2294</v>
      </c>
      <c r="B292" s="34" t="s">
        <v>372</v>
      </c>
      <c r="C292" s="30" t="s">
        <v>2626</v>
      </c>
      <c r="D292" s="34" t="s">
        <v>2217</v>
      </c>
      <c r="F292" s="34" t="s">
        <v>2309</v>
      </c>
      <c r="G292" s="34" t="s">
        <v>2310</v>
      </c>
      <c r="H292" s="34" t="s">
        <v>2311</v>
      </c>
      <c r="I292" s="34"/>
      <c r="J292" s="34"/>
      <c r="K292" s="34"/>
      <c r="L292" s="42"/>
    </row>
    <row r="293" spans="1:13" s="31" customFormat="1" x14ac:dyDescent="0.35">
      <c r="A293" s="34" t="s">
        <v>2294</v>
      </c>
      <c r="B293" s="34" t="s">
        <v>373</v>
      </c>
      <c r="C293" s="30" t="s">
        <v>2627</v>
      </c>
      <c r="D293" s="34" t="s">
        <v>2217</v>
      </c>
      <c r="F293" s="34" t="s">
        <v>2309</v>
      </c>
      <c r="G293" s="34" t="s">
        <v>2310</v>
      </c>
      <c r="H293" s="34" t="s">
        <v>2311</v>
      </c>
      <c r="I293" s="34"/>
      <c r="J293" s="34"/>
      <c r="K293" s="34"/>
      <c r="L293" s="42"/>
    </row>
    <row r="294" spans="1:13" s="31" customFormat="1" ht="16.399999999999999" customHeight="1" x14ac:dyDescent="0.35">
      <c r="A294" s="34" t="s">
        <v>2243</v>
      </c>
      <c r="B294" s="34" t="s">
        <v>374</v>
      </c>
      <c r="C294" s="34"/>
      <c r="D294" s="31" t="s">
        <v>2217</v>
      </c>
      <c r="E294" s="34"/>
      <c r="F294" s="34"/>
      <c r="G294" s="34"/>
      <c r="H294" s="34"/>
      <c r="I294" s="34"/>
      <c r="J294" s="34"/>
      <c r="K294" s="34"/>
      <c r="M294" s="42" t="s">
        <v>2628</v>
      </c>
    </row>
    <row r="295" spans="1:13" s="41" customFormat="1" x14ac:dyDescent="0.35">
      <c r="A295" s="39" t="s">
        <v>2238</v>
      </c>
      <c r="B295" s="39" t="s">
        <v>2620</v>
      </c>
      <c r="C295" s="39"/>
      <c r="E295" s="39"/>
      <c r="F295" s="39"/>
      <c r="G295" s="39"/>
      <c r="H295" s="39"/>
      <c r="I295" s="39"/>
      <c r="J295" s="39"/>
      <c r="K295" s="39"/>
      <c r="M295" s="40"/>
    </row>
    <row r="296" spans="1:13" s="38" customFormat="1" ht="14" x14ac:dyDescent="0.3">
      <c r="A296" s="38" t="s">
        <v>2238</v>
      </c>
      <c r="B296" s="38" t="s">
        <v>2612</v>
      </c>
    </row>
    <row r="297" spans="1:13" s="38" customFormat="1" ht="14" x14ac:dyDescent="0.3">
      <c r="A297" s="38" t="s">
        <v>2211</v>
      </c>
      <c r="B297" s="38" t="s">
        <v>2629</v>
      </c>
      <c r="C297" s="38" t="s">
        <v>2630</v>
      </c>
      <c r="E297" s="38" t="s">
        <v>2631</v>
      </c>
    </row>
    <row r="298" spans="1:13" s="34" customFormat="1" ht="14" x14ac:dyDescent="0.3">
      <c r="A298" s="34" t="s">
        <v>2208</v>
      </c>
      <c r="B298" s="34" t="s">
        <v>375</v>
      </c>
      <c r="C298" s="34" t="s">
        <v>2632</v>
      </c>
    </row>
    <row r="299" spans="1:13" s="34" customFormat="1" ht="14" x14ac:dyDescent="0.3">
      <c r="A299" s="34" t="s">
        <v>2289</v>
      </c>
      <c r="B299" s="34" t="s">
        <v>376</v>
      </c>
      <c r="C299" s="30" t="s">
        <v>2633</v>
      </c>
      <c r="D299" s="34" t="s">
        <v>2217</v>
      </c>
    </row>
    <row r="300" spans="1:13" s="39" customFormat="1" ht="14" x14ac:dyDescent="0.3">
      <c r="A300" s="39" t="s">
        <v>2211</v>
      </c>
      <c r="B300" s="39" t="s">
        <v>2634</v>
      </c>
      <c r="C300" s="39" t="s">
        <v>2292</v>
      </c>
      <c r="E300" s="39" t="s">
        <v>2635</v>
      </c>
    </row>
    <row r="301" spans="1:13" s="31" customFormat="1" x14ac:dyDescent="0.35">
      <c r="A301" s="34" t="s">
        <v>2294</v>
      </c>
      <c r="B301" s="34" t="s">
        <v>377</v>
      </c>
      <c r="C301" s="30" t="s">
        <v>2636</v>
      </c>
      <c r="D301" s="31" t="s">
        <v>2217</v>
      </c>
      <c r="F301" s="34" t="s">
        <v>2296</v>
      </c>
      <c r="G301" s="34" t="s">
        <v>2297</v>
      </c>
      <c r="H301" s="34" t="s">
        <v>2298</v>
      </c>
      <c r="I301" s="34"/>
      <c r="J301" s="34"/>
      <c r="K301" s="34"/>
      <c r="L301" s="34"/>
    </row>
    <row r="302" spans="1:13" s="41" customFormat="1" x14ac:dyDescent="0.35">
      <c r="A302" s="39" t="s">
        <v>2238</v>
      </c>
      <c r="B302" s="39" t="s">
        <v>2634</v>
      </c>
      <c r="C302" s="39"/>
      <c r="E302" s="39"/>
      <c r="F302" s="39"/>
      <c r="G302" s="39"/>
      <c r="H302" s="39"/>
      <c r="I302" s="39"/>
      <c r="J302" s="39"/>
      <c r="K302" s="39"/>
      <c r="L302" s="40"/>
    </row>
    <row r="303" spans="1:13" s="41" customFormat="1" x14ac:dyDescent="0.35">
      <c r="A303" s="39" t="s">
        <v>2211</v>
      </c>
      <c r="B303" s="39" t="s">
        <v>2637</v>
      </c>
      <c r="C303" s="39" t="s">
        <v>2300</v>
      </c>
      <c r="E303" s="39" t="s">
        <v>2635</v>
      </c>
      <c r="F303" s="39"/>
      <c r="G303" s="39"/>
      <c r="H303" s="39"/>
      <c r="I303" s="39"/>
      <c r="J303" s="39"/>
      <c r="K303" s="39"/>
      <c r="L303" s="40"/>
    </row>
    <row r="304" spans="1:13" s="31" customFormat="1" x14ac:dyDescent="0.35">
      <c r="A304" s="34" t="s">
        <v>2301</v>
      </c>
      <c r="B304" s="34" t="s">
        <v>378</v>
      </c>
      <c r="C304" s="30" t="s">
        <v>2638</v>
      </c>
      <c r="D304" s="31" t="s">
        <v>2217</v>
      </c>
      <c r="E304" s="34"/>
      <c r="F304" s="34"/>
      <c r="G304" s="34"/>
      <c r="H304" s="34"/>
      <c r="I304" s="34"/>
      <c r="J304" s="34"/>
      <c r="K304" s="34"/>
      <c r="L304" s="42"/>
    </row>
    <row r="305" spans="1:13" s="34" customFormat="1" ht="14" x14ac:dyDescent="0.3">
      <c r="A305" s="43" t="s">
        <v>2303</v>
      </c>
      <c r="B305" s="34" t="s">
        <v>379</v>
      </c>
      <c r="C305" s="30" t="s">
        <v>2639</v>
      </c>
      <c r="D305" s="34" t="s">
        <v>2217</v>
      </c>
      <c r="E305" s="34" t="s">
        <v>2640</v>
      </c>
    </row>
    <row r="306" spans="1:13" s="34" customFormat="1" ht="14" x14ac:dyDescent="0.3">
      <c r="A306" s="43" t="s">
        <v>2215</v>
      </c>
      <c r="B306" s="34" t="s">
        <v>380</v>
      </c>
      <c r="C306" s="30" t="s">
        <v>2641</v>
      </c>
      <c r="D306" s="34" t="s">
        <v>2217</v>
      </c>
      <c r="E306" s="34" t="s">
        <v>2642</v>
      </c>
    </row>
    <row r="307" spans="1:13" s="31" customFormat="1" x14ac:dyDescent="0.35">
      <c r="A307" s="34" t="s">
        <v>2294</v>
      </c>
      <c r="B307" s="34" t="s">
        <v>381</v>
      </c>
      <c r="C307" s="30" t="s">
        <v>2643</v>
      </c>
      <c r="D307" s="31" t="s">
        <v>2217</v>
      </c>
      <c r="F307" s="34" t="s">
        <v>2309</v>
      </c>
      <c r="G307" s="34" t="s">
        <v>2310</v>
      </c>
      <c r="H307" s="34" t="s">
        <v>2311</v>
      </c>
      <c r="I307" s="34"/>
      <c r="J307" s="34"/>
      <c r="K307" s="34"/>
      <c r="L307" s="42"/>
    </row>
    <row r="308" spans="1:13" s="31" customFormat="1" x14ac:dyDescent="0.35">
      <c r="A308" s="34" t="s">
        <v>2294</v>
      </c>
      <c r="B308" s="34" t="s">
        <v>382</v>
      </c>
      <c r="C308" s="30" t="s">
        <v>2644</v>
      </c>
      <c r="D308" s="31" t="s">
        <v>2217</v>
      </c>
      <c r="F308" s="34" t="s">
        <v>2309</v>
      </c>
      <c r="G308" s="34" t="s">
        <v>2310</v>
      </c>
      <c r="H308" s="34" t="s">
        <v>2311</v>
      </c>
      <c r="I308" s="34"/>
      <c r="J308" s="34"/>
      <c r="K308" s="34"/>
      <c r="L308" s="42"/>
    </row>
    <row r="309" spans="1:13" s="31" customFormat="1" ht="16.399999999999999" customHeight="1" x14ac:dyDescent="0.35">
      <c r="A309" s="34" t="s">
        <v>2243</v>
      </c>
      <c r="B309" s="34" t="s">
        <v>383</v>
      </c>
      <c r="C309" s="34"/>
      <c r="D309" s="31" t="s">
        <v>2217</v>
      </c>
      <c r="E309" s="34"/>
      <c r="F309" s="34"/>
      <c r="G309" s="34"/>
      <c r="H309" s="34"/>
      <c r="I309" s="34"/>
      <c r="J309" s="34"/>
      <c r="K309" s="34"/>
      <c r="M309" s="42" t="s">
        <v>2645</v>
      </c>
    </row>
    <row r="310" spans="1:13" s="41" customFormat="1" x14ac:dyDescent="0.35">
      <c r="A310" s="39" t="s">
        <v>2238</v>
      </c>
      <c r="B310" s="39" t="s">
        <v>2637</v>
      </c>
      <c r="C310" s="39"/>
      <c r="E310" s="39"/>
      <c r="F310" s="39"/>
      <c r="G310" s="39"/>
      <c r="H310" s="39"/>
      <c r="I310" s="39"/>
      <c r="J310" s="39"/>
      <c r="K310" s="39"/>
      <c r="M310" s="40"/>
    </row>
    <row r="311" spans="1:13" s="38" customFormat="1" ht="14" x14ac:dyDescent="0.3">
      <c r="A311" s="38" t="s">
        <v>2238</v>
      </c>
      <c r="B311" s="38" t="s">
        <v>2629</v>
      </c>
    </row>
    <row r="312" spans="1:13" s="38" customFormat="1" ht="14" x14ac:dyDescent="0.3">
      <c r="A312" s="38" t="s">
        <v>2211</v>
      </c>
      <c r="B312" s="38" t="s">
        <v>2646</v>
      </c>
      <c r="C312" s="38" t="s">
        <v>2647</v>
      </c>
      <c r="E312" s="38" t="s">
        <v>2648</v>
      </c>
    </row>
    <row r="313" spans="1:13" s="34" customFormat="1" ht="14" x14ac:dyDescent="0.3">
      <c r="A313" s="34" t="s">
        <v>2208</v>
      </c>
      <c r="B313" s="34" t="s">
        <v>384</v>
      </c>
      <c r="C313" s="34" t="s">
        <v>2649</v>
      </c>
    </row>
    <row r="314" spans="1:13" s="34" customFormat="1" ht="14" x14ac:dyDescent="0.3">
      <c r="A314" s="34" t="s">
        <v>2289</v>
      </c>
      <c r="B314" s="34" t="s">
        <v>385</v>
      </c>
      <c r="C314" s="30" t="s">
        <v>2650</v>
      </c>
      <c r="D314" s="34" t="s">
        <v>2217</v>
      </c>
    </row>
    <row r="315" spans="1:13" s="39" customFormat="1" ht="14" x14ac:dyDescent="0.3">
      <c r="A315" s="39" t="s">
        <v>2211</v>
      </c>
      <c r="B315" s="39" t="s">
        <v>2651</v>
      </c>
      <c r="C315" s="39" t="s">
        <v>2292</v>
      </c>
      <c r="E315" s="39" t="s">
        <v>2652</v>
      </c>
    </row>
    <row r="316" spans="1:13" s="31" customFormat="1" x14ac:dyDescent="0.35">
      <c r="A316" s="34" t="s">
        <v>2653</v>
      </c>
      <c r="B316" s="34" t="s">
        <v>386</v>
      </c>
      <c r="C316" s="30" t="s">
        <v>2654</v>
      </c>
      <c r="D316" s="31" t="s">
        <v>2217</v>
      </c>
      <c r="F316" s="34"/>
      <c r="G316" s="34"/>
      <c r="H316" s="34"/>
      <c r="I316" s="34"/>
      <c r="J316" s="34"/>
      <c r="K316" s="34"/>
      <c r="M316" s="34"/>
    </row>
    <row r="317" spans="1:13" s="31" customFormat="1" x14ac:dyDescent="0.35">
      <c r="A317" s="34" t="s">
        <v>2294</v>
      </c>
      <c r="B317" s="34" t="s">
        <v>390</v>
      </c>
      <c r="C317" s="30" t="s">
        <v>2655</v>
      </c>
      <c r="D317" s="31" t="s">
        <v>2217</v>
      </c>
      <c r="E317" s="31" t="s">
        <v>2656</v>
      </c>
      <c r="F317" s="34" t="s">
        <v>2296</v>
      </c>
      <c r="G317" s="34" t="s">
        <v>2297</v>
      </c>
      <c r="H317" s="34" t="s">
        <v>2298</v>
      </c>
      <c r="I317" s="34"/>
      <c r="J317" s="34"/>
      <c r="K317" s="34"/>
      <c r="M317" s="34"/>
    </row>
    <row r="318" spans="1:13" s="31" customFormat="1" x14ac:dyDescent="0.35">
      <c r="A318" s="34" t="s">
        <v>2294</v>
      </c>
      <c r="B318" s="34" t="s">
        <v>391</v>
      </c>
      <c r="C318" s="30" t="s">
        <v>2657</v>
      </c>
      <c r="D318" s="31" t="s">
        <v>2217</v>
      </c>
      <c r="E318" s="31" t="s">
        <v>2658</v>
      </c>
      <c r="F318" s="34" t="s">
        <v>2296</v>
      </c>
      <c r="G318" s="34" t="s">
        <v>2297</v>
      </c>
      <c r="H318" s="34" t="s">
        <v>2298</v>
      </c>
      <c r="I318" s="34"/>
      <c r="J318" s="34"/>
      <c r="K318" s="34"/>
      <c r="M318" s="34"/>
    </row>
    <row r="319" spans="1:13" s="31" customFormat="1" x14ac:dyDescent="0.35">
      <c r="A319" s="34" t="s">
        <v>2294</v>
      </c>
      <c r="B319" s="34" t="s">
        <v>392</v>
      </c>
      <c r="C319" s="30" t="s">
        <v>2659</v>
      </c>
      <c r="D319" s="31" t="s">
        <v>2217</v>
      </c>
      <c r="E319" s="31" t="s">
        <v>2660</v>
      </c>
      <c r="F319" s="34" t="s">
        <v>2296</v>
      </c>
      <c r="G319" s="34" t="s">
        <v>2297</v>
      </c>
      <c r="H319" s="34" t="s">
        <v>2298</v>
      </c>
      <c r="I319" s="34"/>
      <c r="J319" s="34"/>
      <c r="K319" s="34"/>
      <c r="M319" s="34"/>
    </row>
    <row r="320" spans="1:13" s="41" customFormat="1" x14ac:dyDescent="0.35">
      <c r="A320" s="39" t="s">
        <v>2238</v>
      </c>
      <c r="B320" s="39" t="s">
        <v>2651</v>
      </c>
      <c r="C320" s="39"/>
      <c r="E320" s="39"/>
      <c r="F320" s="39"/>
      <c r="G320" s="39"/>
      <c r="H320" s="39"/>
      <c r="I320" s="39"/>
      <c r="J320" s="39"/>
      <c r="K320" s="39"/>
      <c r="M320" s="40"/>
    </row>
    <row r="321" spans="1:13" s="41" customFormat="1" x14ac:dyDescent="0.35">
      <c r="A321" s="39" t="s">
        <v>2211</v>
      </c>
      <c r="B321" s="39" t="s">
        <v>2661</v>
      </c>
      <c r="C321" s="39" t="s">
        <v>2300</v>
      </c>
      <c r="E321" s="39" t="s">
        <v>2652</v>
      </c>
      <c r="F321" s="39"/>
      <c r="G321" s="39"/>
      <c r="H321" s="39"/>
      <c r="I321" s="39"/>
      <c r="J321" s="39"/>
      <c r="K321" s="39"/>
      <c r="M321" s="40"/>
    </row>
    <row r="322" spans="1:13" s="31" customFormat="1" x14ac:dyDescent="0.35">
      <c r="A322" s="34" t="s">
        <v>2301</v>
      </c>
      <c r="B322" s="34" t="s">
        <v>393</v>
      </c>
      <c r="C322" s="30" t="s">
        <v>2662</v>
      </c>
      <c r="D322" s="31" t="s">
        <v>2217</v>
      </c>
      <c r="E322" s="34"/>
      <c r="F322" s="34"/>
      <c r="G322" s="34"/>
      <c r="H322" s="34"/>
      <c r="I322" s="34"/>
      <c r="J322" s="34"/>
      <c r="K322" s="34"/>
      <c r="M322" s="42"/>
    </row>
    <row r="323" spans="1:13" s="34" customFormat="1" ht="14" x14ac:dyDescent="0.3">
      <c r="A323" s="43" t="s">
        <v>2303</v>
      </c>
      <c r="B323" s="34" t="s">
        <v>394</v>
      </c>
      <c r="C323" s="30" t="s">
        <v>2663</v>
      </c>
      <c r="D323" s="34" t="s">
        <v>2217</v>
      </c>
      <c r="E323" s="34" t="s">
        <v>2664</v>
      </c>
    </row>
    <row r="324" spans="1:13" s="34" customFormat="1" ht="14" x14ac:dyDescent="0.3">
      <c r="A324" s="43" t="s">
        <v>2215</v>
      </c>
      <c r="B324" s="34" t="s">
        <v>395</v>
      </c>
      <c r="C324" s="30" t="s">
        <v>2665</v>
      </c>
      <c r="D324" s="34" t="s">
        <v>2217</v>
      </c>
      <c r="E324" s="34" t="s">
        <v>2666</v>
      </c>
    </row>
    <row r="325" spans="1:13" s="31" customFormat="1" x14ac:dyDescent="0.35">
      <c r="A325" s="34" t="s">
        <v>2294</v>
      </c>
      <c r="B325" s="34" t="s">
        <v>396</v>
      </c>
      <c r="C325" s="30" t="s">
        <v>2667</v>
      </c>
      <c r="D325" s="31" t="s">
        <v>2217</v>
      </c>
      <c r="F325" s="34" t="s">
        <v>2309</v>
      </c>
      <c r="G325" s="34" t="s">
        <v>2310</v>
      </c>
      <c r="H325" s="34" t="s">
        <v>2311</v>
      </c>
      <c r="I325" s="34"/>
      <c r="J325" s="34"/>
      <c r="K325" s="34"/>
      <c r="M325" s="42"/>
    </row>
    <row r="326" spans="1:13" s="31" customFormat="1" x14ac:dyDescent="0.35">
      <c r="A326" s="34" t="s">
        <v>2294</v>
      </c>
      <c r="B326" s="34" t="s">
        <v>397</v>
      </c>
      <c r="C326" s="30" t="s">
        <v>2668</v>
      </c>
      <c r="D326" s="31" t="s">
        <v>2217</v>
      </c>
      <c r="F326" s="34" t="s">
        <v>2309</v>
      </c>
      <c r="G326" s="34" t="s">
        <v>2310</v>
      </c>
      <c r="H326" s="34" t="s">
        <v>2311</v>
      </c>
      <c r="I326" s="34"/>
      <c r="J326" s="34"/>
      <c r="K326" s="34"/>
      <c r="M326" s="42"/>
    </row>
    <row r="327" spans="1:13" s="31" customFormat="1" ht="16.399999999999999" customHeight="1" x14ac:dyDescent="0.35">
      <c r="A327" s="34" t="s">
        <v>2243</v>
      </c>
      <c r="B327" s="34" t="s">
        <v>398</v>
      </c>
      <c r="C327" s="34"/>
      <c r="D327" s="31" t="s">
        <v>2217</v>
      </c>
      <c r="E327" s="34"/>
      <c r="F327" s="34"/>
      <c r="G327" s="34"/>
      <c r="H327" s="34"/>
      <c r="I327" s="34"/>
      <c r="J327" s="34"/>
      <c r="K327" s="34"/>
      <c r="M327" s="42" t="s">
        <v>2669</v>
      </c>
    </row>
    <row r="328" spans="1:13" s="41" customFormat="1" x14ac:dyDescent="0.35">
      <c r="A328" s="39" t="s">
        <v>2238</v>
      </c>
      <c r="B328" s="39" t="s">
        <v>2661</v>
      </c>
      <c r="C328" s="39"/>
      <c r="E328" s="39"/>
      <c r="F328" s="39"/>
      <c r="G328" s="39"/>
      <c r="H328" s="39"/>
      <c r="I328" s="39"/>
      <c r="J328" s="39"/>
      <c r="K328" s="39"/>
      <c r="L328" s="40"/>
    </row>
    <row r="329" spans="1:13" s="38" customFormat="1" ht="14" x14ac:dyDescent="0.3">
      <c r="A329" s="38" t="s">
        <v>2238</v>
      </c>
      <c r="B329" s="38" t="s">
        <v>2646</v>
      </c>
    </row>
    <row r="330" spans="1:13" s="38" customFormat="1" ht="14" x14ac:dyDescent="0.3">
      <c r="A330" s="38" t="s">
        <v>2211</v>
      </c>
      <c r="B330" s="38" t="s">
        <v>2670</v>
      </c>
      <c r="C330" s="38" t="s">
        <v>2671</v>
      </c>
      <c r="E330" s="38" t="s">
        <v>2672</v>
      </c>
    </row>
    <row r="331" spans="1:13" s="34" customFormat="1" ht="14" x14ac:dyDescent="0.3">
      <c r="A331" s="34" t="s">
        <v>2208</v>
      </c>
      <c r="B331" s="34" t="s">
        <v>399</v>
      </c>
      <c r="C331" s="34" t="s">
        <v>2673</v>
      </c>
    </row>
    <row r="332" spans="1:13" s="34" customFormat="1" ht="14" x14ac:dyDescent="0.3">
      <c r="A332" s="34" t="s">
        <v>2289</v>
      </c>
      <c r="B332" s="34" t="s">
        <v>400</v>
      </c>
      <c r="C332" s="30" t="s">
        <v>2674</v>
      </c>
      <c r="D332" s="34" t="s">
        <v>2217</v>
      </c>
    </row>
    <row r="333" spans="1:13" s="39" customFormat="1" ht="14" x14ac:dyDescent="0.3">
      <c r="A333" s="39" t="s">
        <v>2211</v>
      </c>
      <c r="B333" s="39" t="s">
        <v>2675</v>
      </c>
      <c r="C333" s="39" t="s">
        <v>2292</v>
      </c>
      <c r="E333" s="39" t="s">
        <v>2676</v>
      </c>
    </row>
    <row r="334" spans="1:13" s="31" customFormat="1" x14ac:dyDescent="0.35">
      <c r="A334" s="34" t="s">
        <v>2294</v>
      </c>
      <c r="B334" s="34" t="s">
        <v>401</v>
      </c>
      <c r="C334" s="30" t="s">
        <v>2677</v>
      </c>
      <c r="D334" s="34" t="s">
        <v>2217</v>
      </c>
      <c r="F334" s="34" t="s">
        <v>2296</v>
      </c>
      <c r="G334" s="34" t="s">
        <v>2297</v>
      </c>
      <c r="H334" s="34" t="s">
        <v>2298</v>
      </c>
      <c r="I334" s="34"/>
      <c r="J334" s="34"/>
      <c r="K334" s="34"/>
      <c r="M334" s="34"/>
    </row>
    <row r="335" spans="1:13" s="41" customFormat="1" x14ac:dyDescent="0.35">
      <c r="A335" s="39" t="s">
        <v>2238</v>
      </c>
      <c r="B335" s="39" t="s">
        <v>2675</v>
      </c>
      <c r="C335" s="39"/>
      <c r="E335" s="39"/>
      <c r="F335" s="39"/>
      <c r="G335" s="39"/>
      <c r="H335" s="39"/>
      <c r="I335" s="39"/>
      <c r="J335" s="39"/>
      <c r="K335" s="39"/>
      <c r="M335" s="40"/>
    </row>
    <row r="336" spans="1:13" s="41" customFormat="1" x14ac:dyDescent="0.35">
      <c r="A336" s="39" t="s">
        <v>2211</v>
      </c>
      <c r="B336" s="39" t="s">
        <v>2678</v>
      </c>
      <c r="C336" s="39" t="s">
        <v>2300</v>
      </c>
      <c r="E336" s="39" t="s">
        <v>2676</v>
      </c>
      <c r="F336" s="39"/>
      <c r="G336" s="39"/>
      <c r="H336" s="39"/>
      <c r="I336" s="39"/>
      <c r="J336" s="39"/>
      <c r="K336" s="39"/>
      <c r="M336" s="40"/>
    </row>
    <row r="337" spans="1:13" s="31" customFormat="1" x14ac:dyDescent="0.35">
      <c r="A337" s="34" t="s">
        <v>2301</v>
      </c>
      <c r="B337" s="34" t="s">
        <v>402</v>
      </c>
      <c r="C337" s="30" t="s">
        <v>2679</v>
      </c>
      <c r="D337" s="34" t="s">
        <v>2217</v>
      </c>
      <c r="F337" s="34"/>
      <c r="G337" s="34"/>
      <c r="H337" s="34"/>
      <c r="I337" s="34"/>
      <c r="J337" s="34"/>
      <c r="K337" s="34"/>
      <c r="M337" s="42"/>
    </row>
    <row r="338" spans="1:13" s="34" customFormat="1" ht="14" x14ac:dyDescent="0.3">
      <c r="A338" s="43" t="s">
        <v>2303</v>
      </c>
      <c r="B338" s="34" t="s">
        <v>403</v>
      </c>
      <c r="C338" s="30" t="s">
        <v>2680</v>
      </c>
      <c r="D338" s="34" t="s">
        <v>2217</v>
      </c>
      <c r="E338" s="34" t="s">
        <v>2681</v>
      </c>
    </row>
    <row r="339" spans="1:13" s="34" customFormat="1" ht="14" x14ac:dyDescent="0.3">
      <c r="A339" s="43" t="s">
        <v>2215</v>
      </c>
      <c r="B339" s="34" t="s">
        <v>404</v>
      </c>
      <c r="C339" s="30" t="s">
        <v>2682</v>
      </c>
      <c r="D339" s="34" t="s">
        <v>2217</v>
      </c>
      <c r="E339" s="34" t="s">
        <v>2683</v>
      </c>
    </row>
    <row r="340" spans="1:13" s="31" customFormat="1" x14ac:dyDescent="0.35">
      <c r="A340" s="34" t="s">
        <v>2294</v>
      </c>
      <c r="B340" s="34" t="s">
        <v>405</v>
      </c>
      <c r="C340" s="30" t="s">
        <v>2684</v>
      </c>
      <c r="D340" s="34" t="s">
        <v>2217</v>
      </c>
      <c r="F340" s="34" t="s">
        <v>2309</v>
      </c>
      <c r="G340" s="34" t="s">
        <v>2310</v>
      </c>
      <c r="H340" s="34" t="s">
        <v>2311</v>
      </c>
      <c r="I340" s="34"/>
      <c r="J340" s="34"/>
      <c r="K340" s="34"/>
      <c r="M340" s="42"/>
    </row>
    <row r="341" spans="1:13" s="31" customFormat="1" x14ac:dyDescent="0.35">
      <c r="A341" s="34" t="s">
        <v>2294</v>
      </c>
      <c r="B341" s="34" t="s">
        <v>406</v>
      </c>
      <c r="C341" s="30" t="s">
        <v>2685</v>
      </c>
      <c r="D341" s="34" t="s">
        <v>2217</v>
      </c>
      <c r="F341" s="34" t="s">
        <v>2309</v>
      </c>
      <c r="G341" s="34" t="s">
        <v>2310</v>
      </c>
      <c r="H341" s="34" t="s">
        <v>2311</v>
      </c>
      <c r="I341" s="34"/>
      <c r="J341" s="34"/>
      <c r="K341" s="34"/>
      <c r="M341" s="42"/>
    </row>
    <row r="342" spans="1:13" s="31" customFormat="1" ht="16.399999999999999" customHeight="1" x14ac:dyDescent="0.35">
      <c r="A342" s="34" t="s">
        <v>2243</v>
      </c>
      <c r="B342" s="34" t="s">
        <v>407</v>
      </c>
      <c r="C342" s="34"/>
      <c r="D342" s="31" t="s">
        <v>2217</v>
      </c>
      <c r="E342" s="34"/>
      <c r="F342" s="34"/>
      <c r="G342" s="34"/>
      <c r="H342" s="34"/>
      <c r="I342" s="34"/>
      <c r="J342" s="34"/>
      <c r="K342" s="34"/>
      <c r="M342" s="42" t="s">
        <v>2686</v>
      </c>
    </row>
    <row r="343" spans="1:13" s="41" customFormat="1" x14ac:dyDescent="0.35">
      <c r="A343" s="39" t="s">
        <v>2238</v>
      </c>
      <c r="B343" s="39" t="s">
        <v>2678</v>
      </c>
      <c r="C343" s="39"/>
      <c r="E343" s="39"/>
      <c r="F343" s="39"/>
      <c r="G343" s="39"/>
      <c r="H343" s="39"/>
      <c r="I343" s="39"/>
      <c r="J343" s="39"/>
      <c r="K343" s="39"/>
      <c r="L343" s="40"/>
    </row>
    <row r="344" spans="1:13" s="38" customFormat="1" ht="14" x14ac:dyDescent="0.3">
      <c r="A344" s="38" t="s">
        <v>2238</v>
      </c>
      <c r="B344" s="38" t="s">
        <v>2670</v>
      </c>
    </row>
    <row r="345" spans="1:13" s="38" customFormat="1" ht="14" x14ac:dyDescent="0.3">
      <c r="A345" s="38" t="s">
        <v>2211</v>
      </c>
      <c r="B345" s="38" t="s">
        <v>2687</v>
      </c>
      <c r="C345" s="38" t="s">
        <v>2688</v>
      </c>
      <c r="E345" s="38" t="s">
        <v>2689</v>
      </c>
    </row>
    <row r="346" spans="1:13" s="34" customFormat="1" ht="14" x14ac:dyDescent="0.3">
      <c r="A346" s="34" t="s">
        <v>2208</v>
      </c>
      <c r="B346" s="34" t="s">
        <v>408</v>
      </c>
      <c r="C346" s="34" t="s">
        <v>2690</v>
      </c>
    </row>
    <row r="347" spans="1:13" s="34" customFormat="1" ht="14" x14ac:dyDescent="0.3">
      <c r="A347" s="34" t="s">
        <v>2289</v>
      </c>
      <c r="B347" s="34" t="s">
        <v>409</v>
      </c>
      <c r="C347" s="30" t="s">
        <v>2691</v>
      </c>
      <c r="D347" s="34" t="s">
        <v>2217</v>
      </c>
    </row>
    <row r="348" spans="1:13" s="39" customFormat="1" ht="14" x14ac:dyDescent="0.3">
      <c r="A348" s="39" t="s">
        <v>2211</v>
      </c>
      <c r="B348" s="39" t="s">
        <v>2692</v>
      </c>
      <c r="C348" s="39" t="s">
        <v>2292</v>
      </c>
      <c r="E348" s="39" t="s">
        <v>2693</v>
      </c>
    </row>
    <row r="349" spans="1:13" s="31" customFormat="1" x14ac:dyDescent="0.35">
      <c r="A349" s="34" t="s">
        <v>2294</v>
      </c>
      <c r="B349" s="34" t="s">
        <v>410</v>
      </c>
      <c r="C349" s="30" t="s">
        <v>2694</v>
      </c>
      <c r="D349" s="31" t="s">
        <v>2217</v>
      </c>
      <c r="E349" s="34"/>
      <c r="F349" s="34" t="s">
        <v>2296</v>
      </c>
      <c r="G349" s="34" t="s">
        <v>2297</v>
      </c>
      <c r="H349" s="34" t="s">
        <v>2298</v>
      </c>
      <c r="I349" s="34"/>
      <c r="J349" s="34"/>
      <c r="K349" s="34"/>
      <c r="L349" s="34"/>
    </row>
    <row r="350" spans="1:13" s="41" customFormat="1" x14ac:dyDescent="0.35">
      <c r="A350" s="39" t="s">
        <v>2238</v>
      </c>
      <c r="B350" s="39" t="s">
        <v>2692</v>
      </c>
      <c r="C350" s="39"/>
      <c r="E350" s="39"/>
      <c r="F350" s="39"/>
      <c r="G350" s="39"/>
      <c r="H350" s="39"/>
      <c r="I350" s="39"/>
      <c r="J350" s="39"/>
      <c r="K350" s="39"/>
      <c r="L350" s="40"/>
    </row>
    <row r="351" spans="1:13" s="41" customFormat="1" x14ac:dyDescent="0.35">
      <c r="A351" s="39" t="s">
        <v>2211</v>
      </c>
      <c r="B351" s="39" t="s">
        <v>2695</v>
      </c>
      <c r="C351" s="39" t="s">
        <v>2300</v>
      </c>
      <c r="E351" s="39" t="s">
        <v>2693</v>
      </c>
      <c r="F351" s="39"/>
      <c r="G351" s="39"/>
      <c r="H351" s="39"/>
      <c r="I351" s="39"/>
      <c r="J351" s="39"/>
      <c r="K351" s="39"/>
      <c r="L351" s="40"/>
    </row>
    <row r="352" spans="1:13" s="31" customFormat="1" x14ac:dyDescent="0.35">
      <c r="A352" s="34" t="s">
        <v>2301</v>
      </c>
      <c r="B352" s="34" t="s">
        <v>411</v>
      </c>
      <c r="C352" s="30" t="s">
        <v>2696</v>
      </c>
      <c r="D352" s="31" t="s">
        <v>2217</v>
      </c>
      <c r="E352" s="34"/>
      <c r="F352" s="34"/>
      <c r="G352" s="34"/>
      <c r="H352" s="34"/>
      <c r="I352" s="34"/>
      <c r="J352" s="34"/>
      <c r="K352" s="34"/>
      <c r="L352" s="42"/>
    </row>
    <row r="353" spans="1:13" s="34" customFormat="1" ht="14" x14ac:dyDescent="0.3">
      <c r="A353" s="43" t="s">
        <v>2303</v>
      </c>
      <c r="B353" s="34" t="s">
        <v>412</v>
      </c>
      <c r="C353" s="30" t="s">
        <v>2697</v>
      </c>
      <c r="D353" s="34" t="s">
        <v>2217</v>
      </c>
      <c r="E353" s="34" t="s">
        <v>2698</v>
      </c>
    </row>
    <row r="354" spans="1:13" s="34" customFormat="1" ht="14" x14ac:dyDescent="0.3">
      <c r="A354" s="43" t="s">
        <v>2215</v>
      </c>
      <c r="B354" s="34" t="s">
        <v>413</v>
      </c>
      <c r="C354" s="30" t="s">
        <v>2699</v>
      </c>
      <c r="D354" s="34" t="s">
        <v>2217</v>
      </c>
      <c r="E354" s="34" t="s">
        <v>2700</v>
      </c>
    </row>
    <row r="355" spans="1:13" s="31" customFormat="1" x14ac:dyDescent="0.35">
      <c r="A355" s="34" t="s">
        <v>2294</v>
      </c>
      <c r="B355" s="34" t="s">
        <v>414</v>
      </c>
      <c r="C355" s="30" t="s">
        <v>2701</v>
      </c>
      <c r="D355" s="31" t="s">
        <v>2217</v>
      </c>
      <c r="F355" s="34" t="s">
        <v>2309</v>
      </c>
      <c r="G355" s="34" t="s">
        <v>2310</v>
      </c>
      <c r="H355" s="34" t="s">
        <v>2311</v>
      </c>
      <c r="I355" s="34"/>
      <c r="J355" s="34"/>
      <c r="K355" s="34"/>
      <c r="L355" s="42"/>
    </row>
    <row r="356" spans="1:13" s="31" customFormat="1" x14ac:dyDescent="0.35">
      <c r="A356" s="34" t="s">
        <v>2294</v>
      </c>
      <c r="B356" s="34" t="s">
        <v>415</v>
      </c>
      <c r="C356" s="30" t="s">
        <v>2702</v>
      </c>
      <c r="D356" s="31" t="s">
        <v>2217</v>
      </c>
      <c r="F356" s="34" t="s">
        <v>2309</v>
      </c>
      <c r="G356" s="34" t="s">
        <v>2310</v>
      </c>
      <c r="H356" s="34" t="s">
        <v>2311</v>
      </c>
      <c r="I356" s="34"/>
      <c r="J356" s="34"/>
      <c r="K356" s="34"/>
      <c r="L356" s="42"/>
    </row>
    <row r="357" spans="1:13" s="31" customFormat="1" ht="16.399999999999999" customHeight="1" x14ac:dyDescent="0.35">
      <c r="A357" s="34" t="s">
        <v>2243</v>
      </c>
      <c r="B357" s="34" t="s">
        <v>416</v>
      </c>
      <c r="C357" s="34"/>
      <c r="D357" s="31" t="s">
        <v>2217</v>
      </c>
      <c r="E357" s="34"/>
      <c r="F357" s="34"/>
      <c r="G357" s="34"/>
      <c r="H357" s="34"/>
      <c r="I357" s="34"/>
      <c r="J357" s="34"/>
      <c r="K357" s="34"/>
      <c r="M357" s="42" t="s">
        <v>2703</v>
      </c>
    </row>
    <row r="358" spans="1:13" s="41" customFormat="1" x14ac:dyDescent="0.35">
      <c r="A358" s="39" t="s">
        <v>2238</v>
      </c>
      <c r="B358" s="39" t="s">
        <v>2695</v>
      </c>
      <c r="C358" s="39"/>
      <c r="E358" s="39"/>
      <c r="F358" s="39"/>
      <c r="G358" s="39"/>
      <c r="H358" s="39"/>
      <c r="I358" s="39"/>
      <c r="J358" s="39"/>
      <c r="K358" s="39"/>
      <c r="L358" s="40"/>
    </row>
    <row r="359" spans="1:13" s="38" customFormat="1" ht="14" x14ac:dyDescent="0.3">
      <c r="A359" s="38" t="s">
        <v>2238</v>
      </c>
      <c r="B359" s="38" t="s">
        <v>2687</v>
      </c>
    </row>
    <row r="360" spans="1:13" s="38" customFormat="1" ht="14" x14ac:dyDescent="0.3">
      <c r="A360" s="38" t="s">
        <v>2211</v>
      </c>
      <c r="B360" s="38" t="s">
        <v>2704</v>
      </c>
      <c r="C360" s="38" t="s">
        <v>2705</v>
      </c>
      <c r="E360" s="38" t="s">
        <v>2706</v>
      </c>
    </row>
    <row r="361" spans="1:13" s="34" customFormat="1" ht="14" x14ac:dyDescent="0.3">
      <c r="A361" s="34" t="s">
        <v>2208</v>
      </c>
      <c r="B361" s="34" t="s">
        <v>417</v>
      </c>
      <c r="C361" s="34" t="s">
        <v>2707</v>
      </c>
    </row>
    <row r="362" spans="1:13" s="34" customFormat="1" ht="14" x14ac:dyDescent="0.3">
      <c r="A362" s="34" t="s">
        <v>2289</v>
      </c>
      <c r="B362" s="34" t="s">
        <v>418</v>
      </c>
      <c r="C362" s="30" t="s">
        <v>2708</v>
      </c>
      <c r="D362" s="34" t="s">
        <v>2217</v>
      </c>
    </row>
    <row r="363" spans="1:13" s="39" customFormat="1" ht="14" x14ac:dyDescent="0.3">
      <c r="A363" s="39" t="s">
        <v>2211</v>
      </c>
      <c r="B363" s="39" t="s">
        <v>2709</v>
      </c>
      <c r="C363" s="39" t="s">
        <v>2292</v>
      </c>
      <c r="E363" s="39" t="s">
        <v>2710</v>
      </c>
    </row>
    <row r="364" spans="1:13" s="31" customFormat="1" ht="15.75" customHeight="1" x14ac:dyDescent="0.35">
      <c r="A364" s="34" t="s">
        <v>2294</v>
      </c>
      <c r="B364" s="34" t="s">
        <v>419</v>
      </c>
      <c r="C364" s="30" t="s">
        <v>2711</v>
      </c>
      <c r="D364" s="31" t="s">
        <v>2217</v>
      </c>
      <c r="E364" s="34"/>
      <c r="F364" s="34" t="s">
        <v>2296</v>
      </c>
      <c r="G364" s="34" t="s">
        <v>2297</v>
      </c>
      <c r="H364" s="34" t="s">
        <v>2298</v>
      </c>
      <c r="I364" s="34"/>
      <c r="J364" s="34"/>
      <c r="K364" s="34"/>
      <c r="L364" s="34"/>
    </row>
    <row r="365" spans="1:13" s="41" customFormat="1" x14ac:dyDescent="0.35">
      <c r="A365" s="39" t="s">
        <v>2238</v>
      </c>
      <c r="B365" s="39" t="s">
        <v>2709</v>
      </c>
      <c r="C365" s="39"/>
      <c r="E365" s="39"/>
      <c r="F365" s="39"/>
      <c r="G365" s="39"/>
      <c r="H365" s="39"/>
      <c r="I365" s="39"/>
      <c r="J365" s="39"/>
      <c r="K365" s="39"/>
      <c r="L365" s="40"/>
    </row>
    <row r="366" spans="1:13" s="41" customFormat="1" x14ac:dyDescent="0.35">
      <c r="A366" s="39" t="s">
        <v>2211</v>
      </c>
      <c r="B366" s="39" t="s">
        <v>2712</v>
      </c>
      <c r="C366" s="39" t="s">
        <v>2300</v>
      </c>
      <c r="E366" s="39" t="s">
        <v>2710</v>
      </c>
      <c r="F366" s="39"/>
      <c r="G366" s="39"/>
      <c r="H366" s="39"/>
      <c r="I366" s="39"/>
      <c r="J366" s="39"/>
      <c r="K366" s="39"/>
      <c r="L366" s="40"/>
    </row>
    <row r="367" spans="1:13" s="31" customFormat="1" x14ac:dyDescent="0.35">
      <c r="A367" s="34" t="s">
        <v>2301</v>
      </c>
      <c r="B367" s="34" t="s">
        <v>420</v>
      </c>
      <c r="C367" s="30" t="s">
        <v>2713</v>
      </c>
      <c r="D367" s="31" t="s">
        <v>2217</v>
      </c>
      <c r="E367" s="34"/>
      <c r="F367" s="34"/>
      <c r="G367" s="34"/>
      <c r="H367" s="34"/>
      <c r="I367" s="34"/>
      <c r="J367" s="34"/>
      <c r="K367" s="34"/>
      <c r="L367" s="42"/>
    </row>
    <row r="368" spans="1:13" s="34" customFormat="1" ht="14" x14ac:dyDescent="0.3">
      <c r="A368" s="43" t="s">
        <v>2303</v>
      </c>
      <c r="B368" s="34" t="s">
        <v>421</v>
      </c>
      <c r="C368" s="30" t="s">
        <v>2714</v>
      </c>
      <c r="D368" s="34" t="s">
        <v>2217</v>
      </c>
      <c r="E368" s="34" t="s">
        <v>2715</v>
      </c>
    </row>
    <row r="369" spans="1:13" s="34" customFormat="1" ht="14" x14ac:dyDescent="0.3">
      <c r="A369" s="43" t="s">
        <v>2215</v>
      </c>
      <c r="B369" s="34" t="s">
        <v>422</v>
      </c>
      <c r="C369" s="30" t="s">
        <v>2716</v>
      </c>
      <c r="D369" s="34" t="s">
        <v>2217</v>
      </c>
      <c r="E369" s="34" t="s">
        <v>2717</v>
      </c>
    </row>
    <row r="370" spans="1:13" s="31" customFormat="1" x14ac:dyDescent="0.35">
      <c r="A370" s="34" t="s">
        <v>2294</v>
      </c>
      <c r="B370" s="34" t="s">
        <v>423</v>
      </c>
      <c r="C370" s="30" t="s">
        <v>2718</v>
      </c>
      <c r="D370" s="31" t="s">
        <v>2217</v>
      </c>
      <c r="F370" s="34" t="s">
        <v>2309</v>
      </c>
      <c r="G370" s="34" t="s">
        <v>2310</v>
      </c>
      <c r="H370" s="34" t="s">
        <v>2311</v>
      </c>
      <c r="I370" s="34"/>
      <c r="J370" s="34"/>
      <c r="K370" s="34"/>
      <c r="L370" s="42"/>
    </row>
    <row r="371" spans="1:13" s="31" customFormat="1" x14ac:dyDescent="0.35">
      <c r="A371" s="34" t="s">
        <v>2294</v>
      </c>
      <c r="B371" s="34" t="s">
        <v>424</v>
      </c>
      <c r="C371" s="30" t="s">
        <v>2719</v>
      </c>
      <c r="D371" s="31" t="s">
        <v>2217</v>
      </c>
      <c r="F371" s="34" t="s">
        <v>2309</v>
      </c>
      <c r="G371" s="34" t="s">
        <v>2310</v>
      </c>
      <c r="H371" s="34" t="s">
        <v>2311</v>
      </c>
      <c r="I371" s="34"/>
      <c r="J371" s="34"/>
      <c r="K371" s="34"/>
      <c r="L371" s="42"/>
    </row>
    <row r="372" spans="1:13" s="31" customFormat="1" ht="16.399999999999999" customHeight="1" x14ac:dyDescent="0.35">
      <c r="A372" s="34" t="s">
        <v>2243</v>
      </c>
      <c r="B372" s="34" t="s">
        <v>425</v>
      </c>
      <c r="C372" s="34"/>
      <c r="D372" s="31" t="s">
        <v>2217</v>
      </c>
      <c r="E372" s="34"/>
      <c r="F372" s="34"/>
      <c r="G372" s="34"/>
      <c r="H372" s="34"/>
      <c r="I372" s="34"/>
      <c r="J372" s="34"/>
      <c r="K372" s="34"/>
      <c r="M372" s="42" t="s">
        <v>2720</v>
      </c>
    </row>
    <row r="373" spans="1:13" s="41" customFormat="1" x14ac:dyDescent="0.35">
      <c r="A373" s="39" t="s">
        <v>2238</v>
      </c>
      <c r="B373" s="39" t="s">
        <v>2712</v>
      </c>
      <c r="C373" s="39"/>
      <c r="E373" s="39"/>
      <c r="F373" s="39"/>
      <c r="G373" s="39"/>
      <c r="H373" s="39"/>
      <c r="I373" s="39"/>
      <c r="J373" s="39"/>
      <c r="K373" s="39"/>
      <c r="L373" s="40"/>
    </row>
    <row r="374" spans="1:13" s="38" customFormat="1" ht="14" x14ac:dyDescent="0.3">
      <c r="A374" s="38" t="s">
        <v>2238</v>
      </c>
      <c r="B374" s="38" t="s">
        <v>2704</v>
      </c>
    </row>
    <row r="375" spans="1:13" s="38" customFormat="1" ht="14" x14ac:dyDescent="0.3">
      <c r="A375" s="38" t="s">
        <v>2211</v>
      </c>
      <c r="B375" s="38" t="s">
        <v>2721</v>
      </c>
      <c r="C375" s="38" t="s">
        <v>2722</v>
      </c>
      <c r="E375" s="38" t="s">
        <v>2723</v>
      </c>
    </row>
    <row r="376" spans="1:13" s="34" customFormat="1" ht="14" x14ac:dyDescent="0.3">
      <c r="A376" s="34" t="s">
        <v>2208</v>
      </c>
      <c r="B376" s="34" t="s">
        <v>426</v>
      </c>
      <c r="C376" s="34" t="s">
        <v>2724</v>
      </c>
    </row>
    <row r="377" spans="1:13" s="34" customFormat="1" ht="14" x14ac:dyDescent="0.3">
      <c r="A377" s="34" t="s">
        <v>2289</v>
      </c>
      <c r="B377" s="34" t="s">
        <v>427</v>
      </c>
      <c r="C377" s="30" t="s">
        <v>2725</v>
      </c>
      <c r="D377" s="34" t="s">
        <v>2217</v>
      </c>
    </row>
    <row r="378" spans="1:13" s="39" customFormat="1" ht="14" x14ac:dyDescent="0.3">
      <c r="A378" s="39" t="s">
        <v>2211</v>
      </c>
      <c r="B378" s="39" t="s">
        <v>2726</v>
      </c>
      <c r="C378" s="39" t="s">
        <v>2292</v>
      </c>
      <c r="E378" s="39" t="s">
        <v>2727</v>
      </c>
    </row>
    <row r="379" spans="1:13" s="31" customFormat="1" x14ac:dyDescent="0.35">
      <c r="A379" s="34" t="s">
        <v>2294</v>
      </c>
      <c r="B379" s="34" t="s">
        <v>428</v>
      </c>
      <c r="C379" s="30" t="s">
        <v>2728</v>
      </c>
      <c r="D379" s="34" t="s">
        <v>2217</v>
      </c>
      <c r="E379" s="34"/>
      <c r="F379" s="34" t="s">
        <v>2296</v>
      </c>
      <c r="G379" s="34" t="s">
        <v>2297</v>
      </c>
      <c r="H379" s="34" t="s">
        <v>2298</v>
      </c>
      <c r="I379" s="34"/>
      <c r="J379" s="34"/>
      <c r="K379" s="34"/>
      <c r="L379" s="34"/>
    </row>
    <row r="380" spans="1:13" s="41" customFormat="1" x14ac:dyDescent="0.35">
      <c r="A380" s="39" t="s">
        <v>2238</v>
      </c>
      <c r="B380" s="39" t="s">
        <v>2726</v>
      </c>
      <c r="C380" s="53"/>
      <c r="E380" s="39"/>
      <c r="F380" s="39"/>
      <c r="G380" s="39"/>
      <c r="H380" s="39"/>
      <c r="I380" s="39"/>
      <c r="J380" s="39"/>
      <c r="K380" s="39"/>
      <c r="L380" s="40"/>
    </row>
    <row r="381" spans="1:13" s="41" customFormat="1" x14ac:dyDescent="0.35">
      <c r="A381" s="39" t="s">
        <v>2211</v>
      </c>
      <c r="B381" s="39" t="s">
        <v>2729</v>
      </c>
      <c r="C381" s="39" t="s">
        <v>2300</v>
      </c>
      <c r="E381" s="39" t="s">
        <v>2727</v>
      </c>
      <c r="F381" s="39"/>
      <c r="G381" s="39"/>
      <c r="H381" s="39"/>
      <c r="I381" s="39"/>
      <c r="J381" s="39"/>
      <c r="K381" s="39"/>
      <c r="L381" s="40"/>
    </row>
    <row r="382" spans="1:13" s="31" customFormat="1" x14ac:dyDescent="0.35">
      <c r="A382" s="34" t="s">
        <v>2301</v>
      </c>
      <c r="B382" s="34" t="s">
        <v>429</v>
      </c>
      <c r="C382" s="30" t="s">
        <v>2730</v>
      </c>
      <c r="D382" s="34" t="s">
        <v>2217</v>
      </c>
      <c r="E382" s="34"/>
      <c r="F382" s="34"/>
      <c r="G382" s="34"/>
      <c r="H382" s="34"/>
      <c r="I382" s="34"/>
      <c r="J382" s="34"/>
      <c r="K382" s="34"/>
      <c r="L382" s="42"/>
    </row>
    <row r="383" spans="1:13" s="34" customFormat="1" ht="14" x14ac:dyDescent="0.3">
      <c r="A383" s="43" t="s">
        <v>2303</v>
      </c>
      <c r="B383" s="34" t="s">
        <v>430</v>
      </c>
      <c r="C383" s="30" t="s">
        <v>2731</v>
      </c>
      <c r="D383" s="34" t="s">
        <v>2217</v>
      </c>
      <c r="E383" s="34" t="s">
        <v>2732</v>
      </c>
    </row>
    <row r="384" spans="1:13" s="34" customFormat="1" ht="14" x14ac:dyDescent="0.3">
      <c r="A384" s="43" t="s">
        <v>2215</v>
      </c>
      <c r="B384" s="34" t="s">
        <v>431</v>
      </c>
      <c r="C384" s="30" t="s">
        <v>2733</v>
      </c>
      <c r="D384" s="34" t="s">
        <v>2217</v>
      </c>
      <c r="E384" s="34" t="s">
        <v>2734</v>
      </c>
    </row>
    <row r="385" spans="1:13" s="31" customFormat="1" x14ac:dyDescent="0.35">
      <c r="A385" s="34" t="s">
        <v>2294</v>
      </c>
      <c r="B385" s="34" t="s">
        <v>432</v>
      </c>
      <c r="C385" s="30" t="s">
        <v>2735</v>
      </c>
      <c r="D385" s="34" t="s">
        <v>2217</v>
      </c>
      <c r="F385" s="34" t="s">
        <v>2309</v>
      </c>
      <c r="G385" s="34" t="s">
        <v>2310</v>
      </c>
      <c r="H385" s="34" t="s">
        <v>2311</v>
      </c>
      <c r="I385" s="34"/>
      <c r="J385" s="34"/>
      <c r="K385" s="34"/>
      <c r="L385" s="42"/>
    </row>
    <row r="386" spans="1:13" s="31" customFormat="1" x14ac:dyDescent="0.35">
      <c r="A386" s="34" t="s">
        <v>2294</v>
      </c>
      <c r="B386" s="34" t="s">
        <v>433</v>
      </c>
      <c r="C386" s="30" t="s">
        <v>2736</v>
      </c>
      <c r="D386" s="34" t="s">
        <v>2217</v>
      </c>
      <c r="F386" s="34" t="s">
        <v>2309</v>
      </c>
      <c r="G386" s="34" t="s">
        <v>2310</v>
      </c>
      <c r="H386" s="34" t="s">
        <v>2311</v>
      </c>
      <c r="I386" s="34"/>
      <c r="J386" s="34"/>
      <c r="K386" s="34"/>
      <c r="L386" s="42"/>
    </row>
    <row r="387" spans="1:13" s="31" customFormat="1" ht="16.399999999999999" customHeight="1" x14ac:dyDescent="0.35">
      <c r="A387" s="34" t="s">
        <v>2243</v>
      </c>
      <c r="B387" s="34" t="s">
        <v>434</v>
      </c>
      <c r="C387" s="34"/>
      <c r="D387" s="31" t="s">
        <v>2217</v>
      </c>
      <c r="E387" s="34"/>
      <c r="F387" s="34"/>
      <c r="G387" s="34"/>
      <c r="H387" s="34"/>
      <c r="I387" s="34"/>
      <c r="J387" s="34"/>
      <c r="K387" s="34"/>
      <c r="M387" s="42" t="s">
        <v>2737</v>
      </c>
    </row>
    <row r="388" spans="1:13" s="41" customFormat="1" x14ac:dyDescent="0.35">
      <c r="A388" s="39" t="s">
        <v>2238</v>
      </c>
      <c r="B388" s="39" t="s">
        <v>2729</v>
      </c>
      <c r="C388" s="39"/>
      <c r="E388" s="39"/>
      <c r="F388" s="39"/>
      <c r="G388" s="39"/>
      <c r="H388" s="39"/>
      <c r="I388" s="39"/>
      <c r="J388" s="39"/>
      <c r="K388" s="39"/>
      <c r="L388" s="40"/>
    </row>
    <row r="389" spans="1:13" s="38" customFormat="1" ht="14" x14ac:dyDescent="0.3">
      <c r="A389" s="38" t="s">
        <v>2238</v>
      </c>
      <c r="B389" s="38" t="s">
        <v>2721</v>
      </c>
    </row>
    <row r="390" spans="1:13" s="38" customFormat="1" ht="14" x14ac:dyDescent="0.3">
      <c r="A390" s="38" t="s">
        <v>2211</v>
      </c>
      <c r="B390" s="38" t="s">
        <v>2738</v>
      </c>
      <c r="C390" s="38" t="s">
        <v>2739</v>
      </c>
      <c r="E390" s="38" t="s">
        <v>2740</v>
      </c>
    </row>
    <row r="391" spans="1:13" s="34" customFormat="1" ht="14" x14ac:dyDescent="0.3">
      <c r="A391" s="34" t="s">
        <v>2208</v>
      </c>
      <c r="B391" s="34" t="s">
        <v>435</v>
      </c>
      <c r="C391" s="34" t="s">
        <v>2741</v>
      </c>
    </row>
    <row r="392" spans="1:13" s="34" customFormat="1" ht="14" x14ac:dyDescent="0.3">
      <c r="A392" s="34" t="s">
        <v>2289</v>
      </c>
      <c r="B392" s="34" t="s">
        <v>436</v>
      </c>
      <c r="C392" s="30" t="s">
        <v>2742</v>
      </c>
      <c r="D392" s="34" t="s">
        <v>2217</v>
      </c>
    </row>
    <row r="393" spans="1:13" s="39" customFormat="1" ht="14" x14ac:dyDescent="0.3">
      <c r="A393" s="39" t="s">
        <v>2211</v>
      </c>
      <c r="B393" s="39" t="s">
        <v>2743</v>
      </c>
      <c r="C393" s="39" t="s">
        <v>2292</v>
      </c>
      <c r="E393" s="39" t="s">
        <v>2744</v>
      </c>
    </row>
    <row r="394" spans="1:13" s="31" customFormat="1" x14ac:dyDescent="0.35">
      <c r="A394" s="34" t="s">
        <v>2294</v>
      </c>
      <c r="B394" s="34" t="s">
        <v>437</v>
      </c>
      <c r="C394" s="30" t="s">
        <v>2745</v>
      </c>
      <c r="D394" s="34" t="s">
        <v>2217</v>
      </c>
      <c r="F394" s="34" t="s">
        <v>2296</v>
      </c>
      <c r="G394" s="34" t="s">
        <v>2297</v>
      </c>
      <c r="H394" s="34" t="s">
        <v>2298</v>
      </c>
      <c r="I394" s="34"/>
      <c r="J394" s="34"/>
      <c r="K394" s="34"/>
      <c r="L394" s="34"/>
    </row>
    <row r="395" spans="1:13" s="41" customFormat="1" x14ac:dyDescent="0.35">
      <c r="A395" s="39" t="s">
        <v>2238</v>
      </c>
      <c r="B395" s="39" t="s">
        <v>2743</v>
      </c>
      <c r="C395" s="39"/>
      <c r="E395" s="39"/>
      <c r="F395" s="39"/>
      <c r="G395" s="39"/>
      <c r="H395" s="39"/>
      <c r="I395" s="39"/>
      <c r="J395" s="39"/>
      <c r="K395" s="39"/>
      <c r="L395" s="40"/>
    </row>
    <row r="396" spans="1:13" s="41" customFormat="1" x14ac:dyDescent="0.35">
      <c r="A396" s="39" t="s">
        <v>2211</v>
      </c>
      <c r="B396" s="39" t="s">
        <v>2746</v>
      </c>
      <c r="C396" s="39" t="s">
        <v>2300</v>
      </c>
      <c r="E396" s="39" t="s">
        <v>2744</v>
      </c>
      <c r="F396" s="39"/>
      <c r="G396" s="39"/>
      <c r="H396" s="39"/>
      <c r="I396" s="39"/>
      <c r="J396" s="39"/>
      <c r="K396" s="39"/>
      <c r="L396" s="40"/>
    </row>
    <row r="397" spans="1:13" s="31" customFormat="1" x14ac:dyDescent="0.35">
      <c r="A397" s="34" t="s">
        <v>2301</v>
      </c>
      <c r="B397" s="34" t="s">
        <v>438</v>
      </c>
      <c r="C397" s="30" t="s">
        <v>2747</v>
      </c>
      <c r="D397" s="34" t="s">
        <v>2217</v>
      </c>
      <c r="F397" s="34"/>
      <c r="G397" s="34"/>
      <c r="H397" s="34"/>
      <c r="I397" s="34"/>
      <c r="J397" s="34"/>
      <c r="K397" s="34"/>
      <c r="L397" s="42"/>
    </row>
    <row r="398" spans="1:13" s="34" customFormat="1" ht="14" x14ac:dyDescent="0.3">
      <c r="A398" s="43" t="s">
        <v>2303</v>
      </c>
      <c r="B398" s="34" t="s">
        <v>439</v>
      </c>
      <c r="C398" s="30" t="s">
        <v>2748</v>
      </c>
      <c r="D398" s="34" t="s">
        <v>2217</v>
      </c>
      <c r="E398" s="34" t="s">
        <v>2749</v>
      </c>
    </row>
    <row r="399" spans="1:13" s="34" customFormat="1" ht="14" x14ac:dyDescent="0.3">
      <c r="A399" s="43" t="s">
        <v>2215</v>
      </c>
      <c r="B399" s="34" t="s">
        <v>440</v>
      </c>
      <c r="C399" s="30" t="s">
        <v>2750</v>
      </c>
      <c r="D399" s="34" t="s">
        <v>2217</v>
      </c>
      <c r="E399" s="34" t="s">
        <v>2751</v>
      </c>
    </row>
    <row r="400" spans="1:13" s="31" customFormat="1" x14ac:dyDescent="0.35">
      <c r="A400" s="34" t="s">
        <v>2294</v>
      </c>
      <c r="B400" s="34" t="s">
        <v>441</v>
      </c>
      <c r="C400" s="30" t="s">
        <v>2752</v>
      </c>
      <c r="D400" s="34" t="s">
        <v>2217</v>
      </c>
      <c r="F400" s="34" t="s">
        <v>2309</v>
      </c>
      <c r="G400" s="34" t="s">
        <v>2310</v>
      </c>
      <c r="H400" s="34" t="s">
        <v>2311</v>
      </c>
      <c r="I400" s="34"/>
      <c r="J400" s="34"/>
      <c r="K400" s="34"/>
      <c r="L400" s="42"/>
    </row>
    <row r="401" spans="1:13" s="31" customFormat="1" x14ac:dyDescent="0.35">
      <c r="A401" s="34" t="s">
        <v>2294</v>
      </c>
      <c r="B401" s="34" t="s">
        <v>442</v>
      </c>
      <c r="C401" s="30" t="s">
        <v>2753</v>
      </c>
      <c r="D401" s="34" t="s">
        <v>2217</v>
      </c>
      <c r="F401" s="34" t="s">
        <v>2309</v>
      </c>
      <c r="G401" s="34" t="s">
        <v>2310</v>
      </c>
      <c r="H401" s="34" t="s">
        <v>2311</v>
      </c>
      <c r="I401" s="34"/>
      <c r="J401" s="34"/>
      <c r="K401" s="34"/>
      <c r="L401" s="42"/>
    </row>
    <row r="402" spans="1:13" s="31" customFormat="1" ht="16.399999999999999" customHeight="1" x14ac:dyDescent="0.35">
      <c r="A402" s="34" t="s">
        <v>2243</v>
      </c>
      <c r="B402" s="34" t="s">
        <v>443</v>
      </c>
      <c r="C402" s="34"/>
      <c r="E402" s="34"/>
      <c r="F402" s="34"/>
      <c r="G402" s="34"/>
      <c r="H402" s="34"/>
      <c r="I402" s="34"/>
      <c r="J402" s="34"/>
      <c r="K402" s="34"/>
      <c r="M402" s="42" t="s">
        <v>2754</v>
      </c>
    </row>
    <row r="403" spans="1:13" s="41" customFormat="1" x14ac:dyDescent="0.35">
      <c r="A403" s="39" t="s">
        <v>2238</v>
      </c>
      <c r="B403" s="39" t="s">
        <v>2746</v>
      </c>
      <c r="C403" s="39"/>
      <c r="E403" s="39"/>
      <c r="F403" s="39"/>
      <c r="G403" s="39"/>
      <c r="H403" s="39"/>
      <c r="I403" s="39"/>
      <c r="J403" s="39"/>
      <c r="K403" s="39"/>
      <c r="M403" s="40"/>
    </row>
    <row r="404" spans="1:13" s="38" customFormat="1" ht="14" x14ac:dyDescent="0.3">
      <c r="A404" s="38" t="s">
        <v>2238</v>
      </c>
      <c r="B404" s="38" t="s">
        <v>2738</v>
      </c>
    </row>
    <row r="405" spans="1:13" s="44" customFormat="1" ht="14" x14ac:dyDescent="0.3">
      <c r="A405" s="44" t="s">
        <v>2211</v>
      </c>
      <c r="B405" s="44" t="s">
        <v>2755</v>
      </c>
      <c r="C405" s="44" t="s">
        <v>1662</v>
      </c>
      <c r="E405" s="44" t="s">
        <v>2756</v>
      </c>
    </row>
    <row r="406" spans="1:13" s="30" customFormat="1" ht="14" x14ac:dyDescent="0.3">
      <c r="A406" s="30" t="s">
        <v>2208</v>
      </c>
      <c r="B406" s="30" t="s">
        <v>444</v>
      </c>
      <c r="C406" s="30" t="s">
        <v>2757</v>
      </c>
    </row>
    <row r="407" spans="1:13" s="30" customFormat="1" ht="14" x14ac:dyDescent="0.3">
      <c r="A407" s="30" t="s">
        <v>2289</v>
      </c>
      <c r="B407" s="30" t="s">
        <v>445</v>
      </c>
      <c r="C407" s="30" t="s">
        <v>2758</v>
      </c>
      <c r="D407" s="34" t="s">
        <v>2217</v>
      </c>
    </row>
    <row r="408" spans="1:13" s="45" customFormat="1" ht="14" x14ac:dyDescent="0.3">
      <c r="A408" s="45" t="s">
        <v>2211</v>
      </c>
      <c r="B408" s="45" t="s">
        <v>2759</v>
      </c>
      <c r="C408" s="45" t="s">
        <v>2292</v>
      </c>
      <c r="E408" s="45" t="s">
        <v>2760</v>
      </c>
    </row>
    <row r="409" spans="1:13" s="30" customFormat="1" ht="14" x14ac:dyDescent="0.3">
      <c r="A409" s="30" t="s">
        <v>2249</v>
      </c>
      <c r="B409" s="30" t="s">
        <v>446</v>
      </c>
      <c r="C409" s="30" t="s">
        <v>2761</v>
      </c>
      <c r="D409" s="34" t="s">
        <v>2217</v>
      </c>
    </row>
    <row r="410" spans="1:13" s="30" customFormat="1" ht="14" x14ac:dyDescent="0.3">
      <c r="A410" s="30" t="s">
        <v>2294</v>
      </c>
      <c r="B410" s="30" t="s">
        <v>447</v>
      </c>
      <c r="C410" s="30" t="s">
        <v>2762</v>
      </c>
      <c r="D410" s="34" t="s">
        <v>2217</v>
      </c>
      <c r="E410" s="30" t="s">
        <v>2763</v>
      </c>
    </row>
    <row r="411" spans="1:13" ht="14.15" customHeight="1" x14ac:dyDescent="0.35">
      <c r="A411" s="30" t="s">
        <v>2294</v>
      </c>
      <c r="B411" s="30" t="s">
        <v>448</v>
      </c>
      <c r="C411" s="30" t="s">
        <v>2764</v>
      </c>
      <c r="D411" s="34" t="s">
        <v>2217</v>
      </c>
      <c r="F411" s="34" t="s">
        <v>2296</v>
      </c>
      <c r="G411" s="34" t="s">
        <v>2297</v>
      </c>
      <c r="H411" s="34" t="s">
        <v>2298</v>
      </c>
      <c r="I411" s="30"/>
      <c r="J411" s="30"/>
      <c r="K411" s="30"/>
      <c r="M411" s="30"/>
    </row>
    <row r="412" spans="1:13" s="12" customFormat="1" x14ac:dyDescent="0.35">
      <c r="A412" s="45" t="s">
        <v>2238</v>
      </c>
      <c r="B412" s="45" t="s">
        <v>2759</v>
      </c>
      <c r="C412" s="45"/>
      <c r="D412" s="45"/>
      <c r="F412" s="45"/>
      <c r="G412" s="45"/>
      <c r="H412" s="45"/>
      <c r="I412" s="45"/>
      <c r="J412" s="45"/>
      <c r="K412" s="45"/>
      <c r="M412" s="46"/>
    </row>
    <row r="413" spans="1:13" s="12" customFormat="1" x14ac:dyDescent="0.35">
      <c r="A413" s="45" t="s">
        <v>2211</v>
      </c>
      <c r="B413" s="45" t="s">
        <v>2765</v>
      </c>
      <c r="C413" s="45" t="s">
        <v>2300</v>
      </c>
      <c r="D413" s="45"/>
      <c r="E413" s="45" t="s">
        <v>2760</v>
      </c>
      <c r="F413" s="45"/>
      <c r="G413" s="45"/>
      <c r="H413" s="45"/>
      <c r="I413" s="45"/>
      <c r="J413" s="45"/>
      <c r="K413" s="45"/>
      <c r="M413" s="46"/>
    </row>
    <row r="414" spans="1:13" x14ac:dyDescent="0.35">
      <c r="A414" s="30" t="s">
        <v>2301</v>
      </c>
      <c r="B414" s="30" t="s">
        <v>449</v>
      </c>
      <c r="C414" s="30" t="s">
        <v>2766</v>
      </c>
      <c r="D414" s="34" t="s">
        <v>2217</v>
      </c>
      <c r="F414" s="30"/>
      <c r="G414" s="30"/>
      <c r="H414" s="30"/>
      <c r="I414" s="30"/>
      <c r="J414" s="30"/>
      <c r="K414" s="30"/>
      <c r="M414" s="47"/>
    </row>
    <row r="415" spans="1:13" s="30" customFormat="1" ht="14" x14ac:dyDescent="0.3">
      <c r="A415" s="48" t="s">
        <v>2303</v>
      </c>
      <c r="B415" s="30" t="s">
        <v>450</v>
      </c>
      <c r="C415" s="30" t="s">
        <v>2767</v>
      </c>
      <c r="D415" s="34" t="s">
        <v>2217</v>
      </c>
      <c r="E415" s="34" t="s">
        <v>2768</v>
      </c>
    </row>
    <row r="416" spans="1:13" s="30" customFormat="1" ht="14" x14ac:dyDescent="0.3">
      <c r="A416" s="48" t="s">
        <v>2215</v>
      </c>
      <c r="B416" s="30" t="s">
        <v>451</v>
      </c>
      <c r="C416" s="30" t="s">
        <v>2769</v>
      </c>
      <c r="D416" s="34" t="s">
        <v>2217</v>
      </c>
      <c r="E416" s="34" t="s">
        <v>2770</v>
      </c>
    </row>
    <row r="417" spans="1:13" x14ac:dyDescent="0.35">
      <c r="A417" s="30" t="s">
        <v>2294</v>
      </c>
      <c r="B417" s="30" t="s">
        <v>452</v>
      </c>
      <c r="C417" s="30" t="s">
        <v>2771</v>
      </c>
      <c r="D417" s="34" t="s">
        <v>2217</v>
      </c>
      <c r="F417" s="30" t="s">
        <v>2309</v>
      </c>
      <c r="G417" s="30" t="s">
        <v>2310</v>
      </c>
      <c r="H417" s="30" t="s">
        <v>2311</v>
      </c>
      <c r="I417" s="30"/>
      <c r="J417" s="30"/>
      <c r="K417" s="30"/>
      <c r="M417" s="47"/>
    </row>
    <row r="418" spans="1:13" x14ac:dyDescent="0.35">
      <c r="A418" s="30" t="s">
        <v>2294</v>
      </c>
      <c r="B418" s="30" t="s">
        <v>453</v>
      </c>
      <c r="C418" s="30" t="s">
        <v>2772</v>
      </c>
      <c r="D418" s="34" t="s">
        <v>2217</v>
      </c>
      <c r="F418" s="30" t="s">
        <v>2309</v>
      </c>
      <c r="G418" s="30" t="s">
        <v>2310</v>
      </c>
      <c r="H418" s="30" t="s">
        <v>2311</v>
      </c>
      <c r="I418" s="30"/>
      <c r="J418" s="30"/>
      <c r="K418" s="30"/>
      <c r="M418" s="47"/>
    </row>
    <row r="419" spans="1:13" ht="16.399999999999999" customHeight="1" x14ac:dyDescent="0.35">
      <c r="A419" s="30" t="s">
        <v>2243</v>
      </c>
      <c r="B419" s="30" t="s">
        <v>454</v>
      </c>
      <c r="C419" s="30"/>
      <c r="D419" t="s">
        <v>2217</v>
      </c>
      <c r="E419" s="30"/>
      <c r="F419" s="30"/>
      <c r="G419" s="30"/>
      <c r="H419" s="30"/>
      <c r="I419" s="30"/>
      <c r="J419" s="30"/>
      <c r="K419" s="30"/>
      <c r="M419" s="47" t="s">
        <v>2773</v>
      </c>
    </row>
    <row r="420" spans="1:13" s="12" customFormat="1" x14ac:dyDescent="0.35">
      <c r="A420" s="45" t="s">
        <v>2238</v>
      </c>
      <c r="B420" s="45" t="s">
        <v>2765</v>
      </c>
      <c r="C420" s="45"/>
      <c r="E420" s="45"/>
      <c r="F420" s="45"/>
      <c r="G420" s="45"/>
      <c r="H420" s="45"/>
      <c r="I420" s="45"/>
      <c r="J420" s="45"/>
      <c r="K420" s="45"/>
      <c r="L420" s="46"/>
    </row>
    <row r="421" spans="1:13" s="44" customFormat="1" ht="14" x14ac:dyDescent="0.3">
      <c r="A421" s="44" t="s">
        <v>2238</v>
      </c>
      <c r="B421" s="44" t="s">
        <v>2755</v>
      </c>
    </row>
    <row r="422" spans="1:13" s="38" customFormat="1" ht="14" x14ac:dyDescent="0.3">
      <c r="A422" s="38" t="s">
        <v>2211</v>
      </c>
      <c r="B422" s="38" t="s">
        <v>2774</v>
      </c>
      <c r="C422" s="38" t="s">
        <v>2775</v>
      </c>
      <c r="E422" s="38" t="s">
        <v>2776</v>
      </c>
    </row>
    <row r="423" spans="1:13" s="34" customFormat="1" ht="14" x14ac:dyDescent="0.3">
      <c r="A423" s="34" t="s">
        <v>2208</v>
      </c>
      <c r="B423" s="34" t="s">
        <v>455</v>
      </c>
      <c r="C423" s="34" t="s">
        <v>2777</v>
      </c>
    </row>
    <row r="424" spans="1:13" s="34" customFormat="1" ht="14" x14ac:dyDescent="0.3">
      <c r="A424" s="34" t="s">
        <v>2289</v>
      </c>
      <c r="B424" s="34" t="s">
        <v>456</v>
      </c>
      <c r="C424" s="30" t="s">
        <v>2778</v>
      </c>
      <c r="D424" s="34" t="s">
        <v>2217</v>
      </c>
    </row>
    <row r="425" spans="1:13" s="39" customFormat="1" ht="14" x14ac:dyDescent="0.3">
      <c r="A425" s="39" t="s">
        <v>2211</v>
      </c>
      <c r="B425" s="39" t="s">
        <v>2779</v>
      </c>
      <c r="C425" s="39" t="s">
        <v>2292</v>
      </c>
      <c r="E425" s="39" t="s">
        <v>2780</v>
      </c>
    </row>
    <row r="426" spans="1:13" s="31" customFormat="1" x14ac:dyDescent="0.35">
      <c r="A426" s="34" t="s">
        <v>2294</v>
      </c>
      <c r="B426" s="34" t="s">
        <v>457</v>
      </c>
      <c r="C426" s="30" t="s">
        <v>2781</v>
      </c>
      <c r="D426" s="34" t="s">
        <v>2217</v>
      </c>
      <c r="E426" s="34"/>
      <c r="F426" s="34" t="s">
        <v>2296</v>
      </c>
      <c r="G426" s="34" t="s">
        <v>2297</v>
      </c>
      <c r="H426" s="34" t="s">
        <v>2298</v>
      </c>
      <c r="I426" s="34"/>
      <c r="J426" s="34"/>
      <c r="K426" s="34"/>
      <c r="L426" s="34"/>
    </row>
    <row r="427" spans="1:13" s="41" customFormat="1" x14ac:dyDescent="0.35">
      <c r="A427" s="39" t="s">
        <v>2238</v>
      </c>
      <c r="B427" s="39" t="s">
        <v>2779</v>
      </c>
      <c r="C427" s="39"/>
      <c r="D427" s="39"/>
      <c r="E427" s="39"/>
      <c r="F427" s="39"/>
      <c r="G427" s="39"/>
      <c r="H427" s="39"/>
      <c r="I427" s="39"/>
      <c r="J427" s="39"/>
      <c r="K427" s="39"/>
      <c r="L427" s="40"/>
    </row>
    <row r="428" spans="1:13" s="41" customFormat="1" x14ac:dyDescent="0.35">
      <c r="A428" s="39" t="s">
        <v>2211</v>
      </c>
      <c r="B428" s="39" t="s">
        <v>2782</v>
      </c>
      <c r="C428" s="39" t="s">
        <v>2300</v>
      </c>
      <c r="D428" s="39"/>
      <c r="E428" s="39" t="s">
        <v>2780</v>
      </c>
      <c r="F428" s="39"/>
      <c r="G428" s="39"/>
      <c r="H428" s="39"/>
      <c r="I428" s="39"/>
      <c r="J428" s="39"/>
      <c r="K428" s="39"/>
      <c r="L428" s="40"/>
    </row>
    <row r="429" spans="1:13" s="31" customFormat="1" x14ac:dyDescent="0.35">
      <c r="A429" s="34" t="s">
        <v>2301</v>
      </c>
      <c r="B429" s="34" t="s">
        <v>458</v>
      </c>
      <c r="C429" s="30" t="s">
        <v>2783</v>
      </c>
      <c r="D429" s="34" t="s">
        <v>2217</v>
      </c>
      <c r="E429" s="34"/>
      <c r="F429" s="34"/>
      <c r="G429" s="34"/>
      <c r="H429" s="34"/>
      <c r="I429" s="34"/>
      <c r="J429" s="34"/>
      <c r="K429" s="34"/>
      <c r="L429" s="42"/>
    </row>
    <row r="430" spans="1:13" s="34" customFormat="1" ht="14" x14ac:dyDescent="0.3">
      <c r="A430" s="43" t="s">
        <v>2303</v>
      </c>
      <c r="B430" s="34" t="s">
        <v>459</v>
      </c>
      <c r="C430" s="30" t="s">
        <v>2784</v>
      </c>
      <c r="D430" s="34" t="s">
        <v>2217</v>
      </c>
      <c r="E430" s="34" t="s">
        <v>2785</v>
      </c>
    </row>
    <row r="431" spans="1:13" s="34" customFormat="1" ht="14" x14ac:dyDescent="0.3">
      <c r="A431" s="43" t="s">
        <v>2215</v>
      </c>
      <c r="B431" s="34" t="s">
        <v>460</v>
      </c>
      <c r="C431" s="30" t="s">
        <v>2786</v>
      </c>
      <c r="D431" s="34" t="s">
        <v>2217</v>
      </c>
      <c r="E431" s="34" t="s">
        <v>2787</v>
      </c>
    </row>
    <row r="432" spans="1:13" s="31" customFormat="1" x14ac:dyDescent="0.35">
      <c r="A432" s="34" t="s">
        <v>2294</v>
      </c>
      <c r="B432" s="34" t="s">
        <v>461</v>
      </c>
      <c r="C432" s="30" t="s">
        <v>2788</v>
      </c>
      <c r="D432" s="34" t="s">
        <v>2217</v>
      </c>
      <c r="F432" s="34" t="s">
        <v>2309</v>
      </c>
      <c r="G432" s="34" t="s">
        <v>2310</v>
      </c>
      <c r="H432" s="34" t="s">
        <v>2311</v>
      </c>
      <c r="I432" s="34"/>
      <c r="J432" s="34"/>
      <c r="K432" s="34"/>
      <c r="L432" s="42"/>
    </row>
    <row r="433" spans="1:14" s="31" customFormat="1" x14ac:dyDescent="0.35">
      <c r="A433" s="34" t="s">
        <v>2294</v>
      </c>
      <c r="B433" s="34" t="s">
        <v>462</v>
      </c>
      <c r="C433" s="30" t="s">
        <v>2789</v>
      </c>
      <c r="D433" s="34" t="s">
        <v>2217</v>
      </c>
      <c r="F433" s="34" t="s">
        <v>2309</v>
      </c>
      <c r="G433" s="34" t="s">
        <v>2310</v>
      </c>
      <c r="H433" s="34" t="s">
        <v>2311</v>
      </c>
      <c r="I433" s="34"/>
      <c r="J433" s="34"/>
      <c r="K433" s="34"/>
      <c r="L433" s="42"/>
    </row>
    <row r="434" spans="1:14" s="31" customFormat="1" ht="16.399999999999999" customHeight="1" x14ac:dyDescent="0.35">
      <c r="A434" s="34" t="s">
        <v>2243</v>
      </c>
      <c r="B434" s="34" t="s">
        <v>463</v>
      </c>
      <c r="C434" s="34"/>
      <c r="D434" s="34" t="s">
        <v>2217</v>
      </c>
      <c r="E434" s="34"/>
      <c r="F434" s="34"/>
      <c r="G434" s="34"/>
      <c r="H434" s="34"/>
      <c r="I434" s="34"/>
      <c r="J434" s="34"/>
      <c r="K434" s="34"/>
      <c r="M434" s="42" t="s">
        <v>2790</v>
      </c>
    </row>
    <row r="435" spans="1:14" s="41" customFormat="1" x14ac:dyDescent="0.35">
      <c r="A435" s="39" t="s">
        <v>2238</v>
      </c>
      <c r="B435" s="39" t="s">
        <v>2782</v>
      </c>
      <c r="C435" s="39"/>
      <c r="D435" s="39"/>
      <c r="E435" s="39"/>
      <c r="F435" s="39"/>
      <c r="G435" s="39"/>
      <c r="H435" s="39"/>
      <c r="I435" s="39"/>
      <c r="J435" s="39"/>
      <c r="K435" s="39"/>
      <c r="L435" s="40"/>
    </row>
    <row r="436" spans="1:14" s="38" customFormat="1" ht="14" x14ac:dyDescent="0.3">
      <c r="A436" s="38" t="s">
        <v>2238</v>
      </c>
      <c r="B436" s="38" t="s">
        <v>2774</v>
      </c>
    </row>
    <row r="437" spans="1:14" s="38" customFormat="1" ht="14" x14ac:dyDescent="0.3">
      <c r="A437" s="38" t="s">
        <v>2211</v>
      </c>
      <c r="B437" s="38" t="s">
        <v>2791</v>
      </c>
      <c r="C437" s="38" t="s">
        <v>2792</v>
      </c>
      <c r="E437" s="38" t="s">
        <v>2793</v>
      </c>
    </row>
    <row r="438" spans="1:14" s="38" customFormat="1" ht="14" x14ac:dyDescent="0.3">
      <c r="A438" s="49" t="s">
        <v>2211</v>
      </c>
      <c r="B438" s="49" t="s">
        <v>2794</v>
      </c>
      <c r="C438" s="49" t="s">
        <v>2795</v>
      </c>
      <c r="D438" s="49"/>
      <c r="E438" s="49"/>
      <c r="F438" s="49"/>
      <c r="G438" s="49"/>
      <c r="H438" s="49"/>
      <c r="I438" s="49"/>
      <c r="J438" s="49"/>
      <c r="K438" s="49"/>
      <c r="L438" s="49"/>
      <c r="M438" s="49"/>
      <c r="N438" s="49"/>
    </row>
    <row r="439" spans="1:14" s="34" customFormat="1" ht="14" x14ac:dyDescent="0.3">
      <c r="A439" s="34" t="s">
        <v>2208</v>
      </c>
      <c r="B439" s="34" t="s">
        <v>464</v>
      </c>
      <c r="C439" s="34" t="s">
        <v>2796</v>
      </c>
    </row>
    <row r="440" spans="1:14" s="31" customFormat="1" ht="16.399999999999999" customHeight="1" x14ac:dyDescent="0.35">
      <c r="A440" s="34" t="s">
        <v>2364</v>
      </c>
      <c r="B440" s="34" t="s">
        <v>465</v>
      </c>
      <c r="C440" s="30" t="s">
        <v>2797</v>
      </c>
      <c r="D440" s="34" t="s">
        <v>2217</v>
      </c>
      <c r="E440" s="34"/>
      <c r="F440" s="34"/>
      <c r="G440" s="34"/>
      <c r="H440" s="34"/>
      <c r="I440" s="34"/>
      <c r="J440" s="34"/>
      <c r="K440" s="34"/>
      <c r="L440" s="42"/>
    </row>
    <row r="441" spans="1:14" s="31" customFormat="1" ht="16.399999999999999" customHeight="1" x14ac:dyDescent="0.35">
      <c r="A441" s="34" t="s">
        <v>2208</v>
      </c>
      <c r="B441" s="34" t="s">
        <v>466</v>
      </c>
      <c r="C441" s="34" t="s">
        <v>2480</v>
      </c>
      <c r="D441" s="34" t="s">
        <v>2217</v>
      </c>
      <c r="E441" s="50" t="s">
        <v>2798</v>
      </c>
      <c r="F441" s="34"/>
      <c r="G441" s="34"/>
      <c r="H441" s="34"/>
      <c r="I441" s="34"/>
      <c r="J441" s="34"/>
      <c r="K441" s="34"/>
      <c r="L441" s="34"/>
      <c r="M441" s="42"/>
    </row>
    <row r="442" spans="1:14" s="31" customFormat="1" ht="16.399999999999999" customHeight="1" x14ac:dyDescent="0.35">
      <c r="A442" s="34" t="s">
        <v>2507</v>
      </c>
      <c r="B442" s="34" t="s">
        <v>467</v>
      </c>
      <c r="C442" s="30" t="s">
        <v>2799</v>
      </c>
      <c r="D442" s="34" t="s">
        <v>2217</v>
      </c>
      <c r="E442" s="34" t="s">
        <v>2800</v>
      </c>
      <c r="F442" s="34"/>
      <c r="G442" s="34"/>
      <c r="H442" s="34"/>
      <c r="I442" s="34" t="s">
        <v>2801</v>
      </c>
      <c r="J442" s="34"/>
      <c r="K442" s="34"/>
      <c r="L442" s="42"/>
    </row>
    <row r="443" spans="1:14" s="52" customFormat="1" ht="16.399999999999999" customHeight="1" x14ac:dyDescent="0.35">
      <c r="A443" s="50" t="s">
        <v>2208</v>
      </c>
      <c r="B443" s="50" t="s">
        <v>484</v>
      </c>
      <c r="C443" s="50" t="s">
        <v>2371</v>
      </c>
      <c r="D443" s="50" t="s">
        <v>2217</v>
      </c>
      <c r="E443" s="50" t="s">
        <v>2802</v>
      </c>
      <c r="F443" s="50"/>
      <c r="G443" s="50"/>
      <c r="H443" s="50"/>
      <c r="I443" s="50"/>
      <c r="J443" s="50"/>
      <c r="K443" s="50"/>
      <c r="L443" s="50"/>
      <c r="M443" s="51"/>
    </row>
    <row r="444" spans="1:14" s="31" customFormat="1" ht="16.399999999999999" customHeight="1" x14ac:dyDescent="0.35">
      <c r="A444" s="34" t="s">
        <v>2373</v>
      </c>
      <c r="B444" s="34" t="s">
        <v>485</v>
      </c>
      <c r="C444" s="30" t="s">
        <v>2803</v>
      </c>
      <c r="D444" s="34" t="s">
        <v>2217</v>
      </c>
      <c r="E444" s="34" t="s">
        <v>2800</v>
      </c>
      <c r="F444" s="34" t="s">
        <v>2375</v>
      </c>
      <c r="G444" s="34" t="s">
        <v>2376</v>
      </c>
      <c r="H444" s="34"/>
      <c r="I444" s="34"/>
      <c r="J444" s="34"/>
      <c r="K444" s="34"/>
      <c r="L444" s="42"/>
    </row>
    <row r="445" spans="1:14" s="31" customFormat="1" ht="16.399999999999999" customHeight="1" x14ac:dyDescent="0.35">
      <c r="A445" s="34" t="s">
        <v>2215</v>
      </c>
      <c r="B445" s="34" t="s">
        <v>496</v>
      </c>
      <c r="C445" s="30" t="s">
        <v>2804</v>
      </c>
      <c r="D445" s="34" t="s">
        <v>2217</v>
      </c>
      <c r="E445" s="34" t="s">
        <v>2805</v>
      </c>
      <c r="F445" s="34"/>
      <c r="G445" s="34"/>
      <c r="H445" s="34"/>
      <c r="I445" s="34"/>
      <c r="J445" s="34"/>
      <c r="K445" s="34"/>
      <c r="L445" s="42"/>
    </row>
    <row r="446" spans="1:14" s="49" customFormat="1" ht="14" x14ac:dyDescent="0.3">
      <c r="A446" s="49" t="s">
        <v>2238</v>
      </c>
      <c r="B446" s="49" t="s">
        <v>2794</v>
      </c>
    </row>
    <row r="447" spans="1:14" s="34" customFormat="1" ht="14" x14ac:dyDescent="0.3">
      <c r="A447" s="43" t="s">
        <v>2211</v>
      </c>
      <c r="B447" s="34" t="s">
        <v>2806</v>
      </c>
      <c r="C447" s="34" t="s">
        <v>2807</v>
      </c>
    </row>
    <row r="448" spans="1:14" s="34" customFormat="1" ht="14" x14ac:dyDescent="0.3">
      <c r="A448" s="34" t="s">
        <v>2208</v>
      </c>
      <c r="B448" s="34" t="s">
        <v>499</v>
      </c>
      <c r="C448" s="34" t="s">
        <v>2808</v>
      </c>
    </row>
    <row r="449" spans="1:17" s="31" customFormat="1" x14ac:dyDescent="0.35">
      <c r="A449" s="34" t="s">
        <v>2382</v>
      </c>
      <c r="B449" s="34" t="s">
        <v>500</v>
      </c>
      <c r="C449" s="30" t="s">
        <v>2809</v>
      </c>
      <c r="D449" s="34" t="s">
        <v>2217</v>
      </c>
      <c r="F449" s="50" t="s">
        <v>2384</v>
      </c>
      <c r="G449" s="50" t="s">
        <v>2385</v>
      </c>
    </row>
    <row r="450" spans="1:17" s="31" customFormat="1" x14ac:dyDescent="0.35">
      <c r="A450" s="34" t="s">
        <v>2507</v>
      </c>
      <c r="B450" s="34" t="s">
        <v>505</v>
      </c>
      <c r="C450" s="30" t="s">
        <v>2810</v>
      </c>
      <c r="D450" s="34" t="s">
        <v>2217</v>
      </c>
      <c r="E450" s="34" t="s">
        <v>2811</v>
      </c>
      <c r="I450" s="34" t="s">
        <v>2801</v>
      </c>
    </row>
    <row r="451" spans="1:17" s="31" customFormat="1" x14ac:dyDescent="0.35">
      <c r="A451" s="34" t="s">
        <v>2388</v>
      </c>
      <c r="B451" s="34" t="s">
        <v>522</v>
      </c>
      <c r="C451" s="30" t="s">
        <v>2812</v>
      </c>
      <c r="D451" s="34" t="s">
        <v>2217</v>
      </c>
      <c r="E451" s="34" t="s">
        <v>2811</v>
      </c>
      <c r="F451" s="34" t="s">
        <v>2375</v>
      </c>
      <c r="G451" s="34" t="s">
        <v>2376</v>
      </c>
      <c r="H451" s="34"/>
    </row>
    <row r="452" spans="1:17" s="31" customFormat="1" x14ac:dyDescent="0.35">
      <c r="A452" s="34" t="s">
        <v>2215</v>
      </c>
      <c r="B452" s="34" t="s">
        <v>533</v>
      </c>
      <c r="C452" s="30" t="s">
        <v>2813</v>
      </c>
      <c r="D452" s="34" t="s">
        <v>2217</v>
      </c>
      <c r="E452" s="34" t="s">
        <v>2814</v>
      </c>
      <c r="F452" s="34"/>
      <c r="G452" s="34"/>
      <c r="H452" s="34"/>
    </row>
    <row r="453" spans="1:17" s="31" customFormat="1" x14ac:dyDescent="0.35">
      <c r="A453" s="34" t="s">
        <v>2507</v>
      </c>
      <c r="B453" s="34" t="s">
        <v>536</v>
      </c>
      <c r="C453" s="30" t="s">
        <v>2815</v>
      </c>
      <c r="D453" s="34" t="s">
        <v>2217</v>
      </c>
      <c r="E453" s="34" t="s">
        <v>2816</v>
      </c>
      <c r="I453" s="34" t="s">
        <v>2817</v>
      </c>
      <c r="J453" s="34"/>
    </row>
    <row r="454" spans="1:17" s="31" customFormat="1" x14ac:dyDescent="0.35">
      <c r="A454" s="34" t="s">
        <v>2395</v>
      </c>
      <c r="B454" s="34" t="s">
        <v>553</v>
      </c>
      <c r="C454" s="30" t="s">
        <v>2818</v>
      </c>
      <c r="D454" s="34" t="s">
        <v>2217</v>
      </c>
      <c r="E454" s="34" t="s">
        <v>2816</v>
      </c>
      <c r="F454" s="34" t="s">
        <v>2375</v>
      </c>
      <c r="G454" s="34" t="s">
        <v>2376</v>
      </c>
    </row>
    <row r="455" spans="1:17" s="31" customFormat="1" x14ac:dyDescent="0.35">
      <c r="A455" s="34" t="s">
        <v>2215</v>
      </c>
      <c r="B455" s="34" t="s">
        <v>564</v>
      </c>
      <c r="C455" s="30" t="s">
        <v>2819</v>
      </c>
      <c r="D455" s="34" t="s">
        <v>2217</v>
      </c>
      <c r="E455" s="34" t="s">
        <v>2820</v>
      </c>
      <c r="F455" s="34"/>
      <c r="G455" s="34"/>
      <c r="H455" s="34"/>
      <c r="I455" s="34"/>
      <c r="J455" s="34"/>
      <c r="K455" s="34"/>
      <c r="L455" s="34"/>
      <c r="M455" s="34"/>
      <c r="N455" s="34"/>
      <c r="O455" s="34"/>
      <c r="P455" s="34"/>
      <c r="Q455" s="34"/>
    </row>
    <row r="456" spans="1:17" s="34" customFormat="1" ht="14" x14ac:dyDescent="0.3">
      <c r="A456" s="43" t="s">
        <v>2238</v>
      </c>
      <c r="B456" s="34" t="s">
        <v>2806</v>
      </c>
    </row>
    <row r="457" spans="1:17" s="38" customFormat="1" ht="14" x14ac:dyDescent="0.3">
      <c r="A457" s="38" t="s">
        <v>2238</v>
      </c>
      <c r="B457" s="38" t="s">
        <v>2791</v>
      </c>
    </row>
    <row r="458" spans="1:17" s="32" customFormat="1" ht="14" x14ac:dyDescent="0.3">
      <c r="A458" s="32" t="s">
        <v>2238</v>
      </c>
      <c r="B458" s="32" t="s">
        <v>2504</v>
      </c>
    </row>
    <row r="459" spans="1:17" s="37" customFormat="1" ht="14" x14ac:dyDescent="0.3">
      <c r="A459" s="37" t="s">
        <v>2238</v>
      </c>
      <c r="B459" s="37" t="s">
        <v>2273</v>
      </c>
    </row>
    <row r="460" spans="1:17" s="37" customFormat="1" ht="14" x14ac:dyDescent="0.3">
      <c r="A460" s="37" t="s">
        <v>2211</v>
      </c>
      <c r="B460" s="37" t="s">
        <v>2821</v>
      </c>
      <c r="C460" s="37" t="s">
        <v>2822</v>
      </c>
      <c r="E460" s="37" t="s">
        <v>2240</v>
      </c>
    </row>
    <row r="461" spans="1:17" s="30" customFormat="1" ht="14" x14ac:dyDescent="0.3">
      <c r="A461" s="30" t="s">
        <v>2208</v>
      </c>
      <c r="B461" s="30" t="s">
        <v>567</v>
      </c>
      <c r="C461" s="30" t="s">
        <v>2823</v>
      </c>
    </row>
    <row r="462" spans="1:17" s="32" customFormat="1" ht="14" x14ac:dyDescent="0.3">
      <c r="A462" s="32" t="s">
        <v>2211</v>
      </c>
      <c r="B462" s="32" t="s">
        <v>2824</v>
      </c>
      <c r="C462" s="32" t="s">
        <v>2825</v>
      </c>
      <c r="D462" s="32" t="s">
        <v>2217</v>
      </c>
    </row>
    <row r="463" spans="1:17" s="30" customFormat="1" ht="14" x14ac:dyDescent="0.3">
      <c r="A463" s="30" t="s">
        <v>2208</v>
      </c>
      <c r="B463" s="30" t="s">
        <v>568</v>
      </c>
      <c r="C463" s="30" t="s">
        <v>2826</v>
      </c>
      <c r="D463" s="30" t="s">
        <v>2210</v>
      </c>
    </row>
    <row r="464" spans="1:17" s="30" customFormat="1" ht="14" x14ac:dyDescent="0.3">
      <c r="A464" s="30" t="s">
        <v>2827</v>
      </c>
      <c r="B464" s="30" t="s">
        <v>569</v>
      </c>
      <c r="C464" s="30" t="s">
        <v>2828</v>
      </c>
      <c r="D464" s="30" t="s">
        <v>2217</v>
      </c>
      <c r="H464" s="30" t="s">
        <v>2509</v>
      </c>
    </row>
    <row r="465" spans="1:13" s="30" customFormat="1" ht="14" x14ac:dyDescent="0.3">
      <c r="A465" s="30" t="s">
        <v>2243</v>
      </c>
      <c r="B465" s="30" t="s">
        <v>598</v>
      </c>
      <c r="C465" s="30" t="s">
        <v>2829</v>
      </c>
      <c r="D465" s="30" t="s">
        <v>2217</v>
      </c>
      <c r="M465" s="30" t="s">
        <v>2830</v>
      </c>
    </row>
    <row r="466" spans="1:13" s="44" customFormat="1" ht="14" x14ac:dyDescent="0.3">
      <c r="A466" s="44" t="s">
        <v>2211</v>
      </c>
      <c r="B466" s="44" t="s">
        <v>2831</v>
      </c>
      <c r="C466" s="44" t="s">
        <v>2832</v>
      </c>
      <c r="D466" s="44" t="s">
        <v>2217</v>
      </c>
      <c r="E466" s="44" t="s">
        <v>2833</v>
      </c>
    </row>
    <row r="467" spans="1:13" s="30" customFormat="1" ht="14" x14ac:dyDescent="0.3">
      <c r="A467" s="30" t="s">
        <v>2208</v>
      </c>
      <c r="B467" s="30" t="s">
        <v>599</v>
      </c>
      <c r="C467" s="30" t="s">
        <v>2834</v>
      </c>
      <c r="D467" s="30" t="s">
        <v>2210</v>
      </c>
    </row>
    <row r="468" spans="1:13" s="30" customFormat="1" ht="14" x14ac:dyDescent="0.3">
      <c r="A468" s="30" t="s">
        <v>2289</v>
      </c>
      <c r="B468" s="30" t="s">
        <v>600</v>
      </c>
      <c r="C468" s="30" t="s">
        <v>2835</v>
      </c>
      <c r="D468" s="30" t="s">
        <v>2217</v>
      </c>
    </row>
    <row r="469" spans="1:13" s="45" customFormat="1" ht="14" x14ac:dyDescent="0.3">
      <c r="A469" s="45" t="s">
        <v>2211</v>
      </c>
      <c r="B469" s="45" t="s">
        <v>2836</v>
      </c>
      <c r="C469" s="45" t="s">
        <v>2292</v>
      </c>
      <c r="D469" s="45" t="s">
        <v>2217</v>
      </c>
      <c r="E469" s="45" t="s">
        <v>2837</v>
      </c>
    </row>
    <row r="470" spans="1:13" s="30" customFormat="1" ht="14" x14ac:dyDescent="0.3">
      <c r="A470" s="30" t="s">
        <v>2838</v>
      </c>
      <c r="B470" s="30" t="s">
        <v>601</v>
      </c>
      <c r="C470" s="30" t="s">
        <v>2839</v>
      </c>
      <c r="D470" s="30" t="s">
        <v>2217</v>
      </c>
    </row>
    <row r="471" spans="1:13" x14ac:dyDescent="0.35">
      <c r="A471" s="30" t="s">
        <v>2294</v>
      </c>
      <c r="B471" s="30" t="s">
        <v>605</v>
      </c>
      <c r="C471" s="30" t="s">
        <v>2840</v>
      </c>
      <c r="D471" s="30" t="s">
        <v>2217</v>
      </c>
      <c r="E471" s="30" t="s">
        <v>2841</v>
      </c>
      <c r="F471" s="34" t="s">
        <v>2296</v>
      </c>
      <c r="G471" s="34" t="s">
        <v>2297</v>
      </c>
      <c r="H471" s="30" t="s">
        <v>2298</v>
      </c>
      <c r="I471" s="30"/>
      <c r="J471" s="30"/>
      <c r="K471" s="30"/>
      <c r="L471" s="30"/>
      <c r="M471" s="30"/>
    </row>
    <row r="472" spans="1:13" x14ac:dyDescent="0.35">
      <c r="A472" s="30" t="s">
        <v>2294</v>
      </c>
      <c r="B472" s="30" t="s">
        <v>606</v>
      </c>
      <c r="C472" s="30" t="s">
        <v>2842</v>
      </c>
      <c r="D472" s="30" t="s">
        <v>2217</v>
      </c>
      <c r="E472" s="30" t="s">
        <v>2843</v>
      </c>
      <c r="F472" s="34" t="s">
        <v>2296</v>
      </c>
      <c r="G472" s="34" t="s">
        <v>2297</v>
      </c>
      <c r="H472" s="30" t="s">
        <v>2298</v>
      </c>
      <c r="I472" s="30"/>
      <c r="J472" s="30"/>
      <c r="K472" s="30"/>
      <c r="L472" s="30"/>
      <c r="M472" s="30"/>
    </row>
    <row r="473" spans="1:13" x14ac:dyDescent="0.35">
      <c r="A473" s="30" t="s">
        <v>2294</v>
      </c>
      <c r="B473" s="30" t="s">
        <v>607</v>
      </c>
      <c r="C473" s="30" t="s">
        <v>2844</v>
      </c>
      <c r="D473" s="30" t="s">
        <v>2217</v>
      </c>
      <c r="E473" s="30" t="s">
        <v>2845</v>
      </c>
      <c r="F473" s="34" t="s">
        <v>2296</v>
      </c>
      <c r="G473" s="34" t="s">
        <v>2297</v>
      </c>
      <c r="H473" s="30" t="s">
        <v>2298</v>
      </c>
      <c r="I473" s="30"/>
      <c r="J473" s="30"/>
      <c r="K473" s="30"/>
      <c r="L473" s="30"/>
      <c r="M473" s="30"/>
    </row>
    <row r="474" spans="1:13" s="12" customFormat="1" x14ac:dyDescent="0.35">
      <c r="A474" s="45" t="s">
        <v>2238</v>
      </c>
      <c r="B474" s="45" t="s">
        <v>2836</v>
      </c>
      <c r="C474" s="45"/>
      <c r="D474" s="45"/>
      <c r="E474" s="45"/>
      <c r="F474" s="45"/>
      <c r="G474" s="45"/>
      <c r="H474" s="45"/>
      <c r="I474" s="45"/>
      <c r="J474" s="45"/>
      <c r="K474" s="45"/>
      <c r="L474" s="45"/>
      <c r="M474" s="46"/>
    </row>
    <row r="475" spans="1:13" s="12" customFormat="1" x14ac:dyDescent="0.35">
      <c r="A475" s="45" t="s">
        <v>2211</v>
      </c>
      <c r="B475" s="45" t="s">
        <v>2846</v>
      </c>
      <c r="C475" s="45" t="s">
        <v>2300</v>
      </c>
      <c r="D475" s="45" t="s">
        <v>2217</v>
      </c>
      <c r="E475" s="45" t="s">
        <v>2837</v>
      </c>
      <c r="F475" s="45"/>
      <c r="G475" s="45"/>
      <c r="H475" s="45"/>
      <c r="I475" s="45"/>
      <c r="J475" s="45"/>
      <c r="K475" s="45"/>
      <c r="L475" s="45"/>
      <c r="M475" s="46"/>
    </row>
    <row r="476" spans="1:13" x14ac:dyDescent="0.35">
      <c r="A476" s="30" t="s">
        <v>2301</v>
      </c>
      <c r="B476" s="30" t="s">
        <v>608</v>
      </c>
      <c r="C476" s="30" t="s">
        <v>2847</v>
      </c>
      <c r="D476" s="30" t="s">
        <v>2217</v>
      </c>
      <c r="E476" s="30"/>
      <c r="F476" s="30"/>
      <c r="G476" s="30"/>
      <c r="H476" s="30"/>
      <c r="I476" s="30"/>
      <c r="J476" s="30"/>
      <c r="K476" s="30"/>
      <c r="L476" s="30"/>
      <c r="M476" s="47"/>
    </row>
    <row r="477" spans="1:13" s="30" customFormat="1" ht="14" x14ac:dyDescent="0.3">
      <c r="A477" s="48" t="s">
        <v>2303</v>
      </c>
      <c r="B477" s="30" t="s">
        <v>609</v>
      </c>
      <c r="C477" s="30" t="s">
        <v>2848</v>
      </c>
      <c r="D477" s="30" t="s">
        <v>2217</v>
      </c>
      <c r="E477" s="30" t="s">
        <v>2849</v>
      </c>
    </row>
    <row r="478" spans="1:13" s="30" customFormat="1" ht="14" x14ac:dyDescent="0.3">
      <c r="A478" s="48" t="s">
        <v>2215</v>
      </c>
      <c r="B478" s="30" t="s">
        <v>610</v>
      </c>
      <c r="C478" s="30" t="s">
        <v>2850</v>
      </c>
      <c r="D478" s="30" t="s">
        <v>2217</v>
      </c>
      <c r="E478" s="30" t="s">
        <v>2851</v>
      </c>
    </row>
    <row r="479" spans="1:13" x14ac:dyDescent="0.35">
      <c r="A479" s="30" t="s">
        <v>2294</v>
      </c>
      <c r="B479" s="30" t="s">
        <v>611</v>
      </c>
      <c r="C479" s="30" t="s">
        <v>2852</v>
      </c>
      <c r="D479" s="30" t="s">
        <v>2217</v>
      </c>
      <c r="E479" s="30"/>
      <c r="F479" s="30" t="s">
        <v>2309</v>
      </c>
      <c r="G479" s="30" t="s">
        <v>2310</v>
      </c>
      <c r="H479" s="30" t="s">
        <v>2311</v>
      </c>
      <c r="I479" s="30"/>
      <c r="J479" s="30"/>
      <c r="K479" s="30"/>
      <c r="L479" s="30"/>
      <c r="M479" s="47"/>
    </row>
    <row r="480" spans="1:13" x14ac:dyDescent="0.35">
      <c r="A480" s="30" t="s">
        <v>2294</v>
      </c>
      <c r="B480" s="30" t="s">
        <v>612</v>
      </c>
      <c r="C480" s="30" t="s">
        <v>2853</v>
      </c>
      <c r="D480" s="30" t="s">
        <v>2217</v>
      </c>
      <c r="E480" s="30"/>
      <c r="F480" s="30" t="s">
        <v>2309</v>
      </c>
      <c r="G480" s="30" t="s">
        <v>2310</v>
      </c>
      <c r="H480" s="30" t="s">
        <v>2311</v>
      </c>
      <c r="I480" s="30"/>
      <c r="J480" s="30"/>
      <c r="K480" s="30"/>
      <c r="L480" s="30"/>
      <c r="M480" s="47"/>
    </row>
    <row r="481" spans="1:13" ht="16.399999999999999" customHeight="1" x14ac:dyDescent="0.35">
      <c r="A481" s="30" t="s">
        <v>2243</v>
      </c>
      <c r="B481" s="30" t="s">
        <v>613</v>
      </c>
      <c r="C481" s="30"/>
      <c r="D481" s="30" t="s">
        <v>2210</v>
      </c>
      <c r="E481" s="30"/>
      <c r="F481" s="30"/>
      <c r="G481" s="30"/>
      <c r="H481" s="30"/>
      <c r="I481" s="30"/>
      <c r="J481" s="30"/>
      <c r="K481" s="30"/>
      <c r="L481" s="30"/>
      <c r="M481" s="47" t="s">
        <v>2854</v>
      </c>
    </row>
    <row r="482" spans="1:13" s="12" customFormat="1" x14ac:dyDescent="0.35">
      <c r="A482" s="45" t="s">
        <v>2238</v>
      </c>
      <c r="B482" s="45" t="s">
        <v>2846</v>
      </c>
      <c r="C482" s="45"/>
      <c r="D482" s="45"/>
      <c r="E482" s="45"/>
      <c r="F482" s="45"/>
      <c r="G482" s="45"/>
      <c r="H482" s="45"/>
      <c r="I482" s="45"/>
      <c r="J482" s="45"/>
      <c r="K482" s="45"/>
      <c r="L482" s="45"/>
      <c r="M482" s="46"/>
    </row>
    <row r="483" spans="1:13" s="44" customFormat="1" ht="14" x14ac:dyDescent="0.3">
      <c r="A483" s="44" t="s">
        <v>2238</v>
      </c>
      <c r="B483" s="44" t="s">
        <v>2831</v>
      </c>
    </row>
    <row r="484" spans="1:13" s="44" customFormat="1" ht="14" x14ac:dyDescent="0.3">
      <c r="A484" s="44" t="s">
        <v>2211</v>
      </c>
      <c r="B484" s="38" t="s">
        <v>2855</v>
      </c>
      <c r="C484" s="44" t="s">
        <v>2856</v>
      </c>
      <c r="D484" s="44" t="s">
        <v>2217</v>
      </c>
      <c r="E484" s="44" t="s">
        <v>2857</v>
      </c>
    </row>
    <row r="485" spans="1:13" s="30" customFormat="1" ht="14" x14ac:dyDescent="0.3">
      <c r="A485" s="30" t="s">
        <v>2208</v>
      </c>
      <c r="B485" s="30" t="s">
        <v>614</v>
      </c>
      <c r="C485" s="30" t="s">
        <v>2858</v>
      </c>
      <c r="D485" s="30" t="s">
        <v>2210</v>
      </c>
    </row>
    <row r="486" spans="1:13" s="34" customFormat="1" ht="14" x14ac:dyDescent="0.3">
      <c r="A486" s="34" t="s">
        <v>2289</v>
      </c>
      <c r="B486" s="34" t="s">
        <v>615</v>
      </c>
      <c r="C486" s="30" t="s">
        <v>2859</v>
      </c>
      <c r="D486" s="34" t="s">
        <v>2217</v>
      </c>
      <c r="H486" s="30"/>
    </row>
    <row r="487" spans="1:13" s="39" customFormat="1" ht="14" x14ac:dyDescent="0.3">
      <c r="A487" s="39" t="s">
        <v>2211</v>
      </c>
      <c r="B487" s="39" t="s">
        <v>2860</v>
      </c>
      <c r="C487" s="39" t="s">
        <v>2292</v>
      </c>
      <c r="D487" s="39" t="s">
        <v>2217</v>
      </c>
      <c r="E487" s="39" t="s">
        <v>2861</v>
      </c>
    </row>
    <row r="488" spans="1:13" s="30" customFormat="1" ht="14" x14ac:dyDescent="0.3">
      <c r="A488" s="30" t="s">
        <v>2862</v>
      </c>
      <c r="B488" s="30" t="s">
        <v>616</v>
      </c>
      <c r="C488" s="30" t="s">
        <v>2863</v>
      </c>
      <c r="D488" s="30" t="s">
        <v>2217</v>
      </c>
    </row>
    <row r="489" spans="1:13" x14ac:dyDescent="0.35">
      <c r="A489" s="30" t="s">
        <v>2294</v>
      </c>
      <c r="B489" s="30" t="s">
        <v>620</v>
      </c>
      <c r="C489" s="30" t="s">
        <v>2864</v>
      </c>
      <c r="D489" s="30" t="s">
        <v>2217</v>
      </c>
      <c r="E489" s="30" t="s">
        <v>2865</v>
      </c>
      <c r="F489" s="34" t="s">
        <v>2296</v>
      </c>
      <c r="G489" s="34" t="s">
        <v>2297</v>
      </c>
      <c r="H489" s="30" t="s">
        <v>2298</v>
      </c>
      <c r="I489" s="30"/>
      <c r="J489" s="30"/>
      <c r="K489" s="30"/>
      <c r="L489" s="30"/>
      <c r="M489" s="30"/>
    </row>
    <row r="490" spans="1:13" x14ac:dyDescent="0.35">
      <c r="A490" s="30" t="s">
        <v>2294</v>
      </c>
      <c r="B490" s="30" t="s">
        <v>621</v>
      </c>
      <c r="C490" s="30" t="s">
        <v>2866</v>
      </c>
      <c r="D490" s="30" t="s">
        <v>2217</v>
      </c>
      <c r="E490" s="30" t="s">
        <v>2867</v>
      </c>
      <c r="F490" s="34" t="s">
        <v>2296</v>
      </c>
      <c r="G490" s="34" t="s">
        <v>2297</v>
      </c>
      <c r="H490" s="30" t="s">
        <v>2298</v>
      </c>
      <c r="I490" s="30"/>
      <c r="J490" s="30"/>
      <c r="K490" s="30"/>
      <c r="L490" s="30"/>
      <c r="M490" s="30"/>
    </row>
    <row r="491" spans="1:13" x14ac:dyDescent="0.35">
      <c r="A491" s="30" t="s">
        <v>2294</v>
      </c>
      <c r="B491" s="30" t="s">
        <v>622</v>
      </c>
      <c r="C491" s="30" t="s">
        <v>2868</v>
      </c>
      <c r="D491" s="30" t="s">
        <v>2217</v>
      </c>
      <c r="E491" s="30" t="s">
        <v>2869</v>
      </c>
      <c r="F491" s="34" t="s">
        <v>2296</v>
      </c>
      <c r="G491" s="34" t="s">
        <v>2297</v>
      </c>
      <c r="H491" s="30" t="s">
        <v>2298</v>
      </c>
      <c r="I491" s="30"/>
      <c r="J491" s="30"/>
      <c r="K491" s="30"/>
      <c r="L491" s="30"/>
      <c r="M491" s="30"/>
    </row>
    <row r="492" spans="1:13" s="39" customFormat="1" ht="14" x14ac:dyDescent="0.3">
      <c r="A492" s="39" t="s">
        <v>2238</v>
      </c>
      <c r="B492" s="39" t="s">
        <v>2860</v>
      </c>
    </row>
    <row r="493" spans="1:13" s="41" customFormat="1" x14ac:dyDescent="0.35">
      <c r="A493" s="39" t="s">
        <v>2211</v>
      </c>
      <c r="B493" s="39" t="s">
        <v>2870</v>
      </c>
      <c r="C493" s="39" t="s">
        <v>2300</v>
      </c>
      <c r="D493" s="39" t="s">
        <v>2217</v>
      </c>
      <c r="E493" s="39" t="s">
        <v>2861</v>
      </c>
      <c r="F493" s="39"/>
      <c r="G493" s="39"/>
      <c r="H493" s="39"/>
      <c r="I493" s="39"/>
      <c r="J493" s="39"/>
      <c r="K493" s="39"/>
      <c r="L493" s="39"/>
      <c r="M493" s="40"/>
    </row>
    <row r="494" spans="1:13" s="31" customFormat="1" x14ac:dyDescent="0.35">
      <c r="A494" s="34" t="s">
        <v>2301</v>
      </c>
      <c r="B494" s="34" t="s">
        <v>623</v>
      </c>
      <c r="C494" s="30" t="s">
        <v>2871</v>
      </c>
      <c r="D494" s="34" t="s">
        <v>2217</v>
      </c>
      <c r="E494" s="34"/>
      <c r="F494" s="34"/>
      <c r="G494" s="34"/>
      <c r="H494" s="34"/>
      <c r="I494" s="34"/>
      <c r="J494" s="34"/>
      <c r="K494" s="34"/>
      <c r="L494" s="34"/>
      <c r="M494" s="42"/>
    </row>
    <row r="495" spans="1:13" s="34" customFormat="1" ht="14" x14ac:dyDescent="0.3">
      <c r="A495" s="43" t="s">
        <v>2303</v>
      </c>
      <c r="B495" s="34" t="s">
        <v>624</v>
      </c>
      <c r="C495" s="30" t="s">
        <v>2872</v>
      </c>
      <c r="D495" s="34" t="s">
        <v>2217</v>
      </c>
      <c r="E495" s="34" t="s">
        <v>2873</v>
      </c>
    </row>
    <row r="496" spans="1:13" s="34" customFormat="1" ht="14" x14ac:dyDescent="0.3">
      <c r="A496" s="43" t="s">
        <v>2215</v>
      </c>
      <c r="B496" s="34" t="s">
        <v>625</v>
      </c>
      <c r="C496" s="30" t="s">
        <v>2874</v>
      </c>
      <c r="D496" s="34" t="s">
        <v>2217</v>
      </c>
      <c r="E496" s="34" t="s">
        <v>2875</v>
      </c>
    </row>
    <row r="497" spans="1:13" s="31" customFormat="1" x14ac:dyDescent="0.35">
      <c r="A497" s="34" t="s">
        <v>2294</v>
      </c>
      <c r="B497" s="34" t="s">
        <v>626</v>
      </c>
      <c r="C497" s="30" t="s">
        <v>2876</v>
      </c>
      <c r="D497" s="34" t="s">
        <v>2217</v>
      </c>
      <c r="E497" s="34"/>
      <c r="F497" s="34" t="s">
        <v>2309</v>
      </c>
      <c r="G497" s="34" t="s">
        <v>2310</v>
      </c>
      <c r="H497" s="34" t="s">
        <v>2311</v>
      </c>
      <c r="I497" s="34"/>
      <c r="J497" s="34"/>
      <c r="K497" s="34"/>
      <c r="L497" s="34"/>
      <c r="M497" s="42"/>
    </row>
    <row r="498" spans="1:13" s="31" customFormat="1" x14ac:dyDescent="0.35">
      <c r="A498" s="34" t="s">
        <v>2294</v>
      </c>
      <c r="B498" s="34" t="s">
        <v>627</v>
      </c>
      <c r="C498" s="30" t="s">
        <v>2877</v>
      </c>
      <c r="D498" s="34" t="s">
        <v>2217</v>
      </c>
      <c r="E498" s="34"/>
      <c r="F498" s="34" t="s">
        <v>2309</v>
      </c>
      <c r="G498" s="34" t="s">
        <v>2310</v>
      </c>
      <c r="H498" s="34" t="s">
        <v>2311</v>
      </c>
      <c r="I498" s="34"/>
      <c r="J498" s="34"/>
      <c r="K498" s="34"/>
      <c r="L498" s="34"/>
      <c r="M498" s="42"/>
    </row>
    <row r="499" spans="1:13" s="31" customFormat="1" ht="16.399999999999999" customHeight="1" x14ac:dyDescent="0.35">
      <c r="A499" s="34" t="s">
        <v>2243</v>
      </c>
      <c r="B499" s="34" t="s">
        <v>628</v>
      </c>
      <c r="C499" s="34"/>
      <c r="D499" s="34" t="s">
        <v>2210</v>
      </c>
      <c r="E499" s="34"/>
      <c r="F499" s="34"/>
      <c r="G499" s="34"/>
      <c r="H499" s="34"/>
      <c r="I499" s="34"/>
      <c r="J499" s="34"/>
      <c r="K499" s="34"/>
      <c r="L499" s="34"/>
      <c r="M499" s="42" t="s">
        <v>2878</v>
      </c>
    </row>
    <row r="500" spans="1:13" s="41" customFormat="1" x14ac:dyDescent="0.35">
      <c r="A500" s="39" t="s">
        <v>2238</v>
      </c>
      <c r="B500" s="39" t="s">
        <v>2870</v>
      </c>
      <c r="C500" s="39"/>
      <c r="D500" s="39"/>
      <c r="E500" s="39"/>
      <c r="F500" s="39"/>
      <c r="G500" s="39"/>
      <c r="H500" s="39"/>
      <c r="I500" s="39"/>
      <c r="J500" s="39"/>
      <c r="K500" s="39"/>
      <c r="L500" s="39"/>
      <c r="M500" s="40"/>
    </row>
    <row r="501" spans="1:13" s="38" customFormat="1" ht="14" x14ac:dyDescent="0.3">
      <c r="A501" s="38" t="s">
        <v>2238</v>
      </c>
      <c r="B501" s="38" t="s">
        <v>2855</v>
      </c>
    </row>
    <row r="502" spans="1:13" s="44" customFormat="1" ht="14" x14ac:dyDescent="0.3">
      <c r="A502" s="44" t="s">
        <v>2211</v>
      </c>
      <c r="B502" s="38" t="s">
        <v>2879</v>
      </c>
      <c r="C502" s="44" t="s">
        <v>2880</v>
      </c>
      <c r="D502" s="44" t="s">
        <v>2217</v>
      </c>
      <c r="E502" s="44" t="s">
        <v>2881</v>
      </c>
    </row>
    <row r="503" spans="1:13" s="30" customFormat="1" ht="14" x14ac:dyDescent="0.3">
      <c r="A503" s="30" t="s">
        <v>2208</v>
      </c>
      <c r="B503" s="30" t="s">
        <v>629</v>
      </c>
      <c r="C503" s="30" t="s">
        <v>2882</v>
      </c>
      <c r="D503" s="30" t="s">
        <v>2210</v>
      </c>
    </row>
    <row r="504" spans="1:13" s="34" customFormat="1" ht="14" x14ac:dyDescent="0.3">
      <c r="A504" s="34" t="s">
        <v>2289</v>
      </c>
      <c r="B504" s="34" t="s">
        <v>630</v>
      </c>
      <c r="C504" s="30" t="s">
        <v>2883</v>
      </c>
      <c r="D504" s="34" t="s">
        <v>2217</v>
      </c>
      <c r="H504" s="30"/>
    </row>
    <row r="505" spans="1:13" s="39" customFormat="1" ht="14" x14ac:dyDescent="0.3">
      <c r="A505" s="39" t="s">
        <v>2211</v>
      </c>
      <c r="B505" s="39" t="s">
        <v>2884</v>
      </c>
      <c r="C505" s="39" t="s">
        <v>2292</v>
      </c>
      <c r="D505" s="39" t="s">
        <v>2217</v>
      </c>
      <c r="E505" s="39" t="s">
        <v>2885</v>
      </c>
    </row>
    <row r="506" spans="1:13" s="30" customFormat="1" ht="14" x14ac:dyDescent="0.3">
      <c r="A506" s="30" t="s">
        <v>2862</v>
      </c>
      <c r="B506" s="30" t="s">
        <v>631</v>
      </c>
      <c r="C506" s="30" t="s">
        <v>2886</v>
      </c>
      <c r="D506" s="30" t="s">
        <v>2217</v>
      </c>
    </row>
    <row r="507" spans="1:13" x14ac:dyDescent="0.35">
      <c r="A507" s="30" t="s">
        <v>2294</v>
      </c>
      <c r="B507" s="30" t="s">
        <v>635</v>
      </c>
      <c r="C507" s="30" t="s">
        <v>2887</v>
      </c>
      <c r="D507" s="30" t="s">
        <v>2217</v>
      </c>
      <c r="E507" s="30" t="s">
        <v>2888</v>
      </c>
      <c r="F507" s="34" t="s">
        <v>2296</v>
      </c>
      <c r="G507" s="34" t="s">
        <v>2297</v>
      </c>
      <c r="H507" s="30" t="s">
        <v>2298</v>
      </c>
      <c r="I507" s="30"/>
      <c r="J507" s="30"/>
      <c r="K507" s="30"/>
      <c r="L507" s="30"/>
      <c r="M507" s="30"/>
    </row>
    <row r="508" spans="1:13" x14ac:dyDescent="0.35">
      <c r="A508" s="30" t="s">
        <v>2294</v>
      </c>
      <c r="B508" s="30" t="s">
        <v>636</v>
      </c>
      <c r="C508" s="30" t="s">
        <v>2889</v>
      </c>
      <c r="D508" s="30" t="s">
        <v>2217</v>
      </c>
      <c r="E508" s="30" t="s">
        <v>2890</v>
      </c>
      <c r="F508" s="34" t="s">
        <v>2296</v>
      </c>
      <c r="G508" s="34" t="s">
        <v>2297</v>
      </c>
      <c r="H508" s="30" t="s">
        <v>2298</v>
      </c>
      <c r="I508" s="30"/>
      <c r="J508" s="30"/>
      <c r="K508" s="30"/>
      <c r="L508" s="30"/>
      <c r="M508" s="30"/>
    </row>
    <row r="509" spans="1:13" x14ac:dyDescent="0.35">
      <c r="A509" s="30" t="s">
        <v>2294</v>
      </c>
      <c r="B509" s="30" t="s">
        <v>637</v>
      </c>
      <c r="C509" s="30" t="s">
        <v>2891</v>
      </c>
      <c r="D509" s="30" t="s">
        <v>2217</v>
      </c>
      <c r="E509" s="30" t="s">
        <v>2892</v>
      </c>
      <c r="F509" s="34" t="s">
        <v>2296</v>
      </c>
      <c r="G509" s="34" t="s">
        <v>2297</v>
      </c>
      <c r="H509" s="30" t="s">
        <v>2298</v>
      </c>
      <c r="I509" s="30"/>
      <c r="J509" s="30"/>
      <c r="K509" s="30"/>
      <c r="L509" s="30"/>
      <c r="M509" s="30"/>
    </row>
    <row r="510" spans="1:13" s="39" customFormat="1" ht="14" x14ac:dyDescent="0.3">
      <c r="A510" s="39" t="s">
        <v>2238</v>
      </c>
      <c r="B510" s="39" t="s">
        <v>2884</v>
      </c>
    </row>
    <row r="511" spans="1:13" s="41" customFormat="1" x14ac:dyDescent="0.35">
      <c r="A511" s="39" t="s">
        <v>2211</v>
      </c>
      <c r="B511" s="39" t="s">
        <v>2893</v>
      </c>
      <c r="C511" s="39" t="s">
        <v>2300</v>
      </c>
      <c r="D511" s="39" t="s">
        <v>2217</v>
      </c>
      <c r="E511" s="39" t="s">
        <v>2885</v>
      </c>
      <c r="F511" s="39"/>
      <c r="G511" s="39"/>
      <c r="H511" s="39"/>
      <c r="I511" s="39"/>
      <c r="J511" s="39"/>
      <c r="K511" s="39"/>
      <c r="L511" s="39"/>
      <c r="M511" s="40"/>
    </row>
    <row r="512" spans="1:13" s="31" customFormat="1" x14ac:dyDescent="0.35">
      <c r="A512" s="34" t="s">
        <v>2301</v>
      </c>
      <c r="B512" s="34" t="s">
        <v>638</v>
      </c>
      <c r="C512" s="30" t="s">
        <v>2894</v>
      </c>
      <c r="D512" s="34" t="s">
        <v>2217</v>
      </c>
      <c r="E512" s="34"/>
      <c r="F512" s="34"/>
      <c r="G512" s="34"/>
      <c r="H512" s="34"/>
      <c r="I512" s="34"/>
      <c r="J512" s="34"/>
      <c r="K512" s="34"/>
      <c r="L512" s="34"/>
      <c r="M512" s="42"/>
    </row>
    <row r="513" spans="1:13" s="34" customFormat="1" ht="14" x14ac:dyDescent="0.3">
      <c r="A513" s="43" t="s">
        <v>2303</v>
      </c>
      <c r="B513" s="34" t="s">
        <v>639</v>
      </c>
      <c r="C513" s="30" t="s">
        <v>2895</v>
      </c>
      <c r="D513" s="34" t="s">
        <v>2217</v>
      </c>
      <c r="E513" s="34" t="s">
        <v>2896</v>
      </c>
    </row>
    <row r="514" spans="1:13" s="34" customFormat="1" ht="14" x14ac:dyDescent="0.3">
      <c r="A514" s="43" t="s">
        <v>2215</v>
      </c>
      <c r="B514" s="34" t="s">
        <v>640</v>
      </c>
      <c r="C514" s="30" t="s">
        <v>2897</v>
      </c>
      <c r="D514" s="34" t="s">
        <v>2217</v>
      </c>
      <c r="E514" s="34" t="s">
        <v>2898</v>
      </c>
    </row>
    <row r="515" spans="1:13" s="31" customFormat="1" x14ac:dyDescent="0.35">
      <c r="A515" s="34" t="s">
        <v>2294</v>
      </c>
      <c r="B515" s="34" t="s">
        <v>641</v>
      </c>
      <c r="C515" s="30" t="s">
        <v>2899</v>
      </c>
      <c r="D515" s="34" t="s">
        <v>2217</v>
      </c>
      <c r="E515" s="34"/>
      <c r="F515" s="34" t="s">
        <v>2309</v>
      </c>
      <c r="G515" s="34" t="s">
        <v>2310</v>
      </c>
      <c r="H515" s="34" t="s">
        <v>2311</v>
      </c>
      <c r="I515" s="34"/>
      <c r="J515" s="34"/>
      <c r="K515" s="34"/>
      <c r="L515" s="34"/>
      <c r="M515" s="42"/>
    </row>
    <row r="516" spans="1:13" s="31" customFormat="1" x14ac:dyDescent="0.35">
      <c r="A516" s="34" t="s">
        <v>2294</v>
      </c>
      <c r="B516" s="34" t="s">
        <v>642</v>
      </c>
      <c r="C516" s="30" t="s">
        <v>2900</v>
      </c>
      <c r="D516" s="34" t="s">
        <v>2217</v>
      </c>
      <c r="E516" s="34"/>
      <c r="F516" s="34" t="s">
        <v>2309</v>
      </c>
      <c r="G516" s="34" t="s">
        <v>2310</v>
      </c>
      <c r="H516" s="34" t="s">
        <v>2311</v>
      </c>
      <c r="I516" s="34"/>
      <c r="J516" s="34"/>
      <c r="K516" s="34"/>
      <c r="L516" s="34"/>
      <c r="M516" s="42"/>
    </row>
    <row r="517" spans="1:13" s="31" customFormat="1" ht="16.399999999999999" customHeight="1" x14ac:dyDescent="0.35">
      <c r="A517" s="34" t="s">
        <v>2243</v>
      </c>
      <c r="B517" s="34" t="s">
        <v>643</v>
      </c>
      <c r="C517" s="34"/>
      <c r="D517" s="34" t="s">
        <v>2210</v>
      </c>
      <c r="E517" s="34"/>
      <c r="F517" s="34"/>
      <c r="G517" s="34"/>
      <c r="H517" s="34"/>
      <c r="I517" s="34"/>
      <c r="J517" s="34"/>
      <c r="K517" s="34"/>
      <c r="L517" s="34"/>
      <c r="M517" s="42" t="s">
        <v>2901</v>
      </c>
    </row>
    <row r="518" spans="1:13" s="41" customFormat="1" x14ac:dyDescent="0.35">
      <c r="A518" s="39" t="s">
        <v>2238</v>
      </c>
      <c r="B518" s="39" t="s">
        <v>2893</v>
      </c>
      <c r="C518" s="39"/>
      <c r="D518" s="39"/>
      <c r="E518" s="39"/>
      <c r="F518" s="39"/>
      <c r="G518" s="39"/>
      <c r="H518" s="39"/>
      <c r="I518" s="39"/>
      <c r="J518" s="39"/>
      <c r="K518" s="39"/>
      <c r="L518" s="39"/>
      <c r="M518" s="40"/>
    </row>
    <row r="519" spans="1:13" s="38" customFormat="1" ht="14" x14ac:dyDescent="0.3">
      <c r="A519" s="38" t="s">
        <v>2238</v>
      </c>
      <c r="B519" s="38" t="s">
        <v>2879</v>
      </c>
    </row>
    <row r="520" spans="1:13" s="44" customFormat="1" ht="14" x14ac:dyDescent="0.3">
      <c r="A520" s="44" t="s">
        <v>2211</v>
      </c>
      <c r="B520" s="38" t="s">
        <v>2902</v>
      </c>
      <c r="C520" s="44" t="s">
        <v>2903</v>
      </c>
      <c r="D520" s="44" t="s">
        <v>2217</v>
      </c>
      <c r="E520" s="44" t="s">
        <v>2904</v>
      </c>
    </row>
    <row r="521" spans="1:13" s="30" customFormat="1" ht="14" x14ac:dyDescent="0.3">
      <c r="A521" s="30" t="s">
        <v>2208</v>
      </c>
      <c r="B521" s="30" t="s">
        <v>644</v>
      </c>
      <c r="C521" s="30" t="s">
        <v>2905</v>
      </c>
      <c r="D521" s="30" t="s">
        <v>2210</v>
      </c>
    </row>
    <row r="522" spans="1:13" s="34" customFormat="1" ht="14" x14ac:dyDescent="0.3">
      <c r="A522" s="34" t="s">
        <v>2289</v>
      </c>
      <c r="B522" s="34" t="s">
        <v>645</v>
      </c>
      <c r="C522" s="30" t="s">
        <v>2906</v>
      </c>
      <c r="D522" s="34" t="s">
        <v>2217</v>
      </c>
      <c r="H522" s="30"/>
    </row>
    <row r="523" spans="1:13" s="39" customFormat="1" ht="14" x14ac:dyDescent="0.3">
      <c r="A523" s="39" t="s">
        <v>2211</v>
      </c>
      <c r="B523" s="39" t="s">
        <v>2907</v>
      </c>
      <c r="C523" s="39" t="s">
        <v>2292</v>
      </c>
      <c r="D523" s="39" t="s">
        <v>2217</v>
      </c>
      <c r="E523" s="39" t="s">
        <v>2908</v>
      </c>
    </row>
    <row r="524" spans="1:13" s="30" customFormat="1" ht="14" x14ac:dyDescent="0.3">
      <c r="A524" s="30" t="s">
        <v>2909</v>
      </c>
      <c r="B524" s="30" t="s">
        <v>646</v>
      </c>
      <c r="C524" s="30" t="s">
        <v>2910</v>
      </c>
      <c r="D524" s="30" t="s">
        <v>2217</v>
      </c>
    </row>
    <row r="525" spans="1:13" x14ac:dyDescent="0.35">
      <c r="A525" s="30" t="s">
        <v>2294</v>
      </c>
      <c r="B525" s="30" t="s">
        <v>650</v>
      </c>
      <c r="C525" s="30" t="s">
        <v>2911</v>
      </c>
      <c r="D525" s="30" t="s">
        <v>2217</v>
      </c>
      <c r="E525" s="30" t="s">
        <v>2912</v>
      </c>
      <c r="F525" s="34" t="s">
        <v>2296</v>
      </c>
      <c r="G525" s="34" t="s">
        <v>2297</v>
      </c>
      <c r="H525" s="30" t="s">
        <v>2298</v>
      </c>
      <c r="I525" s="30"/>
      <c r="J525" s="30"/>
      <c r="K525" s="30"/>
      <c r="L525" s="30"/>
      <c r="M525" s="30"/>
    </row>
    <row r="526" spans="1:13" x14ac:dyDescent="0.35">
      <c r="A526" s="30" t="s">
        <v>2294</v>
      </c>
      <c r="B526" s="30" t="s">
        <v>651</v>
      </c>
      <c r="C526" s="30" t="s">
        <v>2913</v>
      </c>
      <c r="D526" s="30" t="s">
        <v>2217</v>
      </c>
      <c r="E526" s="30" t="s">
        <v>2914</v>
      </c>
      <c r="F526" s="34" t="s">
        <v>2296</v>
      </c>
      <c r="G526" s="34" t="s">
        <v>2297</v>
      </c>
      <c r="H526" s="30" t="s">
        <v>2298</v>
      </c>
      <c r="I526" s="30"/>
      <c r="J526" s="30"/>
      <c r="K526" s="30"/>
      <c r="L526" s="30"/>
      <c r="M526" s="30"/>
    </row>
    <row r="527" spans="1:13" x14ac:dyDescent="0.35">
      <c r="A527" s="30" t="s">
        <v>2294</v>
      </c>
      <c r="B527" s="30" t="s">
        <v>652</v>
      </c>
      <c r="C527" s="30" t="s">
        <v>2915</v>
      </c>
      <c r="D527" s="30" t="s">
        <v>2217</v>
      </c>
      <c r="E527" s="30" t="s">
        <v>2916</v>
      </c>
      <c r="F527" s="34" t="s">
        <v>2296</v>
      </c>
      <c r="G527" s="34" t="s">
        <v>2297</v>
      </c>
      <c r="H527" s="30" t="s">
        <v>2298</v>
      </c>
      <c r="I527" s="30"/>
      <c r="J527" s="30"/>
      <c r="K527" s="30"/>
      <c r="L527" s="30"/>
      <c r="M527" s="30"/>
    </row>
    <row r="528" spans="1:13" s="39" customFormat="1" ht="14" x14ac:dyDescent="0.3">
      <c r="A528" s="39" t="s">
        <v>2238</v>
      </c>
      <c r="B528" s="39" t="s">
        <v>2907</v>
      </c>
    </row>
    <row r="529" spans="1:13" s="41" customFormat="1" x14ac:dyDescent="0.35">
      <c r="A529" s="39" t="s">
        <v>2211</v>
      </c>
      <c r="B529" s="39" t="s">
        <v>2917</v>
      </c>
      <c r="C529" s="39" t="s">
        <v>2300</v>
      </c>
      <c r="D529" s="39" t="s">
        <v>2217</v>
      </c>
      <c r="E529" s="39" t="s">
        <v>2908</v>
      </c>
      <c r="F529" s="39"/>
      <c r="G529" s="39"/>
      <c r="H529" s="39"/>
      <c r="I529" s="39"/>
      <c r="J529" s="39"/>
      <c r="K529" s="39"/>
      <c r="L529" s="39"/>
      <c r="M529" s="40"/>
    </row>
    <row r="530" spans="1:13" s="31" customFormat="1" x14ac:dyDescent="0.35">
      <c r="A530" s="34" t="s">
        <v>2301</v>
      </c>
      <c r="B530" s="34" t="s">
        <v>653</v>
      </c>
      <c r="C530" s="30" t="s">
        <v>2918</v>
      </c>
      <c r="D530" s="34" t="s">
        <v>2217</v>
      </c>
      <c r="E530" s="34"/>
      <c r="F530" s="34"/>
      <c r="G530" s="34"/>
      <c r="H530" s="34"/>
      <c r="I530" s="34"/>
      <c r="J530" s="34"/>
      <c r="K530" s="34"/>
      <c r="L530" s="34"/>
      <c r="M530" s="42"/>
    </row>
    <row r="531" spans="1:13" s="34" customFormat="1" ht="14" x14ac:dyDescent="0.3">
      <c r="A531" s="43" t="s">
        <v>2303</v>
      </c>
      <c r="B531" s="34" t="s">
        <v>654</v>
      </c>
      <c r="C531" s="30" t="s">
        <v>2919</v>
      </c>
      <c r="D531" s="34" t="s">
        <v>2217</v>
      </c>
      <c r="E531" s="34" t="s">
        <v>2920</v>
      </c>
    </row>
    <row r="532" spans="1:13" s="34" customFormat="1" ht="14" x14ac:dyDescent="0.3">
      <c r="A532" s="43" t="s">
        <v>2215</v>
      </c>
      <c r="B532" s="34" t="s">
        <v>655</v>
      </c>
      <c r="C532" s="30" t="s">
        <v>2921</v>
      </c>
      <c r="D532" s="34" t="s">
        <v>2217</v>
      </c>
      <c r="E532" s="34" t="s">
        <v>2922</v>
      </c>
    </row>
    <row r="533" spans="1:13" s="31" customFormat="1" x14ac:dyDescent="0.35">
      <c r="A533" s="34" t="s">
        <v>2294</v>
      </c>
      <c r="B533" s="34" t="s">
        <v>656</v>
      </c>
      <c r="C533" s="30" t="s">
        <v>2923</v>
      </c>
      <c r="D533" s="34" t="s">
        <v>2217</v>
      </c>
      <c r="E533" s="34"/>
      <c r="F533" s="34" t="s">
        <v>2309</v>
      </c>
      <c r="G533" s="34" t="s">
        <v>2310</v>
      </c>
      <c r="H533" s="34" t="s">
        <v>2311</v>
      </c>
      <c r="I533" s="34"/>
      <c r="J533" s="34"/>
      <c r="K533" s="34"/>
      <c r="L533" s="34"/>
      <c r="M533" s="42"/>
    </row>
    <row r="534" spans="1:13" s="31" customFormat="1" x14ac:dyDescent="0.35">
      <c r="A534" s="34" t="s">
        <v>2294</v>
      </c>
      <c r="B534" s="34" t="s">
        <v>657</v>
      </c>
      <c r="C534" s="30" t="s">
        <v>2924</v>
      </c>
      <c r="D534" s="34" t="s">
        <v>2217</v>
      </c>
      <c r="E534" s="34"/>
      <c r="F534" s="34" t="s">
        <v>2309</v>
      </c>
      <c r="G534" s="34" t="s">
        <v>2310</v>
      </c>
      <c r="H534" s="34" t="s">
        <v>2311</v>
      </c>
      <c r="I534" s="34"/>
      <c r="J534" s="34"/>
      <c r="K534" s="34"/>
      <c r="L534" s="34"/>
      <c r="M534" s="42"/>
    </row>
    <row r="535" spans="1:13" s="31" customFormat="1" ht="16.399999999999999" customHeight="1" x14ac:dyDescent="0.35">
      <c r="A535" s="34" t="s">
        <v>2243</v>
      </c>
      <c r="B535" s="34" t="s">
        <v>658</v>
      </c>
      <c r="C535" s="34"/>
      <c r="D535" s="34" t="s">
        <v>2210</v>
      </c>
      <c r="E535" s="34"/>
      <c r="F535" s="34"/>
      <c r="G535" s="34"/>
      <c r="H535" s="34"/>
      <c r="I535" s="34"/>
      <c r="J535" s="34"/>
      <c r="K535" s="34"/>
      <c r="L535" s="34"/>
      <c r="M535" s="42" t="s">
        <v>2925</v>
      </c>
    </row>
    <row r="536" spans="1:13" s="41" customFormat="1" x14ac:dyDescent="0.35">
      <c r="A536" s="39" t="s">
        <v>2238</v>
      </c>
      <c r="B536" s="39" t="s">
        <v>2917</v>
      </c>
      <c r="C536" s="39"/>
      <c r="D536" s="39"/>
      <c r="E536" s="39"/>
      <c r="F536" s="39"/>
      <c r="G536" s="39"/>
      <c r="H536" s="39"/>
      <c r="I536" s="39"/>
      <c r="J536" s="39"/>
      <c r="K536" s="39"/>
      <c r="L536" s="39"/>
      <c r="M536" s="40"/>
    </row>
    <row r="537" spans="1:13" s="38" customFormat="1" ht="14" x14ac:dyDescent="0.3">
      <c r="A537" s="38" t="s">
        <v>2238</v>
      </c>
      <c r="B537" s="38" t="s">
        <v>2902</v>
      </c>
    </row>
    <row r="538" spans="1:13" s="44" customFormat="1" ht="14" x14ac:dyDescent="0.3">
      <c r="A538" s="44" t="s">
        <v>2211</v>
      </c>
      <c r="B538" s="38" t="s">
        <v>2926</v>
      </c>
      <c r="C538" s="44" t="s">
        <v>2927</v>
      </c>
      <c r="D538" s="44" t="s">
        <v>2217</v>
      </c>
      <c r="E538" s="44" t="s">
        <v>2928</v>
      </c>
    </row>
    <row r="539" spans="1:13" s="30" customFormat="1" ht="14" x14ac:dyDescent="0.3">
      <c r="A539" s="30" t="s">
        <v>2208</v>
      </c>
      <c r="B539" s="30" t="s">
        <v>659</v>
      </c>
      <c r="C539" s="30" t="s">
        <v>2929</v>
      </c>
      <c r="D539" s="30" t="s">
        <v>2210</v>
      </c>
    </row>
    <row r="540" spans="1:13" s="34" customFormat="1" ht="14" x14ac:dyDescent="0.3">
      <c r="A540" s="34" t="s">
        <v>2289</v>
      </c>
      <c r="B540" s="34" t="s">
        <v>660</v>
      </c>
      <c r="C540" s="30" t="s">
        <v>2930</v>
      </c>
      <c r="D540" s="34" t="s">
        <v>2217</v>
      </c>
      <c r="H540" s="30"/>
    </row>
    <row r="541" spans="1:13" s="39" customFormat="1" ht="14" x14ac:dyDescent="0.3">
      <c r="A541" s="39" t="s">
        <v>2211</v>
      </c>
      <c r="B541" s="39" t="s">
        <v>2931</v>
      </c>
      <c r="C541" s="39" t="s">
        <v>2292</v>
      </c>
      <c r="D541" s="39" t="s">
        <v>2217</v>
      </c>
      <c r="E541" s="39" t="s">
        <v>2932</v>
      </c>
    </row>
    <row r="542" spans="1:13" s="30" customFormat="1" ht="14" x14ac:dyDescent="0.3">
      <c r="A542" s="30" t="s">
        <v>2933</v>
      </c>
      <c r="B542" s="30" t="s">
        <v>661</v>
      </c>
      <c r="C542" s="30" t="s">
        <v>2934</v>
      </c>
      <c r="D542" s="30" t="s">
        <v>2217</v>
      </c>
    </row>
    <row r="543" spans="1:13" x14ac:dyDescent="0.35">
      <c r="A543" s="30" t="s">
        <v>2294</v>
      </c>
      <c r="B543" s="30" t="s">
        <v>665</v>
      </c>
      <c r="C543" s="30" t="s">
        <v>2935</v>
      </c>
      <c r="D543" s="30" t="s">
        <v>2217</v>
      </c>
      <c r="E543" s="30" t="s">
        <v>2936</v>
      </c>
      <c r="F543" s="34" t="s">
        <v>2296</v>
      </c>
      <c r="G543" s="34" t="s">
        <v>2297</v>
      </c>
      <c r="H543" s="30" t="s">
        <v>2298</v>
      </c>
      <c r="I543" s="30"/>
      <c r="J543" s="30"/>
      <c r="K543" s="30"/>
      <c r="L543" s="30"/>
      <c r="M543" s="30"/>
    </row>
    <row r="544" spans="1:13" x14ac:dyDescent="0.35">
      <c r="A544" s="30" t="s">
        <v>2294</v>
      </c>
      <c r="B544" s="30" t="s">
        <v>666</v>
      </c>
      <c r="C544" s="30" t="s">
        <v>2937</v>
      </c>
      <c r="D544" s="30" t="s">
        <v>2217</v>
      </c>
      <c r="E544" s="30" t="s">
        <v>2938</v>
      </c>
      <c r="F544" s="34" t="s">
        <v>2296</v>
      </c>
      <c r="G544" s="34" t="s">
        <v>2297</v>
      </c>
      <c r="H544" s="30" t="s">
        <v>2298</v>
      </c>
      <c r="I544" s="30"/>
      <c r="J544" s="30"/>
      <c r="K544" s="30"/>
      <c r="L544" s="30"/>
      <c r="M544" s="30"/>
    </row>
    <row r="545" spans="1:13" x14ac:dyDescent="0.35">
      <c r="A545" s="30" t="s">
        <v>2294</v>
      </c>
      <c r="B545" s="30" t="s">
        <v>667</v>
      </c>
      <c r="C545" s="30" t="s">
        <v>2939</v>
      </c>
      <c r="D545" s="30" t="s">
        <v>2217</v>
      </c>
      <c r="E545" s="30" t="s">
        <v>2940</v>
      </c>
      <c r="F545" s="34" t="s">
        <v>2296</v>
      </c>
      <c r="G545" s="34" t="s">
        <v>2297</v>
      </c>
      <c r="H545" s="30" t="s">
        <v>2298</v>
      </c>
      <c r="I545" s="30"/>
      <c r="J545" s="30"/>
      <c r="K545" s="30"/>
      <c r="L545" s="30"/>
      <c r="M545" s="30"/>
    </row>
    <row r="546" spans="1:13" s="39" customFormat="1" ht="14" x14ac:dyDescent="0.3">
      <c r="A546" s="39" t="s">
        <v>2238</v>
      </c>
      <c r="B546" s="39" t="s">
        <v>2931</v>
      </c>
    </row>
    <row r="547" spans="1:13" s="41" customFormat="1" x14ac:dyDescent="0.35">
      <c r="A547" s="39" t="s">
        <v>2211</v>
      </c>
      <c r="B547" s="39" t="s">
        <v>2941</v>
      </c>
      <c r="C547" s="39" t="s">
        <v>2300</v>
      </c>
      <c r="D547" s="39" t="s">
        <v>2217</v>
      </c>
      <c r="E547" s="39" t="s">
        <v>2932</v>
      </c>
      <c r="F547" s="39"/>
      <c r="G547" s="39"/>
      <c r="H547" s="39"/>
      <c r="I547" s="39"/>
      <c r="J547" s="39"/>
      <c r="K547" s="39"/>
      <c r="L547" s="39"/>
      <c r="M547" s="40"/>
    </row>
    <row r="548" spans="1:13" s="31" customFormat="1" x14ac:dyDescent="0.35">
      <c r="A548" s="34" t="s">
        <v>2301</v>
      </c>
      <c r="B548" s="34" t="s">
        <v>668</v>
      </c>
      <c r="C548" s="30" t="s">
        <v>2942</v>
      </c>
      <c r="D548" s="34" t="s">
        <v>2217</v>
      </c>
      <c r="E548" s="34"/>
      <c r="F548" s="34"/>
      <c r="G548" s="34"/>
      <c r="H548" s="34"/>
      <c r="I548" s="34"/>
      <c r="J548" s="34"/>
      <c r="K548" s="34"/>
      <c r="L548" s="34"/>
      <c r="M548" s="42"/>
    </row>
    <row r="549" spans="1:13" s="34" customFormat="1" ht="14" x14ac:dyDescent="0.3">
      <c r="A549" s="43" t="s">
        <v>2303</v>
      </c>
      <c r="B549" s="34" t="s">
        <v>669</v>
      </c>
      <c r="C549" s="30" t="s">
        <v>2943</v>
      </c>
      <c r="D549" s="34" t="s">
        <v>2217</v>
      </c>
      <c r="E549" s="34" t="s">
        <v>2944</v>
      </c>
    </row>
    <row r="550" spans="1:13" s="34" customFormat="1" ht="14" x14ac:dyDescent="0.3">
      <c r="A550" s="43" t="s">
        <v>2215</v>
      </c>
      <c r="B550" s="34" t="s">
        <v>670</v>
      </c>
      <c r="C550" s="30" t="s">
        <v>2945</v>
      </c>
      <c r="D550" s="34" t="s">
        <v>2217</v>
      </c>
      <c r="E550" s="34" t="s">
        <v>2946</v>
      </c>
    </row>
    <row r="551" spans="1:13" s="31" customFormat="1" x14ac:dyDescent="0.35">
      <c r="A551" s="34" t="s">
        <v>2294</v>
      </c>
      <c r="B551" s="34" t="s">
        <v>671</v>
      </c>
      <c r="C551" s="30" t="s">
        <v>2947</v>
      </c>
      <c r="D551" s="34" t="s">
        <v>2217</v>
      </c>
      <c r="E551" s="34"/>
      <c r="F551" s="34" t="s">
        <v>2309</v>
      </c>
      <c r="G551" s="34" t="s">
        <v>2310</v>
      </c>
      <c r="H551" s="34" t="s">
        <v>2311</v>
      </c>
      <c r="I551" s="34"/>
      <c r="J551" s="34"/>
      <c r="K551" s="34"/>
      <c r="L551" s="34"/>
      <c r="M551" s="42"/>
    </row>
    <row r="552" spans="1:13" s="31" customFormat="1" x14ac:dyDescent="0.35">
      <c r="A552" s="34" t="s">
        <v>2294</v>
      </c>
      <c r="B552" s="34" t="s">
        <v>672</v>
      </c>
      <c r="C552" s="30" t="s">
        <v>2948</v>
      </c>
      <c r="D552" s="34" t="s">
        <v>2217</v>
      </c>
      <c r="E552" s="34"/>
      <c r="F552" s="34" t="s">
        <v>2309</v>
      </c>
      <c r="G552" s="34" t="s">
        <v>2310</v>
      </c>
      <c r="H552" s="34" t="s">
        <v>2311</v>
      </c>
      <c r="I552" s="34"/>
      <c r="J552" s="34"/>
      <c r="K552" s="34"/>
      <c r="L552" s="34"/>
      <c r="M552" s="42"/>
    </row>
    <row r="553" spans="1:13" s="31" customFormat="1" ht="16.399999999999999" customHeight="1" x14ac:dyDescent="0.35">
      <c r="A553" s="34" t="s">
        <v>2243</v>
      </c>
      <c r="B553" s="34" t="s">
        <v>673</v>
      </c>
      <c r="C553" s="34"/>
      <c r="D553" s="34" t="s">
        <v>2210</v>
      </c>
      <c r="E553" s="34"/>
      <c r="F553" s="34"/>
      <c r="G553" s="34"/>
      <c r="H553" s="34"/>
      <c r="I553" s="34"/>
      <c r="J553" s="34"/>
      <c r="K553" s="34"/>
      <c r="L553" s="34"/>
      <c r="M553" s="42" t="s">
        <v>2949</v>
      </c>
    </row>
    <row r="554" spans="1:13" s="41" customFormat="1" x14ac:dyDescent="0.35">
      <c r="A554" s="39" t="s">
        <v>2238</v>
      </c>
      <c r="B554" s="39" t="s">
        <v>2941</v>
      </c>
      <c r="C554" s="39"/>
      <c r="D554" s="39"/>
      <c r="E554" s="39"/>
      <c r="F554" s="39"/>
      <c r="G554" s="39"/>
      <c r="H554" s="39"/>
      <c r="I554" s="39"/>
      <c r="J554" s="39"/>
      <c r="K554" s="39"/>
      <c r="L554" s="39"/>
      <c r="M554" s="40"/>
    </row>
    <row r="555" spans="1:13" s="38" customFormat="1" ht="14" x14ac:dyDescent="0.3">
      <c r="A555" s="38" t="s">
        <v>2238</v>
      </c>
      <c r="B555" s="38" t="s">
        <v>2926</v>
      </c>
    </row>
    <row r="556" spans="1:13" s="44" customFormat="1" ht="14" x14ac:dyDescent="0.3">
      <c r="A556" s="44" t="s">
        <v>2211</v>
      </c>
      <c r="B556" s="38" t="s">
        <v>2950</v>
      </c>
      <c r="C556" s="44" t="s">
        <v>2951</v>
      </c>
      <c r="D556" s="44" t="s">
        <v>2217</v>
      </c>
      <c r="E556" s="44" t="s">
        <v>2952</v>
      </c>
    </row>
    <row r="557" spans="1:13" s="30" customFormat="1" ht="14" x14ac:dyDescent="0.3">
      <c r="A557" s="30" t="s">
        <v>2208</v>
      </c>
      <c r="B557" s="30" t="s">
        <v>659</v>
      </c>
      <c r="C557" s="30" t="s">
        <v>2953</v>
      </c>
      <c r="D557" s="30" t="s">
        <v>2210</v>
      </c>
    </row>
    <row r="558" spans="1:13" s="34" customFormat="1" ht="14" x14ac:dyDescent="0.3">
      <c r="A558" s="34" t="s">
        <v>2289</v>
      </c>
      <c r="B558" s="34" t="s">
        <v>675</v>
      </c>
      <c r="C558" s="30" t="s">
        <v>2954</v>
      </c>
      <c r="D558" s="34" t="s">
        <v>2217</v>
      </c>
      <c r="H558" s="30"/>
    </row>
    <row r="559" spans="1:13" s="39" customFormat="1" ht="14" x14ac:dyDescent="0.3">
      <c r="A559" s="39" t="s">
        <v>2211</v>
      </c>
      <c r="B559" s="39" t="s">
        <v>2955</v>
      </c>
      <c r="C559" s="39" t="s">
        <v>2292</v>
      </c>
      <c r="D559" s="39" t="s">
        <v>2217</v>
      </c>
      <c r="E559" s="39" t="s">
        <v>2956</v>
      </c>
    </row>
    <row r="560" spans="1:13" s="30" customFormat="1" ht="14" x14ac:dyDescent="0.3">
      <c r="A560" s="30" t="s">
        <v>2933</v>
      </c>
      <c r="B560" s="30" t="s">
        <v>676</v>
      </c>
      <c r="C560" s="30" t="s">
        <v>2957</v>
      </c>
      <c r="D560" s="30" t="s">
        <v>2217</v>
      </c>
    </row>
    <row r="561" spans="1:13" x14ac:dyDescent="0.35">
      <c r="A561" s="30" t="s">
        <v>2294</v>
      </c>
      <c r="B561" s="30" t="s">
        <v>680</v>
      </c>
      <c r="C561" s="30" t="s">
        <v>2958</v>
      </c>
      <c r="D561" s="30" t="s">
        <v>2217</v>
      </c>
      <c r="E561" s="30" t="s">
        <v>2959</v>
      </c>
      <c r="F561" s="34" t="s">
        <v>2296</v>
      </c>
      <c r="G561" s="34" t="s">
        <v>2297</v>
      </c>
      <c r="H561" s="30" t="s">
        <v>2298</v>
      </c>
      <c r="I561" s="30"/>
      <c r="J561" s="30"/>
      <c r="K561" s="30"/>
      <c r="L561" s="30"/>
      <c r="M561" s="30"/>
    </row>
    <row r="562" spans="1:13" x14ac:dyDescent="0.35">
      <c r="A562" s="30" t="s">
        <v>2294</v>
      </c>
      <c r="B562" s="30" t="s">
        <v>681</v>
      </c>
      <c r="C562" s="30" t="s">
        <v>2960</v>
      </c>
      <c r="D562" s="30" t="s">
        <v>2217</v>
      </c>
      <c r="E562" s="30" t="s">
        <v>2961</v>
      </c>
      <c r="F562" s="34" t="s">
        <v>2296</v>
      </c>
      <c r="G562" s="34" t="s">
        <v>2297</v>
      </c>
      <c r="H562" s="30" t="s">
        <v>2298</v>
      </c>
      <c r="I562" s="30"/>
      <c r="J562" s="30"/>
      <c r="K562" s="30"/>
      <c r="L562" s="30"/>
      <c r="M562" s="30"/>
    </row>
    <row r="563" spans="1:13" x14ac:dyDescent="0.35">
      <c r="A563" s="30" t="s">
        <v>2294</v>
      </c>
      <c r="B563" s="30" t="s">
        <v>682</v>
      </c>
      <c r="C563" s="30" t="s">
        <v>2962</v>
      </c>
      <c r="D563" s="30" t="s">
        <v>2217</v>
      </c>
      <c r="E563" s="30" t="s">
        <v>2963</v>
      </c>
      <c r="F563" s="34" t="s">
        <v>2296</v>
      </c>
      <c r="G563" s="34" t="s">
        <v>2297</v>
      </c>
      <c r="H563" s="30" t="s">
        <v>2298</v>
      </c>
      <c r="I563" s="30"/>
      <c r="J563" s="30"/>
      <c r="K563" s="30"/>
      <c r="L563" s="30"/>
      <c r="M563" s="30"/>
    </row>
    <row r="564" spans="1:13" s="39" customFormat="1" ht="14" x14ac:dyDescent="0.3">
      <c r="A564" s="39" t="s">
        <v>2238</v>
      </c>
      <c r="B564" s="39" t="s">
        <v>2955</v>
      </c>
    </row>
    <row r="565" spans="1:13" s="41" customFormat="1" x14ac:dyDescent="0.35">
      <c r="A565" s="39" t="s">
        <v>2211</v>
      </c>
      <c r="B565" s="39" t="s">
        <v>2964</v>
      </c>
      <c r="C565" s="39" t="s">
        <v>2300</v>
      </c>
      <c r="D565" s="39" t="s">
        <v>2217</v>
      </c>
      <c r="E565" s="39" t="s">
        <v>2956</v>
      </c>
      <c r="F565" s="39"/>
      <c r="G565" s="39"/>
      <c r="H565" s="39"/>
      <c r="I565" s="39"/>
      <c r="J565" s="39"/>
      <c r="K565" s="39"/>
      <c r="L565" s="39"/>
      <c r="M565" s="40"/>
    </row>
    <row r="566" spans="1:13" s="31" customFormat="1" x14ac:dyDescent="0.35">
      <c r="A566" s="34" t="s">
        <v>2301</v>
      </c>
      <c r="B566" s="34" t="s">
        <v>683</v>
      </c>
      <c r="C566" s="30" t="s">
        <v>2965</v>
      </c>
      <c r="D566" s="34" t="s">
        <v>2217</v>
      </c>
      <c r="E566" s="34"/>
      <c r="F566" s="34"/>
      <c r="G566" s="34"/>
      <c r="H566" s="34"/>
      <c r="I566" s="34"/>
      <c r="J566" s="34"/>
      <c r="K566" s="34"/>
      <c r="L566" s="34"/>
      <c r="M566" s="42"/>
    </row>
    <row r="567" spans="1:13" s="34" customFormat="1" ht="14" x14ac:dyDescent="0.3">
      <c r="A567" s="43" t="s">
        <v>2303</v>
      </c>
      <c r="B567" s="34" t="s">
        <v>684</v>
      </c>
      <c r="C567" s="30" t="s">
        <v>2966</v>
      </c>
      <c r="D567" s="34" t="s">
        <v>2217</v>
      </c>
      <c r="E567" s="34" t="s">
        <v>2967</v>
      </c>
    </row>
    <row r="568" spans="1:13" s="34" customFormat="1" ht="14" x14ac:dyDescent="0.3">
      <c r="A568" s="43" t="s">
        <v>2215</v>
      </c>
      <c r="B568" s="34" t="s">
        <v>685</v>
      </c>
      <c r="C568" s="30" t="s">
        <v>2968</v>
      </c>
      <c r="D568" s="34" t="s">
        <v>2217</v>
      </c>
      <c r="E568" s="34" t="s">
        <v>2969</v>
      </c>
    </row>
    <row r="569" spans="1:13" s="31" customFormat="1" x14ac:dyDescent="0.35">
      <c r="A569" s="34" t="s">
        <v>2294</v>
      </c>
      <c r="B569" s="34" t="s">
        <v>686</v>
      </c>
      <c r="C569" s="30" t="s">
        <v>2970</v>
      </c>
      <c r="D569" s="34" t="s">
        <v>2217</v>
      </c>
      <c r="E569" s="34"/>
      <c r="F569" s="34" t="s">
        <v>2309</v>
      </c>
      <c r="G569" s="34" t="s">
        <v>2310</v>
      </c>
      <c r="H569" s="34" t="s">
        <v>2311</v>
      </c>
      <c r="I569" s="34"/>
      <c r="J569" s="34"/>
      <c r="K569" s="34"/>
      <c r="L569" s="34"/>
      <c r="M569" s="42"/>
    </row>
    <row r="570" spans="1:13" s="31" customFormat="1" x14ac:dyDescent="0.35">
      <c r="A570" s="34" t="s">
        <v>2294</v>
      </c>
      <c r="B570" s="34" t="s">
        <v>687</v>
      </c>
      <c r="C570" s="30" t="s">
        <v>2971</v>
      </c>
      <c r="D570" s="34" t="s">
        <v>2217</v>
      </c>
      <c r="E570" s="34"/>
      <c r="F570" s="34" t="s">
        <v>2309</v>
      </c>
      <c r="G570" s="34" t="s">
        <v>2310</v>
      </c>
      <c r="H570" s="34" t="s">
        <v>2311</v>
      </c>
      <c r="I570" s="34"/>
      <c r="J570" s="34"/>
      <c r="K570" s="34"/>
      <c r="L570" s="34"/>
      <c r="M570" s="42"/>
    </row>
    <row r="571" spans="1:13" s="31" customFormat="1" ht="16.399999999999999" customHeight="1" x14ac:dyDescent="0.35">
      <c r="A571" s="34" t="s">
        <v>2243</v>
      </c>
      <c r="B571" s="34" t="s">
        <v>688</v>
      </c>
      <c r="C571" s="34"/>
      <c r="D571" s="34" t="s">
        <v>2210</v>
      </c>
      <c r="E571" s="34"/>
      <c r="F571" s="34"/>
      <c r="G571" s="34"/>
      <c r="H571" s="34"/>
      <c r="I571" s="34"/>
      <c r="J571" s="34"/>
      <c r="K571" s="34"/>
      <c r="L571" s="34"/>
      <c r="M571" s="42" t="s">
        <v>2972</v>
      </c>
    </row>
    <row r="572" spans="1:13" s="41" customFormat="1" x14ac:dyDescent="0.35">
      <c r="A572" s="39" t="s">
        <v>2238</v>
      </c>
      <c r="B572" s="39" t="s">
        <v>2964</v>
      </c>
      <c r="C572" s="39"/>
      <c r="D572" s="39"/>
      <c r="E572" s="39"/>
      <c r="F572" s="39"/>
      <c r="G572" s="39"/>
      <c r="H572" s="39"/>
      <c r="I572" s="39"/>
      <c r="J572" s="39"/>
      <c r="K572" s="39"/>
      <c r="L572" s="39"/>
      <c r="M572" s="40"/>
    </row>
    <row r="573" spans="1:13" s="38" customFormat="1" ht="14" x14ac:dyDescent="0.3">
      <c r="A573" s="38" t="s">
        <v>2238</v>
      </c>
      <c r="B573" s="38" t="s">
        <v>2950</v>
      </c>
    </row>
    <row r="574" spans="1:13" s="44" customFormat="1" ht="14" x14ac:dyDescent="0.3">
      <c r="A574" s="44" t="s">
        <v>2211</v>
      </c>
      <c r="B574" s="44" t="s">
        <v>2973</v>
      </c>
      <c r="C574" s="44" t="s">
        <v>2974</v>
      </c>
      <c r="D574" s="44" t="s">
        <v>2217</v>
      </c>
      <c r="E574" s="44" t="s">
        <v>2975</v>
      </c>
    </row>
    <row r="575" spans="1:13" s="30" customFormat="1" ht="14" x14ac:dyDescent="0.3">
      <c r="A575" s="30" t="s">
        <v>2208</v>
      </c>
      <c r="B575" s="30" t="s">
        <v>689</v>
      </c>
      <c r="C575" s="30" t="s">
        <v>2976</v>
      </c>
      <c r="D575" s="30" t="s">
        <v>2210</v>
      </c>
    </row>
    <row r="576" spans="1:13" s="30" customFormat="1" ht="14" x14ac:dyDescent="0.3">
      <c r="A576" s="30" t="s">
        <v>2289</v>
      </c>
      <c r="B576" s="30" t="s">
        <v>690</v>
      </c>
      <c r="C576" s="30" t="s">
        <v>2977</v>
      </c>
      <c r="D576" s="30" t="s">
        <v>2217</v>
      </c>
    </row>
    <row r="577" spans="1:13" s="45" customFormat="1" ht="14" x14ac:dyDescent="0.3">
      <c r="A577" s="45" t="s">
        <v>2211</v>
      </c>
      <c r="B577" s="45" t="s">
        <v>2978</v>
      </c>
      <c r="C577" s="45" t="s">
        <v>2292</v>
      </c>
      <c r="D577" s="45" t="s">
        <v>2217</v>
      </c>
      <c r="E577" s="45" t="s">
        <v>2979</v>
      </c>
    </row>
    <row r="578" spans="1:13" s="30" customFormat="1" ht="14" x14ac:dyDescent="0.3">
      <c r="A578" s="30" t="s">
        <v>2980</v>
      </c>
      <c r="B578" s="30" t="s">
        <v>691</v>
      </c>
      <c r="C578" s="30" t="s">
        <v>2981</v>
      </c>
      <c r="D578" s="30" t="s">
        <v>2217</v>
      </c>
    </row>
    <row r="579" spans="1:13" x14ac:dyDescent="0.35">
      <c r="A579" s="30" t="s">
        <v>2294</v>
      </c>
      <c r="B579" s="30" t="s">
        <v>695</v>
      </c>
      <c r="C579" s="30" t="s">
        <v>2982</v>
      </c>
      <c r="D579" s="30" t="s">
        <v>2217</v>
      </c>
      <c r="E579" s="30" t="s">
        <v>2983</v>
      </c>
      <c r="F579" s="34" t="s">
        <v>2296</v>
      </c>
      <c r="G579" s="34" t="s">
        <v>2297</v>
      </c>
      <c r="H579" s="30" t="s">
        <v>2298</v>
      </c>
      <c r="I579" s="30"/>
      <c r="J579" s="30"/>
      <c r="K579" s="30"/>
      <c r="L579" s="30"/>
      <c r="M579" s="30"/>
    </row>
    <row r="580" spans="1:13" x14ac:dyDescent="0.35">
      <c r="A580" s="30" t="s">
        <v>2294</v>
      </c>
      <c r="B580" s="30" t="s">
        <v>696</v>
      </c>
      <c r="C580" s="30" t="s">
        <v>2984</v>
      </c>
      <c r="D580" s="30" t="s">
        <v>2217</v>
      </c>
      <c r="E580" s="30" t="s">
        <v>2985</v>
      </c>
      <c r="F580" s="34" t="s">
        <v>2296</v>
      </c>
      <c r="G580" s="34" t="s">
        <v>2297</v>
      </c>
      <c r="H580" s="30" t="s">
        <v>2298</v>
      </c>
      <c r="I580" s="30"/>
      <c r="J580" s="30"/>
      <c r="K580" s="30"/>
      <c r="L580" s="30"/>
      <c r="M580" s="30"/>
    </row>
    <row r="581" spans="1:13" x14ac:dyDescent="0.35">
      <c r="A581" s="30" t="s">
        <v>2294</v>
      </c>
      <c r="B581" s="30" t="s">
        <v>697</v>
      </c>
      <c r="C581" s="30" t="s">
        <v>2986</v>
      </c>
      <c r="D581" s="30" t="s">
        <v>2217</v>
      </c>
      <c r="E581" s="30" t="s">
        <v>2987</v>
      </c>
      <c r="F581" s="34" t="s">
        <v>2296</v>
      </c>
      <c r="G581" s="34" t="s">
        <v>2297</v>
      </c>
      <c r="H581" s="30" t="s">
        <v>2298</v>
      </c>
      <c r="I581" s="30"/>
      <c r="J581" s="30"/>
      <c r="K581" s="30"/>
      <c r="L581" s="30"/>
      <c r="M581" s="30"/>
    </row>
    <row r="582" spans="1:13" s="12" customFormat="1" x14ac:dyDescent="0.35">
      <c r="A582" s="45" t="s">
        <v>2238</v>
      </c>
      <c r="B582" s="45" t="s">
        <v>2978</v>
      </c>
      <c r="C582" s="45"/>
      <c r="D582" s="45"/>
      <c r="E582" s="45"/>
      <c r="F582" s="45"/>
      <c r="G582" s="45"/>
      <c r="H582" s="45"/>
      <c r="I582" s="45"/>
      <c r="J582" s="45"/>
      <c r="K582" s="45"/>
      <c r="L582" s="45"/>
      <c r="M582" s="46"/>
    </row>
    <row r="583" spans="1:13" s="12" customFormat="1" x14ac:dyDescent="0.35">
      <c r="A583" s="45" t="s">
        <v>2211</v>
      </c>
      <c r="B583" s="45" t="s">
        <v>2988</v>
      </c>
      <c r="C583" s="45" t="s">
        <v>2300</v>
      </c>
      <c r="D583" s="45" t="s">
        <v>2217</v>
      </c>
      <c r="E583" s="45" t="s">
        <v>2979</v>
      </c>
      <c r="F583" s="45"/>
      <c r="G583" s="45"/>
      <c r="H583" s="45"/>
      <c r="I583" s="45"/>
      <c r="J583" s="45"/>
      <c r="K583" s="45"/>
      <c r="L583" s="45"/>
      <c r="M583" s="46"/>
    </row>
    <row r="584" spans="1:13" x14ac:dyDescent="0.35">
      <c r="A584" s="30" t="s">
        <v>2301</v>
      </c>
      <c r="B584" s="30" t="s">
        <v>698</v>
      </c>
      <c r="C584" s="30" t="s">
        <v>2989</v>
      </c>
      <c r="D584" s="30" t="s">
        <v>2217</v>
      </c>
      <c r="E584" s="30"/>
      <c r="F584" s="30"/>
      <c r="G584" s="30"/>
      <c r="H584" s="30"/>
      <c r="I584" s="30"/>
      <c r="J584" s="30"/>
      <c r="K584" s="30"/>
      <c r="L584" s="30"/>
      <c r="M584" s="47"/>
    </row>
    <row r="585" spans="1:13" s="30" customFormat="1" ht="14" x14ac:dyDescent="0.3">
      <c r="A585" s="48" t="s">
        <v>2303</v>
      </c>
      <c r="B585" s="30" t="s">
        <v>699</v>
      </c>
      <c r="C585" s="30" t="s">
        <v>2990</v>
      </c>
      <c r="D585" s="30" t="s">
        <v>2217</v>
      </c>
      <c r="E585" s="30" t="s">
        <v>2991</v>
      </c>
    </row>
    <row r="586" spans="1:13" s="30" customFormat="1" ht="14" x14ac:dyDescent="0.3">
      <c r="A586" s="48" t="s">
        <v>2215</v>
      </c>
      <c r="B586" s="30" t="s">
        <v>700</v>
      </c>
      <c r="C586" s="30" t="s">
        <v>2992</v>
      </c>
      <c r="D586" s="30" t="s">
        <v>2217</v>
      </c>
      <c r="E586" s="30" t="s">
        <v>2993</v>
      </c>
    </row>
    <row r="587" spans="1:13" x14ac:dyDescent="0.35">
      <c r="A587" s="30" t="s">
        <v>2294</v>
      </c>
      <c r="B587" s="30" t="s">
        <v>701</v>
      </c>
      <c r="C587" s="30" t="s">
        <v>2994</v>
      </c>
      <c r="D587" s="30" t="s">
        <v>2217</v>
      </c>
      <c r="E587" s="30"/>
      <c r="F587" s="30" t="s">
        <v>2309</v>
      </c>
      <c r="G587" s="30" t="s">
        <v>2310</v>
      </c>
      <c r="H587" s="30" t="s">
        <v>2311</v>
      </c>
      <c r="I587" s="30"/>
      <c r="J587" s="30"/>
      <c r="K587" s="30"/>
      <c r="L587" s="30"/>
      <c r="M587" s="47"/>
    </row>
    <row r="588" spans="1:13" x14ac:dyDescent="0.35">
      <c r="A588" s="30" t="s">
        <v>2294</v>
      </c>
      <c r="B588" s="30" t="s">
        <v>702</v>
      </c>
      <c r="C588" s="30" t="s">
        <v>2995</v>
      </c>
      <c r="D588" s="30" t="s">
        <v>2217</v>
      </c>
      <c r="E588" s="30"/>
      <c r="F588" s="30" t="s">
        <v>2309</v>
      </c>
      <c r="G588" s="30" t="s">
        <v>2310</v>
      </c>
      <c r="H588" s="30" t="s">
        <v>2311</v>
      </c>
      <c r="I588" s="30"/>
      <c r="J588" s="30"/>
      <c r="K588" s="30"/>
      <c r="L588" s="30"/>
      <c r="M588" s="47"/>
    </row>
    <row r="589" spans="1:13" ht="16.399999999999999" customHeight="1" x14ac:dyDescent="0.35">
      <c r="A589" s="30" t="s">
        <v>2243</v>
      </c>
      <c r="B589" s="30" t="s">
        <v>703</v>
      </c>
      <c r="C589" s="30"/>
      <c r="D589" s="30" t="s">
        <v>2210</v>
      </c>
      <c r="E589" s="30"/>
      <c r="F589" s="30"/>
      <c r="G589" s="30"/>
      <c r="H589" s="30"/>
      <c r="I589" s="30"/>
      <c r="J589" s="30"/>
      <c r="K589" s="30"/>
      <c r="L589" s="30"/>
      <c r="M589" s="47" t="s">
        <v>2996</v>
      </c>
    </row>
    <row r="590" spans="1:13" s="12" customFormat="1" x14ac:dyDescent="0.35">
      <c r="A590" s="45" t="s">
        <v>2238</v>
      </c>
      <c r="B590" s="45" t="s">
        <v>2988</v>
      </c>
      <c r="C590" s="45"/>
      <c r="D590" s="45"/>
      <c r="E590" s="45"/>
      <c r="F590" s="45"/>
      <c r="G590" s="45"/>
      <c r="H590" s="45"/>
      <c r="I590" s="45"/>
      <c r="J590" s="45"/>
      <c r="K590" s="45"/>
      <c r="L590" s="45"/>
      <c r="M590" s="46"/>
    </row>
    <row r="591" spans="1:13" s="44" customFormat="1" ht="14" x14ac:dyDescent="0.3">
      <c r="A591" s="44" t="s">
        <v>2238</v>
      </c>
      <c r="B591" s="44" t="s">
        <v>2973</v>
      </c>
    </row>
    <row r="592" spans="1:13" s="44" customFormat="1" ht="14" x14ac:dyDescent="0.3">
      <c r="A592" s="44" t="s">
        <v>2211</v>
      </c>
      <c r="B592" s="44" t="s">
        <v>2997</v>
      </c>
      <c r="C592" s="44" t="s">
        <v>2998</v>
      </c>
      <c r="D592" s="44" t="s">
        <v>2217</v>
      </c>
      <c r="E592" s="44" t="s">
        <v>2999</v>
      </c>
    </row>
    <row r="593" spans="1:13" s="30" customFormat="1" ht="14" x14ac:dyDescent="0.3">
      <c r="A593" s="30" t="s">
        <v>2208</v>
      </c>
      <c r="B593" s="30" t="s">
        <v>704</v>
      </c>
      <c r="C593" s="30" t="s">
        <v>3000</v>
      </c>
      <c r="D593" s="30" t="s">
        <v>2210</v>
      </c>
    </row>
    <row r="594" spans="1:13" s="30" customFormat="1" ht="14" x14ac:dyDescent="0.3">
      <c r="A594" s="30" t="s">
        <v>2289</v>
      </c>
      <c r="B594" s="30" t="s">
        <v>705</v>
      </c>
      <c r="C594" s="30" t="s">
        <v>3001</v>
      </c>
      <c r="D594" s="30" t="s">
        <v>2217</v>
      </c>
    </row>
    <row r="595" spans="1:13" s="45" customFormat="1" ht="14" x14ac:dyDescent="0.3">
      <c r="A595" s="45" t="s">
        <v>2211</v>
      </c>
      <c r="B595" s="45" t="s">
        <v>3002</v>
      </c>
      <c r="C595" s="45" t="s">
        <v>2292</v>
      </c>
      <c r="D595" s="45" t="s">
        <v>2217</v>
      </c>
      <c r="E595" s="45" t="s">
        <v>3003</v>
      </c>
    </row>
    <row r="596" spans="1:13" x14ac:dyDescent="0.35">
      <c r="A596" s="30" t="s">
        <v>2294</v>
      </c>
      <c r="B596" s="30" t="s">
        <v>706</v>
      </c>
      <c r="C596" s="30" t="s">
        <v>3004</v>
      </c>
      <c r="D596" s="30" t="s">
        <v>2217</v>
      </c>
      <c r="E596" s="30"/>
      <c r="F596" s="34" t="s">
        <v>2296</v>
      </c>
      <c r="G596" s="34" t="s">
        <v>2297</v>
      </c>
      <c r="H596" s="30" t="s">
        <v>2298</v>
      </c>
      <c r="I596" s="30"/>
      <c r="J596" s="30"/>
      <c r="K596" s="30"/>
      <c r="L596" s="30"/>
      <c r="M596" s="30"/>
    </row>
    <row r="597" spans="1:13" s="12" customFormat="1" x14ac:dyDescent="0.35">
      <c r="A597" s="45" t="s">
        <v>2238</v>
      </c>
      <c r="B597" s="45" t="s">
        <v>3002</v>
      </c>
      <c r="C597" s="45"/>
      <c r="D597" s="45"/>
      <c r="E597" s="45"/>
      <c r="F597" s="45"/>
      <c r="G597" s="45"/>
      <c r="H597" s="45"/>
      <c r="I597" s="45"/>
      <c r="J597" s="45"/>
      <c r="K597" s="45"/>
      <c r="L597" s="45"/>
      <c r="M597" s="46"/>
    </row>
    <row r="598" spans="1:13" s="12" customFormat="1" x14ac:dyDescent="0.35">
      <c r="A598" s="45" t="s">
        <v>2211</v>
      </c>
      <c r="B598" s="45" t="s">
        <v>3005</v>
      </c>
      <c r="C598" s="45" t="s">
        <v>2300</v>
      </c>
      <c r="D598" s="45" t="s">
        <v>2217</v>
      </c>
      <c r="E598" s="45" t="s">
        <v>3003</v>
      </c>
      <c r="F598" s="45"/>
      <c r="G598" s="45"/>
      <c r="H598" s="45"/>
      <c r="I598" s="45"/>
      <c r="J598" s="45"/>
      <c r="K598" s="45"/>
      <c r="L598" s="45"/>
      <c r="M598" s="46"/>
    </row>
    <row r="599" spans="1:13" x14ac:dyDescent="0.35">
      <c r="A599" s="30" t="s">
        <v>2301</v>
      </c>
      <c r="B599" s="30" t="s">
        <v>707</v>
      </c>
      <c r="C599" s="30" t="s">
        <v>3006</v>
      </c>
      <c r="D599" s="30" t="s">
        <v>2217</v>
      </c>
      <c r="E599" s="30"/>
      <c r="F599" s="30"/>
      <c r="G599" s="30"/>
      <c r="H599" s="30"/>
      <c r="I599" s="30"/>
      <c r="J599" s="30"/>
      <c r="K599" s="30"/>
      <c r="L599" s="30"/>
      <c r="M599" s="47"/>
    </row>
    <row r="600" spans="1:13" s="30" customFormat="1" ht="14" x14ac:dyDescent="0.3">
      <c r="A600" s="48" t="s">
        <v>2303</v>
      </c>
      <c r="B600" s="30" t="s">
        <v>708</v>
      </c>
      <c r="C600" s="30" t="s">
        <v>3007</v>
      </c>
      <c r="D600" s="30" t="s">
        <v>2217</v>
      </c>
      <c r="E600" s="30" t="s">
        <v>3008</v>
      </c>
    </row>
    <row r="601" spans="1:13" s="30" customFormat="1" ht="14" x14ac:dyDescent="0.3">
      <c r="A601" s="48" t="s">
        <v>2215</v>
      </c>
      <c r="B601" s="30" t="s">
        <v>709</v>
      </c>
      <c r="C601" s="30" t="s">
        <v>3009</v>
      </c>
      <c r="D601" s="30" t="s">
        <v>2217</v>
      </c>
      <c r="E601" s="30" t="s">
        <v>3010</v>
      </c>
    </row>
    <row r="602" spans="1:13" x14ac:dyDescent="0.35">
      <c r="A602" s="30" t="s">
        <v>2294</v>
      </c>
      <c r="B602" s="30" t="s">
        <v>710</v>
      </c>
      <c r="C602" s="30" t="s">
        <v>3011</v>
      </c>
      <c r="D602" s="30" t="s">
        <v>2217</v>
      </c>
      <c r="E602" s="30"/>
      <c r="F602" s="30" t="s">
        <v>2309</v>
      </c>
      <c r="G602" s="30" t="s">
        <v>2310</v>
      </c>
      <c r="H602" s="30" t="s">
        <v>2311</v>
      </c>
      <c r="I602" s="30"/>
      <c r="J602" s="30"/>
      <c r="K602" s="30"/>
      <c r="L602" s="30"/>
      <c r="M602" s="47"/>
    </row>
    <row r="603" spans="1:13" x14ac:dyDescent="0.35">
      <c r="A603" s="30" t="s">
        <v>2294</v>
      </c>
      <c r="B603" s="30" t="s">
        <v>711</v>
      </c>
      <c r="C603" s="30" t="s">
        <v>3012</v>
      </c>
      <c r="D603" s="30" t="s">
        <v>2217</v>
      </c>
      <c r="E603" s="30"/>
      <c r="F603" s="30" t="s">
        <v>2309</v>
      </c>
      <c r="G603" s="30" t="s">
        <v>2310</v>
      </c>
      <c r="H603" s="30" t="s">
        <v>2311</v>
      </c>
      <c r="I603" s="30"/>
      <c r="J603" s="30"/>
      <c r="K603" s="30"/>
      <c r="L603" s="30"/>
      <c r="M603" s="47"/>
    </row>
    <row r="604" spans="1:13" ht="16.399999999999999" customHeight="1" x14ac:dyDescent="0.35">
      <c r="A604" s="30" t="s">
        <v>2243</v>
      </c>
      <c r="B604" s="30" t="s">
        <v>712</v>
      </c>
      <c r="C604" s="30"/>
      <c r="D604" s="30" t="s">
        <v>2210</v>
      </c>
      <c r="E604" s="30"/>
      <c r="F604" s="30"/>
      <c r="G604" s="30"/>
      <c r="H604" s="30"/>
      <c r="I604" s="30"/>
      <c r="J604" s="30"/>
      <c r="K604" s="30"/>
      <c r="L604" s="30"/>
      <c r="M604" s="47" t="s">
        <v>3013</v>
      </c>
    </row>
    <row r="605" spans="1:13" s="12" customFormat="1" x14ac:dyDescent="0.35">
      <c r="A605" s="45" t="s">
        <v>2238</v>
      </c>
      <c r="B605" s="45" t="s">
        <v>3005</v>
      </c>
      <c r="C605" s="45"/>
      <c r="D605" s="45"/>
      <c r="E605" s="45"/>
      <c r="F605" s="45"/>
      <c r="G605" s="45"/>
      <c r="H605" s="45"/>
      <c r="I605" s="45"/>
      <c r="J605" s="45"/>
      <c r="K605" s="45"/>
      <c r="L605" s="45"/>
      <c r="M605" s="46"/>
    </row>
    <row r="606" spans="1:13" s="44" customFormat="1" ht="14" x14ac:dyDescent="0.3">
      <c r="A606" s="44" t="s">
        <v>2238</v>
      </c>
      <c r="B606" s="44" t="s">
        <v>2997</v>
      </c>
    </row>
    <row r="607" spans="1:13" s="44" customFormat="1" ht="14" x14ac:dyDescent="0.3">
      <c r="A607" s="44" t="s">
        <v>2211</v>
      </c>
      <c r="B607" s="44" t="s">
        <v>3014</v>
      </c>
      <c r="C607" s="44" t="s">
        <v>1703</v>
      </c>
      <c r="D607" s="44" t="s">
        <v>2217</v>
      </c>
      <c r="E607" s="44" t="s">
        <v>3015</v>
      </c>
    </row>
    <row r="608" spans="1:13" s="30" customFormat="1" ht="14" x14ac:dyDescent="0.3">
      <c r="A608" s="30" t="s">
        <v>2208</v>
      </c>
      <c r="B608" s="30" t="s">
        <v>713</v>
      </c>
      <c r="C608" s="30" t="s">
        <v>3016</v>
      </c>
      <c r="D608" s="30" t="s">
        <v>2210</v>
      </c>
    </row>
    <row r="609" spans="1:13" s="30" customFormat="1" ht="14" x14ac:dyDescent="0.3">
      <c r="A609" s="30" t="s">
        <v>2289</v>
      </c>
      <c r="B609" s="30" t="s">
        <v>714</v>
      </c>
      <c r="C609" s="30" t="s">
        <v>3017</v>
      </c>
      <c r="D609" s="30" t="s">
        <v>2217</v>
      </c>
    </row>
    <row r="610" spans="1:13" s="45" customFormat="1" ht="14" x14ac:dyDescent="0.3">
      <c r="A610" s="45" t="s">
        <v>2211</v>
      </c>
      <c r="B610" s="45" t="s">
        <v>3018</v>
      </c>
      <c r="C610" s="45" t="s">
        <v>2292</v>
      </c>
      <c r="D610" s="45" t="s">
        <v>2217</v>
      </c>
      <c r="E610" s="45" t="s">
        <v>3019</v>
      </c>
    </row>
    <row r="611" spans="1:13" x14ac:dyDescent="0.35">
      <c r="A611" s="30" t="s">
        <v>2294</v>
      </c>
      <c r="B611" s="30" t="s">
        <v>715</v>
      </c>
      <c r="C611" s="30" t="s">
        <v>3020</v>
      </c>
      <c r="D611" s="30" t="s">
        <v>2217</v>
      </c>
      <c r="E611" s="30"/>
      <c r="F611" s="34" t="s">
        <v>2296</v>
      </c>
      <c r="G611" s="34" t="s">
        <v>2297</v>
      </c>
      <c r="H611" s="30" t="s">
        <v>2298</v>
      </c>
      <c r="I611" s="30"/>
      <c r="J611" s="30"/>
      <c r="K611" s="30"/>
      <c r="L611" s="30"/>
      <c r="M611" s="30"/>
    </row>
    <row r="612" spans="1:13" s="12" customFormat="1" x14ac:dyDescent="0.35">
      <c r="A612" s="45" t="s">
        <v>2238</v>
      </c>
      <c r="B612" s="45" t="s">
        <v>3018</v>
      </c>
      <c r="C612" s="45"/>
      <c r="D612" s="45"/>
      <c r="E612" s="45"/>
      <c r="F612" s="45"/>
      <c r="G612" s="45"/>
      <c r="H612" s="45"/>
      <c r="I612" s="45"/>
      <c r="J612" s="45"/>
      <c r="K612" s="45"/>
      <c r="L612" s="45"/>
      <c r="M612" s="46"/>
    </row>
    <row r="613" spans="1:13" s="12" customFormat="1" x14ac:dyDescent="0.35">
      <c r="A613" s="45" t="s">
        <v>2211</v>
      </c>
      <c r="B613" s="45" t="s">
        <v>3021</v>
      </c>
      <c r="C613" s="45" t="s">
        <v>2300</v>
      </c>
      <c r="D613" s="45" t="s">
        <v>2217</v>
      </c>
      <c r="E613" s="45" t="s">
        <v>3019</v>
      </c>
      <c r="F613" s="45"/>
      <c r="G613" s="45"/>
      <c r="H613" s="45"/>
      <c r="I613" s="45"/>
      <c r="J613" s="45"/>
      <c r="K613" s="45"/>
      <c r="L613" s="45"/>
      <c r="M613" s="46"/>
    </row>
    <row r="614" spans="1:13" x14ac:dyDescent="0.35">
      <c r="A614" s="30" t="s">
        <v>2301</v>
      </c>
      <c r="B614" s="30" t="s">
        <v>716</v>
      </c>
      <c r="C614" s="30" t="s">
        <v>3022</v>
      </c>
      <c r="D614" s="30" t="s">
        <v>2217</v>
      </c>
      <c r="E614" s="30"/>
      <c r="F614" s="30"/>
      <c r="G614" s="30"/>
      <c r="H614" s="30"/>
      <c r="I614" s="30"/>
      <c r="J614" s="30"/>
      <c r="K614" s="30"/>
      <c r="L614" s="30"/>
      <c r="M614" s="47"/>
    </row>
    <row r="615" spans="1:13" s="30" customFormat="1" ht="14" x14ac:dyDescent="0.3">
      <c r="A615" s="48" t="s">
        <v>2303</v>
      </c>
      <c r="B615" s="30" t="s">
        <v>717</v>
      </c>
      <c r="C615" s="30" t="s">
        <v>3023</v>
      </c>
      <c r="D615" s="30" t="s">
        <v>2217</v>
      </c>
      <c r="E615" s="30" t="s">
        <v>3024</v>
      </c>
    </row>
    <row r="616" spans="1:13" s="30" customFormat="1" ht="14" x14ac:dyDescent="0.3">
      <c r="A616" s="48" t="s">
        <v>2215</v>
      </c>
      <c r="B616" s="30" t="s">
        <v>718</v>
      </c>
      <c r="C616" s="30" t="s">
        <v>3025</v>
      </c>
      <c r="D616" s="30" t="s">
        <v>2217</v>
      </c>
      <c r="E616" s="30" t="s">
        <v>3026</v>
      </c>
    </row>
    <row r="617" spans="1:13" x14ac:dyDescent="0.35">
      <c r="A617" s="30" t="s">
        <v>2294</v>
      </c>
      <c r="B617" s="30" t="s">
        <v>719</v>
      </c>
      <c r="C617" s="30" t="s">
        <v>3027</v>
      </c>
      <c r="D617" s="30" t="s">
        <v>2217</v>
      </c>
      <c r="E617" s="30"/>
      <c r="F617" s="30" t="s">
        <v>2309</v>
      </c>
      <c r="G617" s="30" t="s">
        <v>2310</v>
      </c>
      <c r="H617" s="30" t="s">
        <v>2311</v>
      </c>
      <c r="I617" s="30"/>
      <c r="J617" s="30"/>
      <c r="K617" s="30"/>
      <c r="L617" s="30"/>
      <c r="M617" s="47"/>
    </row>
    <row r="618" spans="1:13" x14ac:dyDescent="0.35">
      <c r="A618" s="30" t="s">
        <v>2294</v>
      </c>
      <c r="B618" s="30" t="s">
        <v>720</v>
      </c>
      <c r="C618" s="30" t="s">
        <v>3028</v>
      </c>
      <c r="D618" s="30" t="s">
        <v>2217</v>
      </c>
      <c r="E618" s="30"/>
      <c r="F618" s="30" t="s">
        <v>2309</v>
      </c>
      <c r="G618" s="30" t="s">
        <v>2310</v>
      </c>
      <c r="H618" s="30" t="s">
        <v>2311</v>
      </c>
      <c r="I618" s="30"/>
      <c r="J618" s="30"/>
      <c r="K618" s="30"/>
      <c r="L618" s="30"/>
      <c r="M618" s="47"/>
    </row>
    <row r="619" spans="1:13" ht="16.399999999999999" customHeight="1" x14ac:dyDescent="0.35">
      <c r="A619" s="30" t="s">
        <v>2243</v>
      </c>
      <c r="B619" s="30" t="s">
        <v>721</v>
      </c>
      <c r="C619" s="30"/>
      <c r="D619" s="30" t="s">
        <v>2210</v>
      </c>
      <c r="E619" s="30"/>
      <c r="F619" s="30"/>
      <c r="G619" s="30"/>
      <c r="H619" s="30"/>
      <c r="I619" s="30"/>
      <c r="J619" s="30"/>
      <c r="K619" s="30"/>
      <c r="L619" s="30"/>
      <c r="M619" s="47" t="s">
        <v>3029</v>
      </c>
    </row>
    <row r="620" spans="1:13" s="12" customFormat="1" x14ac:dyDescent="0.35">
      <c r="A620" s="45" t="s">
        <v>2238</v>
      </c>
      <c r="B620" s="45" t="s">
        <v>3021</v>
      </c>
      <c r="C620" s="45"/>
      <c r="D620" s="45"/>
      <c r="E620" s="45"/>
      <c r="F620" s="45"/>
      <c r="G620" s="45"/>
      <c r="H620" s="45"/>
      <c r="I620" s="45"/>
      <c r="J620" s="45"/>
      <c r="K620" s="45"/>
      <c r="L620" s="45"/>
      <c r="M620" s="46"/>
    </row>
    <row r="621" spans="1:13" s="44" customFormat="1" ht="14" x14ac:dyDescent="0.3">
      <c r="A621" s="44" t="s">
        <v>2238</v>
      </c>
      <c r="B621" s="44" t="s">
        <v>3014</v>
      </c>
    </row>
    <row r="622" spans="1:13" s="44" customFormat="1" ht="14" x14ac:dyDescent="0.3">
      <c r="A622" s="44" t="s">
        <v>2211</v>
      </c>
      <c r="B622" s="44" t="s">
        <v>3030</v>
      </c>
      <c r="C622" s="44" t="s">
        <v>3031</v>
      </c>
      <c r="D622" s="44" t="s">
        <v>2217</v>
      </c>
      <c r="E622" s="44" t="s">
        <v>3032</v>
      </c>
    </row>
    <row r="623" spans="1:13" s="30" customFormat="1" ht="14" x14ac:dyDescent="0.3">
      <c r="A623" s="30" t="s">
        <v>2208</v>
      </c>
      <c r="B623" s="30" t="s">
        <v>722</v>
      </c>
      <c r="C623" s="30" t="s">
        <v>3033</v>
      </c>
      <c r="D623" s="30" t="s">
        <v>2210</v>
      </c>
    </row>
    <row r="624" spans="1:13" s="30" customFormat="1" ht="14" x14ac:dyDescent="0.3">
      <c r="A624" s="30" t="s">
        <v>2289</v>
      </c>
      <c r="B624" s="30" t="s">
        <v>723</v>
      </c>
      <c r="C624" s="30" t="s">
        <v>3034</v>
      </c>
      <c r="D624" s="30" t="s">
        <v>2217</v>
      </c>
    </row>
    <row r="625" spans="1:13" s="45" customFormat="1" ht="14" x14ac:dyDescent="0.3">
      <c r="A625" s="45" t="s">
        <v>2211</v>
      </c>
      <c r="B625" s="45" t="s">
        <v>3035</v>
      </c>
      <c r="C625" s="45" t="s">
        <v>2292</v>
      </c>
      <c r="D625" s="45" t="s">
        <v>2217</v>
      </c>
      <c r="E625" s="45" t="s">
        <v>3036</v>
      </c>
    </row>
    <row r="626" spans="1:13" x14ac:dyDescent="0.35">
      <c r="A626" s="30" t="s">
        <v>2294</v>
      </c>
      <c r="B626" s="30" t="s">
        <v>724</v>
      </c>
      <c r="C626" s="30" t="s">
        <v>3037</v>
      </c>
      <c r="D626" s="30" t="s">
        <v>2217</v>
      </c>
      <c r="E626" s="30"/>
      <c r="F626" s="34" t="s">
        <v>2296</v>
      </c>
      <c r="G626" s="34" t="s">
        <v>2297</v>
      </c>
      <c r="H626" s="30"/>
      <c r="I626" s="30"/>
      <c r="J626" s="30"/>
      <c r="K626" s="30"/>
      <c r="L626" s="30"/>
      <c r="M626" s="30"/>
    </row>
    <row r="627" spans="1:13" s="12" customFormat="1" x14ac:dyDescent="0.35">
      <c r="A627" s="45" t="s">
        <v>2238</v>
      </c>
      <c r="B627" s="45" t="s">
        <v>3035</v>
      </c>
      <c r="C627" s="45"/>
      <c r="D627" s="45"/>
      <c r="E627" s="45"/>
      <c r="F627" s="45"/>
      <c r="G627" s="45"/>
      <c r="H627" s="45"/>
      <c r="I627" s="45"/>
      <c r="J627" s="45"/>
      <c r="K627" s="45"/>
      <c r="L627" s="45"/>
      <c r="M627" s="46"/>
    </row>
    <row r="628" spans="1:13" s="12" customFormat="1" x14ac:dyDescent="0.35">
      <c r="A628" s="45" t="s">
        <v>2211</v>
      </c>
      <c r="B628" s="45" t="s">
        <v>3038</v>
      </c>
      <c r="C628" s="45" t="s">
        <v>2300</v>
      </c>
      <c r="D628" s="45" t="s">
        <v>2217</v>
      </c>
      <c r="E628" s="45" t="s">
        <v>3036</v>
      </c>
      <c r="F628" s="45"/>
      <c r="G628" s="45"/>
      <c r="H628" s="45"/>
      <c r="I628" s="45"/>
      <c r="J628" s="45"/>
      <c r="K628" s="45"/>
      <c r="L628" s="45"/>
      <c r="M628" s="46"/>
    </row>
    <row r="629" spans="1:13" x14ac:dyDescent="0.35">
      <c r="A629" s="30" t="s">
        <v>2301</v>
      </c>
      <c r="B629" s="30" t="s">
        <v>725</v>
      </c>
      <c r="C629" s="30" t="s">
        <v>3039</v>
      </c>
      <c r="D629" s="30" t="s">
        <v>2217</v>
      </c>
      <c r="E629" s="30"/>
      <c r="F629" s="30"/>
      <c r="G629" s="30"/>
      <c r="H629" s="30"/>
      <c r="I629" s="30"/>
      <c r="J629" s="30"/>
      <c r="K629" s="30"/>
      <c r="L629" s="30"/>
      <c r="M629" s="47"/>
    </row>
    <row r="630" spans="1:13" s="30" customFormat="1" ht="14" x14ac:dyDescent="0.3">
      <c r="A630" s="48" t="s">
        <v>2303</v>
      </c>
      <c r="B630" s="30" t="s">
        <v>726</v>
      </c>
      <c r="C630" s="30" t="s">
        <v>3040</v>
      </c>
      <c r="D630" s="30" t="s">
        <v>2217</v>
      </c>
      <c r="E630" s="30" t="s">
        <v>3041</v>
      </c>
    </row>
    <row r="631" spans="1:13" s="30" customFormat="1" ht="14" x14ac:dyDescent="0.3">
      <c r="A631" s="48" t="s">
        <v>2215</v>
      </c>
      <c r="B631" s="30" t="s">
        <v>727</v>
      </c>
      <c r="C631" s="30" t="s">
        <v>3042</v>
      </c>
      <c r="D631" s="30" t="s">
        <v>2217</v>
      </c>
      <c r="E631" s="30" t="s">
        <v>3043</v>
      </c>
    </row>
    <row r="632" spans="1:13" x14ac:dyDescent="0.35">
      <c r="A632" s="30" t="s">
        <v>2294</v>
      </c>
      <c r="B632" s="30" t="s">
        <v>728</v>
      </c>
      <c r="C632" s="30" t="s">
        <v>3044</v>
      </c>
      <c r="D632" s="30" t="s">
        <v>2217</v>
      </c>
      <c r="E632" s="30"/>
      <c r="F632" s="30" t="s">
        <v>2309</v>
      </c>
      <c r="G632" s="30" t="s">
        <v>2310</v>
      </c>
      <c r="H632" s="30" t="s">
        <v>2311</v>
      </c>
      <c r="I632" s="30"/>
      <c r="J632" s="30"/>
      <c r="K632" s="30"/>
      <c r="L632" s="30"/>
      <c r="M632" s="47"/>
    </row>
    <row r="633" spans="1:13" x14ac:dyDescent="0.35">
      <c r="A633" s="30" t="s">
        <v>2294</v>
      </c>
      <c r="B633" s="30" t="s">
        <v>729</v>
      </c>
      <c r="C633" s="30" t="s">
        <v>3045</v>
      </c>
      <c r="D633" s="30" t="s">
        <v>2217</v>
      </c>
      <c r="E633" s="30"/>
      <c r="F633" s="30" t="s">
        <v>2309</v>
      </c>
      <c r="G633" s="30" t="s">
        <v>2310</v>
      </c>
      <c r="H633" s="30" t="s">
        <v>2311</v>
      </c>
      <c r="I633" s="30"/>
      <c r="J633" s="30"/>
      <c r="K633" s="30"/>
      <c r="L633" s="30"/>
      <c r="M633" s="47"/>
    </row>
    <row r="634" spans="1:13" ht="16.399999999999999" customHeight="1" x14ac:dyDescent="0.35">
      <c r="A634" s="30" t="s">
        <v>2243</v>
      </c>
      <c r="B634" s="30" t="s">
        <v>730</v>
      </c>
      <c r="C634" s="30"/>
      <c r="D634" s="30" t="s">
        <v>2210</v>
      </c>
      <c r="E634" s="30"/>
      <c r="F634" s="30"/>
      <c r="G634" s="30"/>
      <c r="H634" s="30"/>
      <c r="I634" s="30"/>
      <c r="J634" s="30"/>
      <c r="K634" s="30"/>
      <c r="L634" s="30"/>
      <c r="M634" s="47" t="s">
        <v>3046</v>
      </c>
    </row>
    <row r="635" spans="1:13" s="12" customFormat="1" x14ac:dyDescent="0.35">
      <c r="A635" s="45" t="s">
        <v>2238</v>
      </c>
      <c r="B635" s="45" t="s">
        <v>3038</v>
      </c>
      <c r="C635" s="45"/>
      <c r="D635" s="45"/>
      <c r="E635" s="45"/>
      <c r="F635" s="45"/>
      <c r="G635" s="45"/>
      <c r="H635" s="45"/>
      <c r="I635" s="45"/>
      <c r="J635" s="45"/>
      <c r="K635" s="45"/>
      <c r="L635" s="45"/>
      <c r="M635" s="46"/>
    </row>
    <row r="636" spans="1:13" s="44" customFormat="1" ht="14" x14ac:dyDescent="0.3">
      <c r="A636" s="44" t="s">
        <v>2238</v>
      </c>
      <c r="B636" s="44" t="s">
        <v>3030</v>
      </c>
    </row>
    <row r="637" spans="1:13" s="44" customFormat="1" ht="14" x14ac:dyDescent="0.3">
      <c r="A637" s="44" t="s">
        <v>2211</v>
      </c>
      <c r="B637" s="44" t="s">
        <v>3047</v>
      </c>
      <c r="C637" s="44" t="s">
        <v>1705</v>
      </c>
      <c r="D637" s="44" t="s">
        <v>2217</v>
      </c>
      <c r="E637" s="44" t="s">
        <v>3048</v>
      </c>
    </row>
    <row r="638" spans="1:13" s="30" customFormat="1" ht="14" x14ac:dyDescent="0.3">
      <c r="A638" s="30" t="s">
        <v>2208</v>
      </c>
      <c r="B638" s="30" t="s">
        <v>731</v>
      </c>
      <c r="C638" s="30" t="s">
        <v>3049</v>
      </c>
      <c r="D638" s="30" t="s">
        <v>2210</v>
      </c>
    </row>
    <row r="639" spans="1:13" s="30" customFormat="1" ht="14" x14ac:dyDescent="0.3">
      <c r="A639" s="30" t="s">
        <v>2289</v>
      </c>
      <c r="B639" s="30" t="s">
        <v>732</v>
      </c>
      <c r="C639" s="30" t="s">
        <v>3050</v>
      </c>
      <c r="D639" s="30" t="s">
        <v>2217</v>
      </c>
    </row>
    <row r="640" spans="1:13" s="45" customFormat="1" ht="14" x14ac:dyDescent="0.3">
      <c r="A640" s="45" t="s">
        <v>2211</v>
      </c>
      <c r="B640" s="45" t="s">
        <v>3051</v>
      </c>
      <c r="C640" s="45" t="s">
        <v>2292</v>
      </c>
      <c r="D640" s="45" t="s">
        <v>2217</v>
      </c>
      <c r="E640" s="45" t="s">
        <v>3052</v>
      </c>
    </row>
    <row r="641" spans="1:13" x14ac:dyDescent="0.35">
      <c r="A641" s="30" t="s">
        <v>2294</v>
      </c>
      <c r="B641" s="30" t="s">
        <v>733</v>
      </c>
      <c r="C641" s="30" t="s">
        <v>3053</v>
      </c>
      <c r="D641" s="30" t="s">
        <v>2217</v>
      </c>
      <c r="E641" s="30"/>
      <c r="F641" s="34" t="s">
        <v>2296</v>
      </c>
      <c r="G641" s="34" t="s">
        <v>2297</v>
      </c>
      <c r="H641" s="30" t="s">
        <v>2298</v>
      </c>
      <c r="I641" s="30"/>
      <c r="J641" s="30"/>
      <c r="K641" s="30"/>
      <c r="L641" s="30"/>
      <c r="M641" s="30"/>
    </row>
    <row r="642" spans="1:13" s="12" customFormat="1" x14ac:dyDescent="0.35">
      <c r="A642" s="45" t="s">
        <v>2238</v>
      </c>
      <c r="B642" s="45" t="s">
        <v>3051</v>
      </c>
      <c r="C642" s="45"/>
      <c r="D642" s="45"/>
      <c r="E642" s="45"/>
      <c r="F642" s="45"/>
      <c r="G642" s="45"/>
      <c r="H642" s="45"/>
      <c r="I642" s="45"/>
      <c r="J642" s="45"/>
      <c r="K642" s="45"/>
      <c r="L642" s="45"/>
      <c r="M642" s="46"/>
    </row>
    <row r="643" spans="1:13" s="12" customFormat="1" x14ac:dyDescent="0.35">
      <c r="A643" s="45" t="s">
        <v>2211</v>
      </c>
      <c r="B643" s="45" t="s">
        <v>3054</v>
      </c>
      <c r="C643" s="45" t="s">
        <v>2300</v>
      </c>
      <c r="D643" s="45" t="s">
        <v>2217</v>
      </c>
      <c r="E643" s="45" t="s">
        <v>3052</v>
      </c>
      <c r="F643" s="45"/>
      <c r="G643" s="45"/>
      <c r="H643" s="45"/>
      <c r="I643" s="45"/>
      <c r="J643" s="45"/>
      <c r="K643" s="45"/>
      <c r="L643" s="45"/>
      <c r="M643" s="46"/>
    </row>
    <row r="644" spans="1:13" x14ac:dyDescent="0.35">
      <c r="A644" s="30" t="s">
        <v>2301</v>
      </c>
      <c r="B644" s="30" t="s">
        <v>734</v>
      </c>
      <c r="C644" s="30" t="s">
        <v>3055</v>
      </c>
      <c r="D644" s="30" t="s">
        <v>2217</v>
      </c>
      <c r="E644" s="30"/>
      <c r="F644" s="30"/>
      <c r="G644" s="30"/>
      <c r="H644" s="30"/>
      <c r="I644" s="30"/>
      <c r="J644" s="30"/>
      <c r="K644" s="30"/>
      <c r="L644" s="30"/>
      <c r="M644" s="47"/>
    </row>
    <row r="645" spans="1:13" s="30" customFormat="1" ht="14" x14ac:dyDescent="0.3">
      <c r="A645" s="48" t="s">
        <v>2303</v>
      </c>
      <c r="B645" s="30" t="s">
        <v>735</v>
      </c>
      <c r="C645" s="30" t="s">
        <v>3056</v>
      </c>
      <c r="D645" s="30" t="s">
        <v>2217</v>
      </c>
      <c r="E645" s="30" t="s">
        <v>3057</v>
      </c>
    </row>
    <row r="646" spans="1:13" s="30" customFormat="1" ht="14" x14ac:dyDescent="0.3">
      <c r="A646" s="48" t="s">
        <v>2215</v>
      </c>
      <c r="B646" s="30" t="s">
        <v>736</v>
      </c>
      <c r="C646" s="30" t="s">
        <v>3058</v>
      </c>
      <c r="D646" s="30" t="s">
        <v>2217</v>
      </c>
      <c r="E646" s="30" t="s">
        <v>3059</v>
      </c>
    </row>
    <row r="647" spans="1:13" x14ac:dyDescent="0.35">
      <c r="A647" s="30" t="s">
        <v>2294</v>
      </c>
      <c r="B647" s="30" t="s">
        <v>737</v>
      </c>
      <c r="C647" s="30" t="s">
        <v>3060</v>
      </c>
      <c r="D647" s="30" t="s">
        <v>2217</v>
      </c>
      <c r="E647" s="30"/>
      <c r="F647" s="30" t="s">
        <v>2309</v>
      </c>
      <c r="G647" s="30" t="s">
        <v>2310</v>
      </c>
      <c r="H647" s="30" t="s">
        <v>2311</v>
      </c>
      <c r="I647" s="30"/>
      <c r="J647" s="30"/>
      <c r="K647" s="30"/>
      <c r="L647" s="30"/>
      <c r="M647" s="47"/>
    </row>
    <row r="648" spans="1:13" x14ac:dyDescent="0.35">
      <c r="A648" s="30" t="s">
        <v>2294</v>
      </c>
      <c r="B648" s="30" t="s">
        <v>738</v>
      </c>
      <c r="C648" s="30" t="s">
        <v>3061</v>
      </c>
      <c r="D648" s="30" t="s">
        <v>2217</v>
      </c>
      <c r="E648" s="30"/>
      <c r="F648" s="30" t="s">
        <v>2309</v>
      </c>
      <c r="G648" s="30" t="s">
        <v>2310</v>
      </c>
      <c r="H648" s="30" t="s">
        <v>2311</v>
      </c>
      <c r="I648" s="30"/>
      <c r="J648" s="30"/>
      <c r="K648" s="30"/>
      <c r="L648" s="30"/>
      <c r="M648" s="47"/>
    </row>
    <row r="649" spans="1:13" ht="16.399999999999999" customHeight="1" x14ac:dyDescent="0.35">
      <c r="A649" s="30" t="s">
        <v>2243</v>
      </c>
      <c r="B649" s="30" t="s">
        <v>739</v>
      </c>
      <c r="C649" s="30"/>
      <c r="D649" s="30" t="s">
        <v>2210</v>
      </c>
      <c r="E649" s="30"/>
      <c r="F649" s="30"/>
      <c r="G649" s="30"/>
      <c r="H649" s="30"/>
      <c r="I649" s="30"/>
      <c r="J649" s="30"/>
      <c r="K649" s="30"/>
      <c r="L649" s="30"/>
      <c r="M649" s="47" t="s">
        <v>3062</v>
      </c>
    </row>
    <row r="650" spans="1:13" s="12" customFormat="1" x14ac:dyDescent="0.35">
      <c r="A650" s="45" t="s">
        <v>2238</v>
      </c>
      <c r="B650" s="45" t="s">
        <v>3054</v>
      </c>
      <c r="C650" s="45"/>
      <c r="D650" s="45"/>
      <c r="E650" s="45"/>
      <c r="F650" s="45"/>
      <c r="G650" s="45"/>
      <c r="H650" s="45"/>
      <c r="I650" s="45"/>
      <c r="J650" s="45"/>
      <c r="K650" s="45"/>
      <c r="L650" s="45"/>
      <c r="M650" s="46"/>
    </row>
    <row r="651" spans="1:13" s="44" customFormat="1" ht="14" x14ac:dyDescent="0.3">
      <c r="A651" s="44" t="s">
        <v>2238</v>
      </c>
      <c r="B651" s="44" t="s">
        <v>3047</v>
      </c>
    </row>
    <row r="652" spans="1:13" s="44" customFormat="1" ht="14" x14ac:dyDescent="0.3">
      <c r="A652" s="44" t="s">
        <v>2211</v>
      </c>
      <c r="B652" s="44" t="s">
        <v>3063</v>
      </c>
      <c r="C652" s="44" t="s">
        <v>3064</v>
      </c>
      <c r="D652" s="44" t="s">
        <v>2217</v>
      </c>
      <c r="E652" s="44" t="s">
        <v>3065</v>
      </c>
    </row>
    <row r="653" spans="1:13" s="30" customFormat="1" ht="14" x14ac:dyDescent="0.3">
      <c r="A653" s="30" t="s">
        <v>2208</v>
      </c>
      <c r="B653" s="30" t="s">
        <v>740</v>
      </c>
      <c r="C653" s="30" t="s">
        <v>3066</v>
      </c>
      <c r="D653" s="30" t="s">
        <v>2210</v>
      </c>
    </row>
    <row r="654" spans="1:13" s="30" customFormat="1" ht="14" x14ac:dyDescent="0.3">
      <c r="A654" s="30" t="s">
        <v>2289</v>
      </c>
      <c r="B654" s="30" t="s">
        <v>741</v>
      </c>
      <c r="C654" s="30" t="s">
        <v>3067</v>
      </c>
      <c r="D654" s="30" t="s">
        <v>2217</v>
      </c>
    </row>
    <row r="655" spans="1:13" s="45" customFormat="1" ht="14" x14ac:dyDescent="0.3">
      <c r="A655" s="45" t="s">
        <v>2211</v>
      </c>
      <c r="B655" s="45" t="s">
        <v>3068</v>
      </c>
      <c r="C655" s="45" t="s">
        <v>2292</v>
      </c>
      <c r="D655" s="45" t="s">
        <v>2217</v>
      </c>
      <c r="E655" s="45" t="s">
        <v>3069</v>
      </c>
    </row>
    <row r="656" spans="1:13" x14ac:dyDescent="0.35">
      <c r="A656" s="30" t="s">
        <v>2294</v>
      </c>
      <c r="B656" s="30" t="s">
        <v>742</v>
      </c>
      <c r="C656" s="30" t="s">
        <v>3070</v>
      </c>
      <c r="D656" s="30" t="s">
        <v>2217</v>
      </c>
      <c r="E656" s="30"/>
      <c r="F656" s="34" t="s">
        <v>2296</v>
      </c>
      <c r="G656" s="34" t="s">
        <v>2297</v>
      </c>
      <c r="H656" s="30" t="s">
        <v>3071</v>
      </c>
      <c r="I656" s="30"/>
      <c r="J656" s="30"/>
      <c r="K656" s="30"/>
      <c r="L656" s="30"/>
      <c r="M656" s="30"/>
    </row>
    <row r="657" spans="1:13" s="12" customFormat="1" x14ac:dyDescent="0.35">
      <c r="A657" s="45" t="s">
        <v>2238</v>
      </c>
      <c r="B657" s="45" t="s">
        <v>3068</v>
      </c>
      <c r="C657" s="45"/>
      <c r="D657" s="45"/>
      <c r="E657" s="45"/>
      <c r="F657" s="45"/>
      <c r="G657" s="45"/>
      <c r="H657" s="45"/>
      <c r="I657" s="45"/>
      <c r="J657" s="45"/>
      <c r="K657" s="45"/>
      <c r="L657" s="45"/>
      <c r="M657" s="46"/>
    </row>
    <row r="658" spans="1:13" s="12" customFormat="1" x14ac:dyDescent="0.35">
      <c r="A658" s="45" t="s">
        <v>2211</v>
      </c>
      <c r="B658" s="45" t="s">
        <v>3072</v>
      </c>
      <c r="C658" s="45" t="s">
        <v>2300</v>
      </c>
      <c r="D658" s="45" t="s">
        <v>2217</v>
      </c>
      <c r="E658" s="45" t="s">
        <v>3069</v>
      </c>
      <c r="F658" s="45"/>
      <c r="G658" s="45"/>
      <c r="H658" s="45"/>
      <c r="I658" s="45"/>
      <c r="J658" s="45"/>
      <c r="K658" s="45"/>
      <c r="L658" s="45"/>
      <c r="M658" s="46"/>
    </row>
    <row r="659" spans="1:13" x14ac:dyDescent="0.35">
      <c r="A659" s="30" t="s">
        <v>2301</v>
      </c>
      <c r="B659" s="30" t="s">
        <v>743</v>
      </c>
      <c r="C659" s="30" t="s">
        <v>3073</v>
      </c>
      <c r="D659" s="30" t="s">
        <v>2217</v>
      </c>
      <c r="E659" s="30"/>
      <c r="F659" s="30"/>
      <c r="G659" s="30"/>
      <c r="H659" s="30"/>
      <c r="I659" s="30"/>
      <c r="J659" s="30"/>
      <c r="K659" s="30"/>
      <c r="L659" s="30"/>
      <c r="M659" s="47"/>
    </row>
    <row r="660" spans="1:13" s="30" customFormat="1" ht="14" x14ac:dyDescent="0.3">
      <c r="A660" s="48" t="s">
        <v>2303</v>
      </c>
      <c r="B660" s="30" t="s">
        <v>744</v>
      </c>
      <c r="C660" s="30" t="s">
        <v>3074</v>
      </c>
      <c r="D660" s="30" t="s">
        <v>2217</v>
      </c>
      <c r="E660" s="30" t="s">
        <v>3075</v>
      </c>
    </row>
    <row r="661" spans="1:13" s="30" customFormat="1" ht="14" x14ac:dyDescent="0.3">
      <c r="A661" s="48" t="s">
        <v>2215</v>
      </c>
      <c r="B661" s="30" t="s">
        <v>745</v>
      </c>
      <c r="C661" s="30" t="s">
        <v>3076</v>
      </c>
      <c r="D661" s="30" t="s">
        <v>2217</v>
      </c>
      <c r="E661" s="30" t="s">
        <v>3077</v>
      </c>
    </row>
    <row r="662" spans="1:13" x14ac:dyDescent="0.35">
      <c r="A662" s="30" t="s">
        <v>2294</v>
      </c>
      <c r="B662" s="30" t="s">
        <v>746</v>
      </c>
      <c r="C662" s="30" t="s">
        <v>3078</v>
      </c>
      <c r="D662" s="30" t="s">
        <v>2217</v>
      </c>
      <c r="E662" s="30"/>
      <c r="F662" s="30" t="s">
        <v>2309</v>
      </c>
      <c r="G662" s="30" t="s">
        <v>2310</v>
      </c>
      <c r="H662" s="30" t="s">
        <v>2311</v>
      </c>
      <c r="I662" s="30"/>
      <c r="J662" s="30"/>
      <c r="K662" s="30"/>
      <c r="L662" s="30"/>
      <c r="M662" s="47"/>
    </row>
    <row r="663" spans="1:13" x14ac:dyDescent="0.35">
      <c r="A663" s="30" t="s">
        <v>2294</v>
      </c>
      <c r="B663" s="30" t="s">
        <v>747</v>
      </c>
      <c r="C663" s="30" t="s">
        <v>3079</v>
      </c>
      <c r="D663" s="30" t="s">
        <v>2217</v>
      </c>
      <c r="E663" s="30"/>
      <c r="F663" s="30" t="s">
        <v>2309</v>
      </c>
      <c r="G663" s="30" t="s">
        <v>2310</v>
      </c>
      <c r="H663" s="30" t="s">
        <v>2311</v>
      </c>
      <c r="I663" s="30"/>
      <c r="J663" s="30"/>
      <c r="K663" s="30"/>
      <c r="L663" s="30"/>
      <c r="M663" s="47"/>
    </row>
    <row r="664" spans="1:13" ht="16.399999999999999" customHeight="1" x14ac:dyDescent="0.35">
      <c r="A664" s="30" t="s">
        <v>2243</v>
      </c>
      <c r="B664" s="30" t="s">
        <v>748</v>
      </c>
      <c r="C664" s="30"/>
      <c r="D664" s="30" t="s">
        <v>2210</v>
      </c>
      <c r="E664" s="30"/>
      <c r="F664" s="30"/>
      <c r="G664" s="30"/>
      <c r="H664" s="30"/>
      <c r="I664" s="30"/>
      <c r="J664" s="30"/>
      <c r="K664" s="30"/>
      <c r="L664" s="30"/>
      <c r="M664" s="47" t="s">
        <v>3080</v>
      </c>
    </row>
    <row r="665" spans="1:13" s="12" customFormat="1" x14ac:dyDescent="0.35">
      <c r="A665" s="45" t="s">
        <v>2238</v>
      </c>
      <c r="B665" s="45" t="s">
        <v>3072</v>
      </c>
      <c r="C665" s="45"/>
      <c r="D665" s="45"/>
      <c r="E665" s="45"/>
      <c r="F665" s="45"/>
      <c r="G665" s="45"/>
      <c r="H665" s="45"/>
      <c r="I665" s="45"/>
      <c r="J665" s="45"/>
      <c r="K665" s="45"/>
      <c r="L665" s="45"/>
      <c r="M665" s="46"/>
    </row>
    <row r="666" spans="1:13" s="44" customFormat="1" ht="14" x14ac:dyDescent="0.3">
      <c r="A666" s="44" t="s">
        <v>2238</v>
      </c>
      <c r="B666" s="44" t="s">
        <v>3063</v>
      </c>
    </row>
    <row r="667" spans="1:13" s="44" customFormat="1" ht="14" x14ac:dyDescent="0.3">
      <c r="A667" s="44" t="s">
        <v>2211</v>
      </c>
      <c r="B667" s="44" t="s">
        <v>3081</v>
      </c>
      <c r="C667" s="44" t="s">
        <v>3082</v>
      </c>
      <c r="D667" s="44" t="s">
        <v>2217</v>
      </c>
      <c r="E667" s="44" t="s">
        <v>3083</v>
      </c>
    </row>
    <row r="668" spans="1:13" s="30" customFormat="1" ht="14" x14ac:dyDescent="0.3">
      <c r="A668" s="30" t="s">
        <v>2208</v>
      </c>
      <c r="B668" s="30" t="s">
        <v>740</v>
      </c>
      <c r="C668" s="30" t="s">
        <v>3084</v>
      </c>
      <c r="D668" s="30" t="s">
        <v>2210</v>
      </c>
    </row>
    <row r="669" spans="1:13" s="30" customFormat="1" ht="14" x14ac:dyDescent="0.3">
      <c r="A669" s="30" t="s">
        <v>2289</v>
      </c>
      <c r="B669" s="30" t="s">
        <v>750</v>
      </c>
      <c r="C669" s="30" t="s">
        <v>3085</v>
      </c>
      <c r="D669" s="30" t="s">
        <v>2217</v>
      </c>
    </row>
    <row r="670" spans="1:13" s="45" customFormat="1" ht="14" x14ac:dyDescent="0.3">
      <c r="A670" s="45" t="s">
        <v>2211</v>
      </c>
      <c r="B670" s="45" t="s">
        <v>3086</v>
      </c>
      <c r="C670" s="45" t="s">
        <v>2292</v>
      </c>
      <c r="D670" s="45" t="s">
        <v>2217</v>
      </c>
      <c r="E670" s="45" t="s">
        <v>3087</v>
      </c>
    </row>
    <row r="671" spans="1:13" x14ac:dyDescent="0.35">
      <c r="A671" s="30" t="s">
        <v>2294</v>
      </c>
      <c r="B671" s="30" t="s">
        <v>751</v>
      </c>
      <c r="C671" s="30" t="s">
        <v>3088</v>
      </c>
      <c r="D671" s="30" t="s">
        <v>2217</v>
      </c>
      <c r="E671" s="30"/>
      <c r="F671" s="34" t="s">
        <v>2296</v>
      </c>
      <c r="G671" s="34" t="s">
        <v>2297</v>
      </c>
      <c r="H671" s="30" t="s">
        <v>3071</v>
      </c>
      <c r="I671" s="30"/>
      <c r="J671" s="30"/>
      <c r="K671" s="30"/>
      <c r="L671" s="30"/>
      <c r="M671" s="30"/>
    </row>
    <row r="672" spans="1:13" s="12" customFormat="1" x14ac:dyDescent="0.35">
      <c r="A672" s="45" t="s">
        <v>2238</v>
      </c>
      <c r="B672" s="45" t="s">
        <v>3086</v>
      </c>
      <c r="C672" s="45"/>
      <c r="D672" s="45"/>
      <c r="E672" s="45"/>
      <c r="F672" s="45"/>
      <c r="G672" s="45"/>
      <c r="H672" s="45"/>
      <c r="I672" s="45"/>
      <c r="J672" s="45"/>
      <c r="K672" s="45"/>
      <c r="L672" s="45"/>
      <c r="M672" s="46"/>
    </row>
    <row r="673" spans="1:13" s="12" customFormat="1" x14ac:dyDescent="0.35">
      <c r="A673" s="45" t="s">
        <v>2211</v>
      </c>
      <c r="B673" s="45" t="s">
        <v>3089</v>
      </c>
      <c r="C673" s="45" t="s">
        <v>2300</v>
      </c>
      <c r="D673" s="45" t="s">
        <v>2217</v>
      </c>
      <c r="E673" s="45" t="s">
        <v>3087</v>
      </c>
      <c r="F673" s="45"/>
      <c r="G673" s="45"/>
      <c r="H673" s="45"/>
      <c r="I673" s="45"/>
      <c r="J673" s="45"/>
      <c r="K673" s="45"/>
      <c r="L673" s="45"/>
      <c r="M673" s="46"/>
    </row>
    <row r="674" spans="1:13" x14ac:dyDescent="0.35">
      <c r="A674" s="30" t="s">
        <v>2301</v>
      </c>
      <c r="B674" s="30" t="s">
        <v>752</v>
      </c>
      <c r="C674" s="30" t="s">
        <v>3090</v>
      </c>
      <c r="D674" s="30" t="s">
        <v>2217</v>
      </c>
      <c r="E674" s="30"/>
      <c r="F674" s="30"/>
      <c r="G674" s="30"/>
      <c r="H674" s="30"/>
      <c r="I674" s="30"/>
      <c r="J674" s="30"/>
      <c r="K674" s="30"/>
      <c r="L674" s="30"/>
      <c r="M674" s="47"/>
    </row>
    <row r="675" spans="1:13" s="30" customFormat="1" ht="14" x14ac:dyDescent="0.3">
      <c r="A675" s="48" t="s">
        <v>2303</v>
      </c>
      <c r="B675" s="30" t="s">
        <v>753</v>
      </c>
      <c r="C675" s="30" t="s">
        <v>3091</v>
      </c>
      <c r="D675" s="30" t="s">
        <v>2217</v>
      </c>
      <c r="E675" s="30" t="s">
        <v>3092</v>
      </c>
    </row>
    <row r="676" spans="1:13" s="30" customFormat="1" ht="14" x14ac:dyDescent="0.3">
      <c r="A676" s="48" t="s">
        <v>2215</v>
      </c>
      <c r="B676" s="30" t="s">
        <v>754</v>
      </c>
      <c r="C676" s="30" t="s">
        <v>3093</v>
      </c>
      <c r="D676" s="30" t="s">
        <v>2217</v>
      </c>
      <c r="E676" s="30" t="s">
        <v>3094</v>
      </c>
    </row>
    <row r="677" spans="1:13" x14ac:dyDescent="0.35">
      <c r="A677" s="30" t="s">
        <v>2294</v>
      </c>
      <c r="B677" s="30" t="s">
        <v>755</v>
      </c>
      <c r="C677" s="30" t="s">
        <v>3095</v>
      </c>
      <c r="D677" s="30" t="s">
        <v>2217</v>
      </c>
      <c r="E677" s="30"/>
      <c r="F677" s="30" t="s">
        <v>2309</v>
      </c>
      <c r="G677" s="30" t="s">
        <v>2310</v>
      </c>
      <c r="H677" s="30" t="s">
        <v>2311</v>
      </c>
      <c r="I677" s="30"/>
      <c r="J677" s="30"/>
      <c r="K677" s="30"/>
      <c r="L677" s="30"/>
      <c r="M677" s="47"/>
    </row>
    <row r="678" spans="1:13" x14ac:dyDescent="0.35">
      <c r="A678" s="30" t="s">
        <v>2294</v>
      </c>
      <c r="B678" s="30" t="s">
        <v>756</v>
      </c>
      <c r="C678" s="30" t="s">
        <v>3096</v>
      </c>
      <c r="D678" s="30" t="s">
        <v>2217</v>
      </c>
      <c r="E678" s="30"/>
      <c r="F678" s="30" t="s">
        <v>2309</v>
      </c>
      <c r="G678" s="30" t="s">
        <v>2310</v>
      </c>
      <c r="H678" s="30" t="s">
        <v>2311</v>
      </c>
      <c r="I678" s="30"/>
      <c r="J678" s="30"/>
      <c r="K678" s="30"/>
      <c r="L678" s="30"/>
      <c r="M678" s="47"/>
    </row>
    <row r="679" spans="1:13" ht="16.399999999999999" customHeight="1" x14ac:dyDescent="0.35">
      <c r="A679" s="30" t="s">
        <v>2243</v>
      </c>
      <c r="B679" s="30" t="s">
        <v>757</v>
      </c>
      <c r="C679" s="30"/>
      <c r="D679" s="30" t="s">
        <v>2210</v>
      </c>
      <c r="E679" s="30"/>
      <c r="F679" s="30"/>
      <c r="G679" s="30"/>
      <c r="H679" s="30"/>
      <c r="I679" s="30"/>
      <c r="J679" s="30"/>
      <c r="K679" s="30"/>
      <c r="L679" s="30"/>
      <c r="M679" s="47" t="s">
        <v>3097</v>
      </c>
    </row>
    <row r="680" spans="1:13" s="12" customFormat="1" x14ac:dyDescent="0.35">
      <c r="A680" s="45" t="s">
        <v>2238</v>
      </c>
      <c r="B680" s="45" t="s">
        <v>3089</v>
      </c>
      <c r="C680" s="45"/>
      <c r="D680" s="45"/>
      <c r="E680" s="45"/>
      <c r="F680" s="45"/>
      <c r="G680" s="45"/>
      <c r="H680" s="45"/>
      <c r="I680" s="45"/>
      <c r="J680" s="45"/>
      <c r="K680" s="45"/>
      <c r="L680" s="45"/>
      <c r="M680" s="46"/>
    </row>
    <row r="681" spans="1:13" s="44" customFormat="1" ht="14" x14ac:dyDescent="0.3">
      <c r="A681" s="44" t="s">
        <v>2238</v>
      </c>
      <c r="B681" s="44" t="s">
        <v>3081</v>
      </c>
    </row>
    <row r="682" spans="1:13" s="44" customFormat="1" ht="14" x14ac:dyDescent="0.3">
      <c r="A682" s="44" t="s">
        <v>2211</v>
      </c>
      <c r="B682" s="44" t="s">
        <v>3098</v>
      </c>
      <c r="C682" s="44" t="s">
        <v>3099</v>
      </c>
      <c r="D682" s="44" t="s">
        <v>2217</v>
      </c>
      <c r="E682" s="44" t="s">
        <v>3100</v>
      </c>
    </row>
    <row r="683" spans="1:13" s="30" customFormat="1" ht="14" x14ac:dyDescent="0.3">
      <c r="A683" s="30" t="s">
        <v>2208</v>
      </c>
      <c r="B683" s="30" t="s">
        <v>758</v>
      </c>
      <c r="C683" s="30" t="s">
        <v>3101</v>
      </c>
      <c r="D683" s="30" t="s">
        <v>2210</v>
      </c>
    </row>
    <row r="684" spans="1:13" s="30" customFormat="1" ht="14" x14ac:dyDescent="0.3">
      <c r="A684" s="30" t="s">
        <v>2289</v>
      </c>
      <c r="B684" s="30" t="s">
        <v>759</v>
      </c>
      <c r="C684" s="30" t="s">
        <v>3102</v>
      </c>
      <c r="D684" s="30" t="s">
        <v>2217</v>
      </c>
    </row>
    <row r="685" spans="1:13" s="45" customFormat="1" ht="14" x14ac:dyDescent="0.3">
      <c r="A685" s="45" t="s">
        <v>2211</v>
      </c>
      <c r="B685" s="45" t="s">
        <v>3103</v>
      </c>
      <c r="C685" s="45" t="s">
        <v>2292</v>
      </c>
      <c r="D685" s="45" t="s">
        <v>2217</v>
      </c>
      <c r="E685" s="45" t="s">
        <v>3104</v>
      </c>
    </row>
    <row r="686" spans="1:13" x14ac:dyDescent="0.35">
      <c r="A686" s="30" t="s">
        <v>2294</v>
      </c>
      <c r="B686" s="30" t="s">
        <v>760</v>
      </c>
      <c r="C686" s="30" t="s">
        <v>3105</v>
      </c>
      <c r="D686" s="30" t="s">
        <v>2217</v>
      </c>
      <c r="E686" s="30"/>
      <c r="F686" s="34" t="s">
        <v>2296</v>
      </c>
      <c r="G686" s="34" t="s">
        <v>2297</v>
      </c>
      <c r="H686" s="30" t="s">
        <v>3071</v>
      </c>
      <c r="I686" s="30"/>
      <c r="J686" s="30"/>
      <c r="K686" s="30"/>
      <c r="L686" s="30"/>
      <c r="M686" s="30"/>
    </row>
    <row r="687" spans="1:13" s="12" customFormat="1" x14ac:dyDescent="0.35">
      <c r="A687" s="45" t="s">
        <v>2238</v>
      </c>
      <c r="B687" s="45" t="s">
        <v>3103</v>
      </c>
      <c r="C687" s="45"/>
      <c r="D687" s="45"/>
      <c r="E687" s="45"/>
      <c r="F687" s="45"/>
      <c r="G687" s="45"/>
      <c r="H687" s="45"/>
      <c r="I687" s="45"/>
      <c r="J687" s="45"/>
      <c r="K687" s="45"/>
      <c r="L687" s="45"/>
      <c r="M687" s="46"/>
    </row>
    <row r="688" spans="1:13" s="12" customFormat="1" x14ac:dyDescent="0.35">
      <c r="A688" s="45" t="s">
        <v>2211</v>
      </c>
      <c r="B688" s="45" t="s">
        <v>3106</v>
      </c>
      <c r="C688" s="45" t="s">
        <v>2300</v>
      </c>
      <c r="D688" s="45" t="s">
        <v>2217</v>
      </c>
      <c r="E688" s="45" t="s">
        <v>3104</v>
      </c>
      <c r="F688" s="45"/>
      <c r="G688" s="45"/>
      <c r="H688" s="45"/>
      <c r="I688" s="45"/>
      <c r="J688" s="45"/>
      <c r="K688" s="45"/>
      <c r="L688" s="45"/>
      <c r="M688" s="46"/>
    </row>
    <row r="689" spans="1:13" x14ac:dyDescent="0.35">
      <c r="A689" s="30" t="s">
        <v>2301</v>
      </c>
      <c r="B689" s="30" t="s">
        <v>761</v>
      </c>
      <c r="C689" s="30" t="s">
        <v>3107</v>
      </c>
      <c r="D689" s="30" t="s">
        <v>2217</v>
      </c>
      <c r="E689" s="30"/>
      <c r="F689" s="30"/>
      <c r="G689" s="30"/>
      <c r="H689" s="30"/>
      <c r="I689" s="30"/>
      <c r="J689" s="30"/>
      <c r="K689" s="30"/>
      <c r="L689" s="30"/>
      <c r="M689" s="47"/>
    </row>
    <row r="690" spans="1:13" s="30" customFormat="1" ht="14" x14ac:dyDescent="0.3">
      <c r="A690" s="48" t="s">
        <v>2303</v>
      </c>
      <c r="B690" s="30" t="s">
        <v>762</v>
      </c>
      <c r="C690" s="30" t="s">
        <v>3108</v>
      </c>
      <c r="D690" s="30" t="s">
        <v>2217</v>
      </c>
      <c r="E690" s="30" t="s">
        <v>3109</v>
      </c>
    </row>
    <row r="691" spans="1:13" s="30" customFormat="1" ht="14" x14ac:dyDescent="0.3">
      <c r="A691" s="48" t="s">
        <v>2215</v>
      </c>
      <c r="B691" s="30" t="s">
        <v>763</v>
      </c>
      <c r="C691" s="30" t="s">
        <v>3110</v>
      </c>
      <c r="D691" s="30" t="s">
        <v>2217</v>
      </c>
      <c r="E691" s="30" t="s">
        <v>3111</v>
      </c>
    </row>
    <row r="692" spans="1:13" x14ac:dyDescent="0.35">
      <c r="A692" s="30" t="s">
        <v>2294</v>
      </c>
      <c r="B692" s="30" t="s">
        <v>764</v>
      </c>
      <c r="C692" s="30" t="s">
        <v>3112</v>
      </c>
      <c r="D692" s="30" t="s">
        <v>2217</v>
      </c>
      <c r="E692" s="30"/>
      <c r="F692" s="30" t="s">
        <v>2309</v>
      </c>
      <c r="G692" s="30" t="s">
        <v>2310</v>
      </c>
      <c r="H692" s="30" t="s">
        <v>2311</v>
      </c>
      <c r="I692" s="30"/>
      <c r="J692" s="30"/>
      <c r="K692" s="30"/>
      <c r="L692" s="30"/>
      <c r="M692" s="47"/>
    </row>
    <row r="693" spans="1:13" x14ac:dyDescent="0.35">
      <c r="A693" s="30" t="s">
        <v>2294</v>
      </c>
      <c r="B693" s="30" t="s">
        <v>765</v>
      </c>
      <c r="C693" s="30" t="s">
        <v>3113</v>
      </c>
      <c r="D693" s="30" t="s">
        <v>2217</v>
      </c>
      <c r="E693" s="30"/>
      <c r="F693" s="30" t="s">
        <v>2309</v>
      </c>
      <c r="G693" s="30" t="s">
        <v>2310</v>
      </c>
      <c r="H693" s="30" t="s">
        <v>2311</v>
      </c>
      <c r="I693" s="30"/>
      <c r="J693" s="30"/>
      <c r="K693" s="30"/>
      <c r="L693" s="30"/>
      <c r="M693" s="47"/>
    </row>
    <row r="694" spans="1:13" ht="16.399999999999999" customHeight="1" x14ac:dyDescent="0.35">
      <c r="A694" s="30" t="s">
        <v>2243</v>
      </c>
      <c r="B694" s="30" t="s">
        <v>766</v>
      </c>
      <c r="C694" s="30"/>
      <c r="D694" s="30" t="s">
        <v>2210</v>
      </c>
      <c r="E694" s="30"/>
      <c r="F694" s="30"/>
      <c r="G694" s="30"/>
      <c r="H694" s="30"/>
      <c r="I694" s="30"/>
      <c r="J694" s="30"/>
      <c r="K694" s="30"/>
      <c r="L694" s="30"/>
      <c r="M694" s="47" t="s">
        <v>3114</v>
      </c>
    </row>
    <row r="695" spans="1:13" s="12" customFormat="1" x14ac:dyDescent="0.35">
      <c r="A695" s="45" t="s">
        <v>2238</v>
      </c>
      <c r="B695" s="45" t="s">
        <v>3106</v>
      </c>
      <c r="C695" s="45"/>
      <c r="D695" s="45"/>
      <c r="E695" s="45"/>
      <c r="F695" s="45"/>
      <c r="G695" s="45"/>
      <c r="H695" s="45"/>
      <c r="I695" s="45"/>
      <c r="J695" s="45"/>
      <c r="K695" s="45"/>
      <c r="L695" s="45"/>
      <c r="M695" s="46"/>
    </row>
    <row r="696" spans="1:13" s="44" customFormat="1" ht="14" x14ac:dyDescent="0.3">
      <c r="A696" s="44" t="s">
        <v>2238</v>
      </c>
      <c r="B696" s="44" t="s">
        <v>3098</v>
      </c>
    </row>
    <row r="697" spans="1:13" s="44" customFormat="1" ht="14" x14ac:dyDescent="0.3">
      <c r="A697" s="44" t="s">
        <v>2211</v>
      </c>
      <c r="B697" s="44" t="s">
        <v>3115</v>
      </c>
      <c r="C697" s="44" t="s">
        <v>3116</v>
      </c>
      <c r="D697" s="44" t="s">
        <v>2217</v>
      </c>
      <c r="E697" s="44" t="s">
        <v>3117</v>
      </c>
    </row>
    <row r="698" spans="1:13" s="30" customFormat="1" ht="14" x14ac:dyDescent="0.3">
      <c r="A698" s="30" t="s">
        <v>2208</v>
      </c>
      <c r="B698" s="30" t="s">
        <v>767</v>
      </c>
      <c r="C698" s="30" t="s">
        <v>3118</v>
      </c>
      <c r="D698" s="30" t="s">
        <v>2210</v>
      </c>
    </row>
    <row r="699" spans="1:13" s="30" customFormat="1" ht="14" x14ac:dyDescent="0.3">
      <c r="A699" s="30" t="s">
        <v>2289</v>
      </c>
      <c r="B699" s="30" t="s">
        <v>768</v>
      </c>
      <c r="C699" s="30" t="s">
        <v>3119</v>
      </c>
      <c r="D699" s="30" t="s">
        <v>2217</v>
      </c>
    </row>
    <row r="700" spans="1:13" s="45" customFormat="1" ht="14" x14ac:dyDescent="0.3">
      <c r="A700" s="45" t="s">
        <v>2211</v>
      </c>
      <c r="B700" s="45" t="s">
        <v>3120</v>
      </c>
      <c r="C700" s="45" t="s">
        <v>2292</v>
      </c>
      <c r="D700" s="45" t="s">
        <v>2217</v>
      </c>
      <c r="E700" s="45" t="s">
        <v>3121</v>
      </c>
    </row>
    <row r="701" spans="1:13" x14ac:dyDescent="0.35">
      <c r="A701" s="30" t="s">
        <v>2294</v>
      </c>
      <c r="B701" s="30" t="s">
        <v>769</v>
      </c>
      <c r="C701" s="30" t="s">
        <v>3122</v>
      </c>
      <c r="D701" s="30" t="s">
        <v>2217</v>
      </c>
      <c r="E701" s="30"/>
      <c r="F701" s="34" t="s">
        <v>2296</v>
      </c>
      <c r="G701" s="34" t="s">
        <v>2297</v>
      </c>
      <c r="H701" s="30" t="s">
        <v>2298</v>
      </c>
      <c r="I701" s="30"/>
      <c r="J701" s="30"/>
      <c r="K701" s="30"/>
      <c r="L701" s="30"/>
      <c r="M701" s="30"/>
    </row>
    <row r="702" spans="1:13" s="12" customFormat="1" x14ac:dyDescent="0.35">
      <c r="A702" s="45" t="s">
        <v>2238</v>
      </c>
      <c r="B702" s="45" t="s">
        <v>3120</v>
      </c>
      <c r="C702" s="45"/>
      <c r="D702" s="45"/>
      <c r="E702" s="45"/>
      <c r="F702" s="45"/>
      <c r="G702" s="45"/>
      <c r="H702" s="45"/>
      <c r="I702" s="45"/>
      <c r="J702" s="45"/>
      <c r="K702" s="45"/>
      <c r="L702" s="45"/>
      <c r="M702" s="46"/>
    </row>
    <row r="703" spans="1:13" s="12" customFormat="1" x14ac:dyDescent="0.35">
      <c r="A703" s="45" t="s">
        <v>2211</v>
      </c>
      <c r="B703" s="45" t="s">
        <v>3123</v>
      </c>
      <c r="C703" s="45" t="s">
        <v>2300</v>
      </c>
      <c r="D703" s="45" t="s">
        <v>2217</v>
      </c>
      <c r="E703" s="45" t="s">
        <v>3121</v>
      </c>
      <c r="F703" s="45"/>
      <c r="G703" s="45"/>
      <c r="H703" s="45"/>
      <c r="I703" s="45"/>
      <c r="J703" s="45"/>
      <c r="K703" s="45"/>
      <c r="L703" s="45"/>
      <c r="M703" s="46"/>
    </row>
    <row r="704" spans="1:13" x14ac:dyDescent="0.35">
      <c r="A704" s="30" t="s">
        <v>2301</v>
      </c>
      <c r="B704" s="30" t="s">
        <v>770</v>
      </c>
      <c r="C704" s="30" t="s">
        <v>3124</v>
      </c>
      <c r="D704" s="30" t="s">
        <v>2217</v>
      </c>
      <c r="E704" s="30"/>
      <c r="F704" s="30"/>
      <c r="G704" s="30"/>
      <c r="H704" s="30"/>
      <c r="I704" s="30"/>
      <c r="J704" s="30"/>
      <c r="K704" s="30"/>
      <c r="L704" s="30"/>
      <c r="M704" s="47"/>
    </row>
    <row r="705" spans="1:13" s="30" customFormat="1" ht="14" x14ac:dyDescent="0.3">
      <c r="A705" s="48" t="s">
        <v>2303</v>
      </c>
      <c r="B705" s="30" t="s">
        <v>771</v>
      </c>
      <c r="C705" s="30" t="s">
        <v>3125</v>
      </c>
      <c r="D705" s="30" t="s">
        <v>2217</v>
      </c>
      <c r="E705" s="30" t="s">
        <v>3126</v>
      </c>
    </row>
    <row r="706" spans="1:13" s="30" customFormat="1" ht="14" x14ac:dyDescent="0.3">
      <c r="A706" s="48" t="s">
        <v>2215</v>
      </c>
      <c r="B706" s="30" t="s">
        <v>772</v>
      </c>
      <c r="C706" s="30" t="s">
        <v>3127</v>
      </c>
      <c r="D706" s="30" t="s">
        <v>2217</v>
      </c>
      <c r="E706" s="30" t="s">
        <v>3128</v>
      </c>
    </row>
    <row r="707" spans="1:13" x14ac:dyDescent="0.35">
      <c r="A707" s="30" t="s">
        <v>2294</v>
      </c>
      <c r="B707" s="30" t="s">
        <v>773</v>
      </c>
      <c r="C707" s="30" t="s">
        <v>3129</v>
      </c>
      <c r="D707" s="30" t="s">
        <v>2217</v>
      </c>
      <c r="E707" s="30"/>
      <c r="F707" s="30" t="s">
        <v>2309</v>
      </c>
      <c r="G707" s="30" t="s">
        <v>2310</v>
      </c>
      <c r="H707" s="30" t="s">
        <v>2311</v>
      </c>
      <c r="I707" s="30"/>
      <c r="J707" s="30"/>
      <c r="K707" s="30"/>
      <c r="L707" s="30"/>
      <c r="M707" s="47"/>
    </row>
    <row r="708" spans="1:13" x14ac:dyDescent="0.35">
      <c r="A708" s="30" t="s">
        <v>2294</v>
      </c>
      <c r="B708" s="30" t="s">
        <v>774</v>
      </c>
      <c r="C708" s="30" t="s">
        <v>3130</v>
      </c>
      <c r="D708" s="30" t="s">
        <v>2217</v>
      </c>
      <c r="E708" s="30"/>
      <c r="F708" s="30" t="s">
        <v>2309</v>
      </c>
      <c r="G708" s="30" t="s">
        <v>2310</v>
      </c>
      <c r="H708" s="30" t="s">
        <v>2311</v>
      </c>
      <c r="I708" s="30"/>
      <c r="J708" s="30"/>
      <c r="K708" s="30"/>
      <c r="L708" s="30"/>
      <c r="M708" s="47"/>
    </row>
    <row r="709" spans="1:13" ht="16.399999999999999" customHeight="1" x14ac:dyDescent="0.35">
      <c r="A709" s="30" t="s">
        <v>2243</v>
      </c>
      <c r="B709" s="30" t="s">
        <v>775</v>
      </c>
      <c r="C709" s="30"/>
      <c r="D709" s="30" t="s">
        <v>2210</v>
      </c>
      <c r="E709" s="30"/>
      <c r="F709" s="30"/>
      <c r="G709" s="30"/>
      <c r="H709" s="30"/>
      <c r="I709" s="30"/>
      <c r="J709" s="30"/>
      <c r="K709" s="30"/>
      <c r="L709" s="30"/>
      <c r="M709" s="47" t="s">
        <v>3131</v>
      </c>
    </row>
    <row r="710" spans="1:13" s="12" customFormat="1" x14ac:dyDescent="0.35">
      <c r="A710" s="45" t="s">
        <v>2238</v>
      </c>
      <c r="B710" s="45" t="s">
        <v>3123</v>
      </c>
      <c r="C710" s="45"/>
      <c r="D710" s="45"/>
      <c r="E710" s="45"/>
      <c r="F710" s="45"/>
      <c r="G710" s="45"/>
      <c r="H710" s="45"/>
      <c r="I710" s="45"/>
      <c r="J710" s="45"/>
      <c r="K710" s="45"/>
      <c r="L710" s="45"/>
      <c r="M710" s="46"/>
    </row>
    <row r="711" spans="1:13" s="44" customFormat="1" ht="14" x14ac:dyDescent="0.3">
      <c r="A711" s="44" t="s">
        <v>2238</v>
      </c>
      <c r="B711" s="44" t="s">
        <v>3115</v>
      </c>
    </row>
    <row r="712" spans="1:13" s="44" customFormat="1" ht="14" x14ac:dyDescent="0.3">
      <c r="A712" s="44" t="s">
        <v>2211</v>
      </c>
      <c r="B712" s="44" t="s">
        <v>3132</v>
      </c>
      <c r="C712" s="44" t="s">
        <v>3133</v>
      </c>
      <c r="D712" s="44" t="s">
        <v>2217</v>
      </c>
      <c r="E712" s="44" t="s">
        <v>3134</v>
      </c>
    </row>
    <row r="713" spans="1:13" s="30" customFormat="1" ht="14" x14ac:dyDescent="0.3">
      <c r="A713" s="30" t="s">
        <v>2208</v>
      </c>
      <c r="B713" s="30" t="s">
        <v>776</v>
      </c>
      <c r="C713" s="30" t="s">
        <v>3135</v>
      </c>
      <c r="D713" s="30" t="s">
        <v>2210</v>
      </c>
    </row>
    <row r="714" spans="1:13" s="30" customFormat="1" ht="14" x14ac:dyDescent="0.3">
      <c r="A714" s="30" t="s">
        <v>2289</v>
      </c>
      <c r="B714" s="30" t="s">
        <v>777</v>
      </c>
      <c r="C714" s="30" t="s">
        <v>3136</v>
      </c>
      <c r="D714" s="30" t="s">
        <v>2217</v>
      </c>
    </row>
    <row r="715" spans="1:13" s="45" customFormat="1" ht="14" x14ac:dyDescent="0.3">
      <c r="A715" s="45" t="s">
        <v>2211</v>
      </c>
      <c r="B715" s="45" t="s">
        <v>3137</v>
      </c>
      <c r="C715" s="45" t="s">
        <v>2292</v>
      </c>
      <c r="D715" s="45" t="s">
        <v>2217</v>
      </c>
      <c r="E715" s="45" t="s">
        <v>3138</v>
      </c>
    </row>
    <row r="716" spans="1:13" x14ac:dyDescent="0.35">
      <c r="A716" s="30" t="s">
        <v>2294</v>
      </c>
      <c r="B716" s="30" t="s">
        <v>778</v>
      </c>
      <c r="C716" s="30" t="s">
        <v>3139</v>
      </c>
      <c r="D716" s="30" t="s">
        <v>2217</v>
      </c>
      <c r="E716" s="30"/>
      <c r="F716" s="34" t="s">
        <v>2296</v>
      </c>
      <c r="G716" s="34" t="s">
        <v>2297</v>
      </c>
      <c r="H716" s="30" t="s">
        <v>2298</v>
      </c>
      <c r="I716" s="30"/>
      <c r="J716" s="30"/>
      <c r="K716" s="30"/>
      <c r="L716" s="30"/>
      <c r="M716" s="30"/>
    </row>
    <row r="717" spans="1:13" s="12" customFormat="1" x14ac:dyDescent="0.35">
      <c r="A717" s="45" t="s">
        <v>2238</v>
      </c>
      <c r="B717" s="45" t="s">
        <v>3137</v>
      </c>
      <c r="C717" s="45"/>
      <c r="D717" s="45"/>
      <c r="E717" s="45"/>
      <c r="F717" s="45"/>
      <c r="G717" s="45"/>
      <c r="H717" s="45"/>
      <c r="I717" s="45"/>
      <c r="J717" s="45"/>
      <c r="K717" s="45"/>
      <c r="L717" s="45"/>
      <c r="M717" s="46"/>
    </row>
    <row r="718" spans="1:13" s="12" customFormat="1" x14ac:dyDescent="0.35">
      <c r="A718" s="45" t="s">
        <v>2211</v>
      </c>
      <c r="B718" s="45" t="s">
        <v>3140</v>
      </c>
      <c r="C718" s="45" t="s">
        <v>2300</v>
      </c>
      <c r="D718" s="45" t="s">
        <v>2217</v>
      </c>
      <c r="E718" s="45" t="s">
        <v>3138</v>
      </c>
      <c r="F718" s="45"/>
      <c r="G718" s="45"/>
      <c r="H718" s="45"/>
      <c r="I718" s="45"/>
      <c r="J718" s="45"/>
      <c r="K718" s="45"/>
      <c r="L718" s="45"/>
      <c r="M718" s="46"/>
    </row>
    <row r="719" spans="1:13" x14ac:dyDescent="0.35">
      <c r="A719" s="30" t="s">
        <v>2301</v>
      </c>
      <c r="B719" s="30" t="s">
        <v>779</v>
      </c>
      <c r="C719" s="30" t="s">
        <v>3141</v>
      </c>
      <c r="D719" s="30" t="s">
        <v>2217</v>
      </c>
      <c r="E719" s="30"/>
      <c r="F719" s="30"/>
      <c r="G719" s="30"/>
      <c r="H719" s="30"/>
      <c r="I719" s="30"/>
      <c r="J719" s="30"/>
      <c r="K719" s="30"/>
      <c r="L719" s="30"/>
      <c r="M719" s="47"/>
    </row>
    <row r="720" spans="1:13" s="30" customFormat="1" ht="14" x14ac:dyDescent="0.3">
      <c r="A720" s="48" t="s">
        <v>2303</v>
      </c>
      <c r="B720" s="30" t="s">
        <v>780</v>
      </c>
      <c r="C720" s="30" t="s">
        <v>3142</v>
      </c>
      <c r="D720" s="30" t="s">
        <v>2217</v>
      </c>
      <c r="E720" s="30" t="s">
        <v>3143</v>
      </c>
    </row>
    <row r="721" spans="1:13" s="30" customFormat="1" ht="14" x14ac:dyDescent="0.3">
      <c r="A721" s="48" t="s">
        <v>2215</v>
      </c>
      <c r="B721" s="30" t="s">
        <v>781</v>
      </c>
      <c r="C721" s="30" t="s">
        <v>3144</v>
      </c>
      <c r="D721" s="30" t="s">
        <v>2217</v>
      </c>
      <c r="E721" s="30" t="s">
        <v>3145</v>
      </c>
    </row>
    <row r="722" spans="1:13" x14ac:dyDescent="0.35">
      <c r="A722" s="30" t="s">
        <v>2294</v>
      </c>
      <c r="B722" s="30" t="s">
        <v>782</v>
      </c>
      <c r="C722" s="30" t="s">
        <v>3146</v>
      </c>
      <c r="D722" s="30" t="s">
        <v>2217</v>
      </c>
      <c r="E722" s="30"/>
      <c r="F722" s="30" t="s">
        <v>2309</v>
      </c>
      <c r="G722" s="30" t="s">
        <v>2310</v>
      </c>
      <c r="H722" s="30" t="s">
        <v>2311</v>
      </c>
      <c r="I722" s="30"/>
      <c r="J722" s="30"/>
      <c r="K722" s="30"/>
      <c r="L722" s="30"/>
      <c r="M722" s="47"/>
    </row>
    <row r="723" spans="1:13" x14ac:dyDescent="0.35">
      <c r="A723" s="30" t="s">
        <v>2294</v>
      </c>
      <c r="B723" s="30" t="s">
        <v>783</v>
      </c>
      <c r="C723" s="30" t="s">
        <v>3147</v>
      </c>
      <c r="D723" s="30" t="s">
        <v>2217</v>
      </c>
      <c r="E723" s="30"/>
      <c r="F723" s="30" t="s">
        <v>2309</v>
      </c>
      <c r="G723" s="30" t="s">
        <v>2310</v>
      </c>
      <c r="H723" s="30" t="s">
        <v>2311</v>
      </c>
      <c r="I723" s="30"/>
      <c r="J723" s="30"/>
      <c r="K723" s="30"/>
      <c r="L723" s="30"/>
      <c r="M723" s="47"/>
    </row>
    <row r="724" spans="1:13" ht="16.399999999999999" customHeight="1" x14ac:dyDescent="0.35">
      <c r="A724" s="30" t="s">
        <v>2243</v>
      </c>
      <c r="B724" s="30" t="s">
        <v>784</v>
      </c>
      <c r="C724" s="30"/>
      <c r="D724" s="30" t="s">
        <v>2210</v>
      </c>
      <c r="E724" s="30"/>
      <c r="F724" s="30"/>
      <c r="G724" s="30"/>
      <c r="H724" s="30"/>
      <c r="I724" s="30"/>
      <c r="J724" s="30"/>
      <c r="K724" s="30"/>
      <c r="L724" s="30"/>
      <c r="M724" s="47" t="s">
        <v>3148</v>
      </c>
    </row>
    <row r="725" spans="1:13" s="12" customFormat="1" x14ac:dyDescent="0.35">
      <c r="A725" s="45" t="s">
        <v>2238</v>
      </c>
      <c r="B725" s="45" t="s">
        <v>3140</v>
      </c>
      <c r="C725" s="45"/>
      <c r="D725" s="45"/>
      <c r="E725" s="45"/>
      <c r="F725" s="45"/>
      <c r="G725" s="45"/>
      <c r="H725" s="45"/>
      <c r="I725" s="45"/>
      <c r="J725" s="45"/>
      <c r="K725" s="45"/>
      <c r="L725" s="45"/>
      <c r="M725" s="46"/>
    </row>
    <row r="726" spans="1:13" s="44" customFormat="1" ht="14" x14ac:dyDescent="0.3">
      <c r="A726" s="44" t="s">
        <v>2238</v>
      </c>
      <c r="B726" s="44" t="s">
        <v>3132</v>
      </c>
    </row>
    <row r="727" spans="1:13" s="44" customFormat="1" ht="14" x14ac:dyDescent="0.3">
      <c r="A727" s="44" t="s">
        <v>2211</v>
      </c>
      <c r="B727" s="44" t="s">
        <v>3149</v>
      </c>
      <c r="C727" s="44" t="s">
        <v>3150</v>
      </c>
      <c r="D727" s="44" t="s">
        <v>2217</v>
      </c>
      <c r="E727" s="44" t="s">
        <v>3151</v>
      </c>
    </row>
    <row r="728" spans="1:13" s="30" customFormat="1" ht="14" x14ac:dyDescent="0.3">
      <c r="A728" s="30" t="s">
        <v>2208</v>
      </c>
      <c r="B728" s="30" t="s">
        <v>785</v>
      </c>
      <c r="C728" s="30" t="s">
        <v>3152</v>
      </c>
      <c r="D728" s="30" t="s">
        <v>2210</v>
      </c>
    </row>
    <row r="729" spans="1:13" s="30" customFormat="1" ht="14" x14ac:dyDescent="0.3">
      <c r="A729" s="30" t="s">
        <v>2289</v>
      </c>
      <c r="B729" s="30" t="s">
        <v>786</v>
      </c>
      <c r="C729" s="30" t="s">
        <v>3153</v>
      </c>
      <c r="D729" s="30" t="s">
        <v>2217</v>
      </c>
    </row>
    <row r="730" spans="1:13" s="45" customFormat="1" ht="14" x14ac:dyDescent="0.3">
      <c r="A730" s="45" t="s">
        <v>2211</v>
      </c>
      <c r="B730" s="45" t="s">
        <v>3154</v>
      </c>
      <c r="C730" s="45" t="s">
        <v>2292</v>
      </c>
      <c r="D730" s="45" t="s">
        <v>2217</v>
      </c>
      <c r="E730" s="45" t="s">
        <v>3155</v>
      </c>
    </row>
    <row r="731" spans="1:13" s="30" customFormat="1" ht="14" x14ac:dyDescent="0.3">
      <c r="A731" s="30" t="s">
        <v>3156</v>
      </c>
      <c r="B731" s="30" t="s">
        <v>787</v>
      </c>
      <c r="C731" s="30" t="s">
        <v>3157</v>
      </c>
      <c r="D731" s="30" t="s">
        <v>2217</v>
      </c>
    </row>
    <row r="732" spans="1:13" x14ac:dyDescent="0.35">
      <c r="A732" s="30" t="s">
        <v>2294</v>
      </c>
      <c r="B732" s="30" t="s">
        <v>791</v>
      </c>
      <c r="C732" s="30" t="s">
        <v>3158</v>
      </c>
      <c r="D732" s="30" t="s">
        <v>2217</v>
      </c>
      <c r="E732" s="30" t="s">
        <v>3159</v>
      </c>
      <c r="F732" s="34" t="s">
        <v>2296</v>
      </c>
      <c r="G732" s="34" t="s">
        <v>2297</v>
      </c>
      <c r="H732" s="30" t="s">
        <v>2298</v>
      </c>
      <c r="I732" s="30"/>
      <c r="J732" s="30"/>
      <c r="K732" s="30"/>
      <c r="L732" s="30"/>
      <c r="M732" s="30"/>
    </row>
    <row r="733" spans="1:13" x14ac:dyDescent="0.35">
      <c r="A733" s="30" t="s">
        <v>2294</v>
      </c>
      <c r="B733" s="30" t="s">
        <v>792</v>
      </c>
      <c r="C733" s="30" t="s">
        <v>3160</v>
      </c>
      <c r="D733" s="30" t="s">
        <v>2217</v>
      </c>
      <c r="E733" s="30" t="s">
        <v>3161</v>
      </c>
      <c r="F733" s="34" t="s">
        <v>2296</v>
      </c>
      <c r="G733" s="34" t="s">
        <v>2297</v>
      </c>
      <c r="H733" s="30" t="s">
        <v>2298</v>
      </c>
      <c r="I733" s="30"/>
      <c r="J733" s="30"/>
      <c r="K733" s="30"/>
      <c r="L733" s="30"/>
      <c r="M733" s="30"/>
    </row>
    <row r="734" spans="1:13" x14ac:dyDescent="0.35">
      <c r="A734" s="30" t="s">
        <v>2294</v>
      </c>
      <c r="B734" s="30" t="s">
        <v>793</v>
      </c>
      <c r="C734" s="30" t="s">
        <v>3162</v>
      </c>
      <c r="D734" s="30" t="s">
        <v>2217</v>
      </c>
      <c r="E734" s="30" t="s">
        <v>3163</v>
      </c>
      <c r="F734" s="34" t="s">
        <v>2296</v>
      </c>
      <c r="G734" s="34" t="s">
        <v>2297</v>
      </c>
      <c r="H734" s="30" t="s">
        <v>2298</v>
      </c>
      <c r="I734" s="30"/>
      <c r="J734" s="30"/>
      <c r="K734" s="30"/>
      <c r="L734" s="30"/>
      <c r="M734" s="30"/>
    </row>
    <row r="735" spans="1:13" s="12" customFormat="1" x14ac:dyDescent="0.35">
      <c r="A735" s="45" t="s">
        <v>2238</v>
      </c>
      <c r="B735" s="45" t="s">
        <v>3154</v>
      </c>
      <c r="C735" s="45"/>
      <c r="D735" s="45"/>
      <c r="E735" s="45"/>
      <c r="F735" s="45"/>
      <c r="G735" s="45"/>
      <c r="H735" s="45"/>
      <c r="I735" s="45"/>
      <c r="J735" s="45"/>
      <c r="K735" s="45"/>
      <c r="L735" s="45"/>
      <c r="M735" s="46"/>
    </row>
    <row r="736" spans="1:13" s="12" customFormat="1" x14ac:dyDescent="0.35">
      <c r="A736" s="45" t="s">
        <v>2211</v>
      </c>
      <c r="B736" s="45" t="s">
        <v>3164</v>
      </c>
      <c r="C736" s="45" t="s">
        <v>2300</v>
      </c>
      <c r="D736" s="45" t="s">
        <v>2217</v>
      </c>
      <c r="E736" s="45" t="s">
        <v>3155</v>
      </c>
      <c r="F736" s="45"/>
      <c r="G736" s="45"/>
      <c r="H736" s="45"/>
      <c r="I736" s="45"/>
      <c r="J736" s="45"/>
      <c r="K736" s="45"/>
      <c r="L736" s="45"/>
      <c r="M736" s="46"/>
    </row>
    <row r="737" spans="1:13" x14ac:dyDescent="0.35">
      <c r="A737" s="30" t="s">
        <v>2301</v>
      </c>
      <c r="B737" s="30" t="s">
        <v>794</v>
      </c>
      <c r="C737" s="30" t="s">
        <v>3165</v>
      </c>
      <c r="D737" s="30" t="s">
        <v>2217</v>
      </c>
      <c r="E737" s="30"/>
      <c r="F737" s="30"/>
      <c r="G737" s="30"/>
      <c r="H737" s="30"/>
      <c r="I737" s="30"/>
      <c r="J737" s="30"/>
      <c r="K737" s="30"/>
      <c r="L737" s="30"/>
      <c r="M737" s="47"/>
    </row>
    <row r="738" spans="1:13" s="30" customFormat="1" ht="14" x14ac:dyDescent="0.3">
      <c r="A738" s="48" t="s">
        <v>2303</v>
      </c>
      <c r="B738" s="30" t="s">
        <v>795</v>
      </c>
      <c r="C738" s="30" t="s">
        <v>3166</v>
      </c>
      <c r="D738" s="30" t="s">
        <v>2217</v>
      </c>
      <c r="E738" s="30" t="s">
        <v>3167</v>
      </c>
    </row>
    <row r="739" spans="1:13" s="30" customFormat="1" ht="14" x14ac:dyDescent="0.3">
      <c r="A739" s="48" t="s">
        <v>2215</v>
      </c>
      <c r="B739" s="30" t="s">
        <v>796</v>
      </c>
      <c r="C739" s="30" t="s">
        <v>3168</v>
      </c>
      <c r="D739" s="30" t="s">
        <v>2217</v>
      </c>
      <c r="E739" s="30" t="s">
        <v>3169</v>
      </c>
    </row>
    <row r="740" spans="1:13" x14ac:dyDescent="0.35">
      <c r="A740" s="30" t="s">
        <v>2294</v>
      </c>
      <c r="B740" s="30" t="s">
        <v>797</v>
      </c>
      <c r="C740" s="30" t="s">
        <v>3170</v>
      </c>
      <c r="D740" s="30" t="s">
        <v>2217</v>
      </c>
      <c r="E740" s="30"/>
      <c r="F740" s="30" t="s">
        <v>2309</v>
      </c>
      <c r="G740" s="30" t="s">
        <v>2310</v>
      </c>
      <c r="H740" s="30" t="s">
        <v>2311</v>
      </c>
      <c r="I740" s="30"/>
      <c r="J740" s="30"/>
      <c r="K740" s="30"/>
      <c r="L740" s="30"/>
      <c r="M740" s="47"/>
    </row>
    <row r="741" spans="1:13" x14ac:dyDescent="0.35">
      <c r="A741" s="30" t="s">
        <v>2294</v>
      </c>
      <c r="B741" s="30" t="s">
        <v>798</v>
      </c>
      <c r="C741" s="30" t="s">
        <v>3171</v>
      </c>
      <c r="D741" s="30" t="s">
        <v>2217</v>
      </c>
      <c r="E741" s="30"/>
      <c r="F741" s="30" t="s">
        <v>2309</v>
      </c>
      <c r="G741" s="30" t="s">
        <v>2310</v>
      </c>
      <c r="H741" s="30" t="s">
        <v>2311</v>
      </c>
      <c r="I741" s="30"/>
      <c r="J741" s="30"/>
      <c r="K741" s="30"/>
      <c r="L741" s="30"/>
      <c r="M741" s="47"/>
    </row>
    <row r="742" spans="1:13" ht="16.399999999999999" customHeight="1" x14ac:dyDescent="0.35">
      <c r="A742" s="30" t="s">
        <v>2243</v>
      </c>
      <c r="B742" s="30" t="s">
        <v>799</v>
      </c>
      <c r="C742" s="30"/>
      <c r="D742" s="30" t="s">
        <v>2210</v>
      </c>
      <c r="E742" s="30"/>
      <c r="F742" s="30"/>
      <c r="G742" s="30"/>
      <c r="H742" s="30"/>
      <c r="I742" s="30"/>
      <c r="J742" s="30"/>
      <c r="K742" s="30"/>
      <c r="L742" s="30"/>
      <c r="M742" s="47" t="s">
        <v>3172</v>
      </c>
    </row>
    <row r="743" spans="1:13" s="12" customFormat="1" x14ac:dyDescent="0.35">
      <c r="A743" s="45" t="s">
        <v>2238</v>
      </c>
      <c r="B743" s="45" t="s">
        <v>3164</v>
      </c>
      <c r="C743" s="45"/>
      <c r="D743" s="45"/>
      <c r="E743" s="45"/>
      <c r="F743" s="45"/>
      <c r="G743" s="45"/>
      <c r="H743" s="45"/>
      <c r="I743" s="45"/>
      <c r="J743" s="45"/>
      <c r="K743" s="45"/>
      <c r="L743" s="45"/>
      <c r="M743" s="46"/>
    </row>
    <row r="744" spans="1:13" s="44" customFormat="1" ht="14" x14ac:dyDescent="0.3">
      <c r="A744" s="44" t="s">
        <v>2238</v>
      </c>
      <c r="B744" s="44" t="s">
        <v>3149</v>
      </c>
    </row>
    <row r="745" spans="1:13" s="44" customFormat="1" ht="14" x14ac:dyDescent="0.3">
      <c r="A745" s="44" t="s">
        <v>2211</v>
      </c>
      <c r="B745" s="44" t="s">
        <v>3173</v>
      </c>
      <c r="C745" s="44" t="s">
        <v>3174</v>
      </c>
      <c r="D745" s="44" t="s">
        <v>2217</v>
      </c>
      <c r="E745" s="44" t="s">
        <v>3175</v>
      </c>
    </row>
    <row r="746" spans="1:13" s="30" customFormat="1" ht="14" x14ac:dyDescent="0.3">
      <c r="A746" s="30" t="s">
        <v>2208</v>
      </c>
      <c r="B746" s="30" t="s">
        <v>800</v>
      </c>
      <c r="C746" s="30" t="s">
        <v>3176</v>
      </c>
      <c r="D746" s="30" t="s">
        <v>2210</v>
      </c>
    </row>
    <row r="747" spans="1:13" s="30" customFormat="1" ht="14" x14ac:dyDescent="0.3">
      <c r="A747" s="30" t="s">
        <v>2289</v>
      </c>
      <c r="B747" s="30" t="s">
        <v>801</v>
      </c>
      <c r="C747" s="30" t="s">
        <v>3177</v>
      </c>
      <c r="D747" s="30" t="s">
        <v>2217</v>
      </c>
    </row>
    <row r="748" spans="1:13" s="45" customFormat="1" ht="14" x14ac:dyDescent="0.3">
      <c r="A748" s="45" t="s">
        <v>2211</v>
      </c>
      <c r="B748" s="45" t="s">
        <v>3178</v>
      </c>
      <c r="C748" s="45" t="s">
        <v>2292</v>
      </c>
      <c r="D748" s="45" t="s">
        <v>2217</v>
      </c>
      <c r="E748" s="45" t="s">
        <v>3179</v>
      </c>
    </row>
    <row r="749" spans="1:13" s="30" customFormat="1" ht="14" x14ac:dyDescent="0.3">
      <c r="A749" s="30" t="s">
        <v>3180</v>
      </c>
      <c r="B749" s="30" t="s">
        <v>802</v>
      </c>
      <c r="C749" s="30" t="s">
        <v>3181</v>
      </c>
      <c r="D749" s="30" t="s">
        <v>2217</v>
      </c>
    </row>
    <row r="750" spans="1:13" x14ac:dyDescent="0.35">
      <c r="A750" s="30" t="s">
        <v>2294</v>
      </c>
      <c r="B750" s="30" t="s">
        <v>806</v>
      </c>
      <c r="C750" s="30" t="s">
        <v>3182</v>
      </c>
      <c r="D750" s="30" t="s">
        <v>2217</v>
      </c>
      <c r="E750" s="30" t="s">
        <v>3183</v>
      </c>
      <c r="F750" s="34" t="s">
        <v>2296</v>
      </c>
      <c r="G750" s="34" t="s">
        <v>2297</v>
      </c>
      <c r="H750" s="30" t="s">
        <v>3184</v>
      </c>
      <c r="I750" s="30"/>
      <c r="J750" s="30"/>
      <c r="K750" s="30"/>
      <c r="L750" s="30"/>
      <c r="M750" s="30"/>
    </row>
    <row r="751" spans="1:13" x14ac:dyDescent="0.35">
      <c r="A751" s="30" t="s">
        <v>2294</v>
      </c>
      <c r="B751" s="30" t="s">
        <v>807</v>
      </c>
      <c r="C751" s="30" t="s">
        <v>3185</v>
      </c>
      <c r="D751" s="30" t="s">
        <v>2217</v>
      </c>
      <c r="E751" s="30" t="s">
        <v>3186</v>
      </c>
      <c r="F751" s="34" t="s">
        <v>2296</v>
      </c>
      <c r="G751" s="34" t="s">
        <v>2297</v>
      </c>
      <c r="H751" s="30" t="s">
        <v>3184</v>
      </c>
      <c r="I751" s="30"/>
      <c r="J751" s="30"/>
      <c r="K751" s="30"/>
      <c r="L751" s="30"/>
      <c r="M751" s="30"/>
    </row>
    <row r="752" spans="1:13" x14ac:dyDescent="0.35">
      <c r="A752" s="30" t="s">
        <v>2294</v>
      </c>
      <c r="B752" s="30" t="s">
        <v>808</v>
      </c>
      <c r="C752" s="30" t="s">
        <v>3187</v>
      </c>
      <c r="D752" s="30" t="s">
        <v>2217</v>
      </c>
      <c r="E752" s="30" t="s">
        <v>3188</v>
      </c>
      <c r="F752" s="34" t="s">
        <v>2296</v>
      </c>
      <c r="G752" s="34" t="s">
        <v>2297</v>
      </c>
      <c r="H752" s="30" t="s">
        <v>3184</v>
      </c>
      <c r="I752" s="30"/>
      <c r="J752" s="30"/>
      <c r="K752" s="30"/>
      <c r="L752" s="30"/>
      <c r="M752" s="30"/>
    </row>
    <row r="753" spans="1:13" s="12" customFormat="1" x14ac:dyDescent="0.35">
      <c r="A753" s="45" t="s">
        <v>2238</v>
      </c>
      <c r="B753" s="45" t="s">
        <v>3178</v>
      </c>
      <c r="C753" s="45"/>
      <c r="D753" s="45"/>
      <c r="E753" s="45"/>
      <c r="F753" s="45"/>
      <c r="G753" s="45"/>
      <c r="H753" s="45"/>
      <c r="I753" s="45"/>
      <c r="J753" s="45"/>
      <c r="K753" s="45"/>
      <c r="L753" s="45"/>
      <c r="M753" s="46"/>
    </row>
    <row r="754" spans="1:13" s="12" customFormat="1" x14ac:dyDescent="0.35">
      <c r="A754" s="45" t="s">
        <v>2211</v>
      </c>
      <c r="B754" s="45" t="s">
        <v>3189</v>
      </c>
      <c r="C754" s="45" t="s">
        <v>2300</v>
      </c>
      <c r="D754" s="45" t="s">
        <v>2217</v>
      </c>
      <c r="E754" s="45" t="s">
        <v>3179</v>
      </c>
      <c r="F754" s="45"/>
      <c r="G754" s="45"/>
      <c r="H754" s="45"/>
      <c r="I754" s="45"/>
      <c r="J754" s="45"/>
      <c r="K754" s="45"/>
      <c r="L754" s="45"/>
      <c r="M754" s="46"/>
    </row>
    <row r="755" spans="1:13" x14ac:dyDescent="0.35">
      <c r="A755" s="30" t="s">
        <v>2301</v>
      </c>
      <c r="B755" s="30" t="s">
        <v>809</v>
      </c>
      <c r="C755" s="30" t="s">
        <v>3190</v>
      </c>
      <c r="D755" s="30" t="s">
        <v>2217</v>
      </c>
      <c r="E755" s="30"/>
      <c r="F755" s="30"/>
      <c r="G755" s="30"/>
      <c r="H755" s="30"/>
      <c r="I755" s="30"/>
      <c r="J755" s="30"/>
      <c r="K755" s="30"/>
      <c r="L755" s="30"/>
      <c r="M755" s="47"/>
    </row>
    <row r="756" spans="1:13" s="30" customFormat="1" ht="14" x14ac:dyDescent="0.3">
      <c r="A756" s="48" t="s">
        <v>2303</v>
      </c>
      <c r="B756" s="30" t="s">
        <v>810</v>
      </c>
      <c r="C756" s="30" t="s">
        <v>3191</v>
      </c>
      <c r="D756" s="30" t="s">
        <v>2217</v>
      </c>
      <c r="E756" s="30" t="s">
        <v>3192</v>
      </c>
    </row>
    <row r="757" spans="1:13" s="30" customFormat="1" ht="14" x14ac:dyDescent="0.3">
      <c r="A757" s="48" t="s">
        <v>2215</v>
      </c>
      <c r="B757" s="30" t="s">
        <v>811</v>
      </c>
      <c r="C757" s="30" t="s">
        <v>3193</v>
      </c>
      <c r="D757" s="30" t="s">
        <v>2217</v>
      </c>
      <c r="E757" s="30" t="s">
        <v>3194</v>
      </c>
    </row>
    <row r="758" spans="1:13" x14ac:dyDescent="0.35">
      <c r="A758" s="30" t="s">
        <v>2294</v>
      </c>
      <c r="B758" s="30" t="s">
        <v>812</v>
      </c>
      <c r="C758" s="30" t="s">
        <v>3195</v>
      </c>
      <c r="D758" s="30" t="s">
        <v>2217</v>
      </c>
      <c r="E758" s="30"/>
      <c r="F758" s="30" t="s">
        <v>2309</v>
      </c>
      <c r="G758" s="30" t="s">
        <v>2310</v>
      </c>
      <c r="H758" s="30" t="s">
        <v>2311</v>
      </c>
      <c r="I758" s="30"/>
      <c r="J758" s="30"/>
      <c r="K758" s="30"/>
      <c r="L758" s="30"/>
      <c r="M758" s="47"/>
    </row>
    <row r="759" spans="1:13" x14ac:dyDescent="0.35">
      <c r="A759" s="30" t="s">
        <v>2294</v>
      </c>
      <c r="B759" s="30" t="s">
        <v>813</v>
      </c>
      <c r="C759" s="30" t="s">
        <v>3196</v>
      </c>
      <c r="D759" s="30" t="s">
        <v>2217</v>
      </c>
      <c r="E759" s="30"/>
      <c r="F759" s="30" t="s">
        <v>2309</v>
      </c>
      <c r="G759" s="30" t="s">
        <v>2310</v>
      </c>
      <c r="H759" s="30" t="s">
        <v>2311</v>
      </c>
      <c r="I759" s="30"/>
      <c r="J759" s="30"/>
      <c r="K759" s="30"/>
      <c r="L759" s="30"/>
      <c r="M759" s="47"/>
    </row>
    <row r="760" spans="1:13" ht="16.399999999999999" customHeight="1" x14ac:dyDescent="0.35">
      <c r="A760" s="30" t="s">
        <v>2243</v>
      </c>
      <c r="B760" s="30" t="s">
        <v>814</v>
      </c>
      <c r="C760" s="30"/>
      <c r="D760" s="30" t="s">
        <v>2210</v>
      </c>
      <c r="E760" s="30"/>
      <c r="F760" s="30"/>
      <c r="G760" s="30"/>
      <c r="H760" s="30"/>
      <c r="I760" s="30"/>
      <c r="J760" s="30"/>
      <c r="K760" s="30"/>
      <c r="L760" s="30"/>
      <c r="M760" s="47" t="s">
        <v>3197</v>
      </c>
    </row>
    <row r="761" spans="1:13" s="12" customFormat="1" x14ac:dyDescent="0.35">
      <c r="A761" s="45" t="s">
        <v>2238</v>
      </c>
      <c r="B761" s="45" t="s">
        <v>3189</v>
      </c>
      <c r="C761" s="45"/>
      <c r="D761" s="45"/>
      <c r="E761" s="45"/>
      <c r="F761" s="45"/>
      <c r="G761" s="45"/>
      <c r="H761" s="45"/>
      <c r="I761" s="45"/>
      <c r="J761" s="45"/>
      <c r="K761" s="45"/>
      <c r="L761" s="45"/>
      <c r="M761" s="46"/>
    </row>
    <row r="762" spans="1:13" s="44" customFormat="1" ht="14" x14ac:dyDescent="0.3">
      <c r="A762" s="44" t="s">
        <v>2238</v>
      </c>
      <c r="B762" s="44" t="s">
        <v>3173</v>
      </c>
    </row>
    <row r="763" spans="1:13" s="44" customFormat="1" ht="14" x14ac:dyDescent="0.3">
      <c r="A763" s="44" t="s">
        <v>2211</v>
      </c>
      <c r="B763" s="44" t="s">
        <v>3198</v>
      </c>
      <c r="C763" s="44" t="s">
        <v>3199</v>
      </c>
      <c r="D763" s="44" t="s">
        <v>2217</v>
      </c>
      <c r="E763" s="44" t="s">
        <v>3200</v>
      </c>
    </row>
    <row r="764" spans="1:13" s="30" customFormat="1" ht="14" x14ac:dyDescent="0.3">
      <c r="A764" s="30" t="s">
        <v>2208</v>
      </c>
      <c r="B764" s="30" t="s">
        <v>815</v>
      </c>
      <c r="C764" s="30" t="s">
        <v>3201</v>
      </c>
      <c r="D764" s="30" t="s">
        <v>2210</v>
      </c>
    </row>
    <row r="765" spans="1:13" s="30" customFormat="1" ht="14" x14ac:dyDescent="0.3">
      <c r="A765" s="30" t="s">
        <v>2289</v>
      </c>
      <c r="B765" s="30" t="s">
        <v>816</v>
      </c>
      <c r="C765" s="30" t="s">
        <v>3202</v>
      </c>
      <c r="D765" s="30" t="s">
        <v>2217</v>
      </c>
    </row>
    <row r="766" spans="1:13" s="45" customFormat="1" ht="14" x14ac:dyDescent="0.3">
      <c r="A766" s="45" t="s">
        <v>2211</v>
      </c>
      <c r="B766" s="45" t="s">
        <v>3203</v>
      </c>
      <c r="C766" s="45" t="s">
        <v>2292</v>
      </c>
      <c r="D766" s="45" t="s">
        <v>2217</v>
      </c>
      <c r="E766" s="45" t="s">
        <v>3204</v>
      </c>
    </row>
    <row r="767" spans="1:13" s="30" customFormat="1" ht="14" x14ac:dyDescent="0.3">
      <c r="A767" s="30" t="s">
        <v>3180</v>
      </c>
      <c r="B767" s="30" t="s">
        <v>817</v>
      </c>
      <c r="C767" s="30" t="s">
        <v>3205</v>
      </c>
      <c r="D767" s="30" t="s">
        <v>2217</v>
      </c>
    </row>
    <row r="768" spans="1:13" x14ac:dyDescent="0.35">
      <c r="A768" s="30" t="s">
        <v>2294</v>
      </c>
      <c r="B768" s="30" t="s">
        <v>821</v>
      </c>
      <c r="C768" s="30" t="s">
        <v>3206</v>
      </c>
      <c r="D768" s="30" t="s">
        <v>2217</v>
      </c>
      <c r="E768" s="30" t="s">
        <v>3207</v>
      </c>
      <c r="F768" s="34" t="s">
        <v>2296</v>
      </c>
      <c r="G768" s="34" t="s">
        <v>2297</v>
      </c>
      <c r="H768" s="30" t="s">
        <v>3184</v>
      </c>
      <c r="I768" s="30"/>
      <c r="J768" s="30"/>
      <c r="K768" s="30"/>
      <c r="L768" s="30"/>
      <c r="M768" s="30"/>
    </row>
    <row r="769" spans="1:13" x14ac:dyDescent="0.35">
      <c r="A769" s="30" t="s">
        <v>2294</v>
      </c>
      <c r="B769" s="30" t="s">
        <v>822</v>
      </c>
      <c r="C769" s="30" t="s">
        <v>3208</v>
      </c>
      <c r="D769" s="30" t="s">
        <v>2217</v>
      </c>
      <c r="E769" s="30" t="s">
        <v>3209</v>
      </c>
      <c r="F769" s="34" t="s">
        <v>2296</v>
      </c>
      <c r="G769" s="34" t="s">
        <v>2297</v>
      </c>
      <c r="H769" s="30" t="s">
        <v>3184</v>
      </c>
      <c r="I769" s="30"/>
      <c r="J769" s="30"/>
      <c r="K769" s="30"/>
      <c r="L769" s="30"/>
      <c r="M769" s="30"/>
    </row>
    <row r="770" spans="1:13" x14ac:dyDescent="0.35">
      <c r="A770" s="30" t="s">
        <v>2294</v>
      </c>
      <c r="B770" s="30" t="s">
        <v>823</v>
      </c>
      <c r="C770" s="30" t="s">
        <v>3210</v>
      </c>
      <c r="D770" s="30" t="s">
        <v>2217</v>
      </c>
      <c r="E770" s="30" t="s">
        <v>3211</v>
      </c>
      <c r="F770" s="34" t="s">
        <v>2296</v>
      </c>
      <c r="G770" s="34" t="s">
        <v>2297</v>
      </c>
      <c r="H770" s="30" t="s">
        <v>3184</v>
      </c>
      <c r="I770" s="30"/>
      <c r="J770" s="30"/>
      <c r="K770" s="30"/>
      <c r="L770" s="30"/>
      <c r="M770" s="30"/>
    </row>
    <row r="771" spans="1:13" s="12" customFormat="1" x14ac:dyDescent="0.35">
      <c r="A771" s="45" t="s">
        <v>2238</v>
      </c>
      <c r="B771" s="45" t="s">
        <v>3203</v>
      </c>
      <c r="C771" s="45"/>
      <c r="D771" s="45"/>
      <c r="E771" s="45"/>
      <c r="F771" s="45"/>
      <c r="G771" s="45"/>
      <c r="H771" s="45"/>
      <c r="I771" s="45"/>
      <c r="J771" s="45"/>
      <c r="K771" s="45"/>
      <c r="L771" s="45"/>
      <c r="M771" s="46"/>
    </row>
    <row r="772" spans="1:13" s="12" customFormat="1" x14ac:dyDescent="0.35">
      <c r="A772" s="45" t="s">
        <v>2211</v>
      </c>
      <c r="B772" s="45" t="s">
        <v>3212</v>
      </c>
      <c r="C772" s="45" t="s">
        <v>2300</v>
      </c>
      <c r="D772" s="45" t="s">
        <v>2217</v>
      </c>
      <c r="E772" s="45" t="s">
        <v>3204</v>
      </c>
      <c r="F772" s="45"/>
      <c r="G772" s="45"/>
      <c r="H772" s="45"/>
      <c r="I772" s="45"/>
      <c r="J772" s="45"/>
      <c r="K772" s="45"/>
      <c r="L772" s="45"/>
      <c r="M772" s="46"/>
    </row>
    <row r="773" spans="1:13" x14ac:dyDescent="0.35">
      <c r="A773" s="30" t="s">
        <v>2301</v>
      </c>
      <c r="B773" s="30" t="s">
        <v>824</v>
      </c>
      <c r="C773" s="30" t="s">
        <v>3213</v>
      </c>
      <c r="D773" s="30" t="s">
        <v>2217</v>
      </c>
      <c r="E773" s="30"/>
      <c r="F773" s="30"/>
      <c r="G773" s="30"/>
      <c r="H773" s="30"/>
      <c r="I773" s="30"/>
      <c r="J773" s="30"/>
      <c r="K773" s="30"/>
      <c r="L773" s="30"/>
      <c r="M773" s="47"/>
    </row>
    <row r="774" spans="1:13" s="30" customFormat="1" ht="14" x14ac:dyDescent="0.3">
      <c r="A774" s="48" t="s">
        <v>2303</v>
      </c>
      <c r="B774" s="30" t="s">
        <v>825</v>
      </c>
      <c r="C774" s="30" t="s">
        <v>3214</v>
      </c>
      <c r="D774" s="30" t="s">
        <v>2217</v>
      </c>
      <c r="E774" s="30" t="s">
        <v>3215</v>
      </c>
    </row>
    <row r="775" spans="1:13" s="30" customFormat="1" ht="14" x14ac:dyDescent="0.3">
      <c r="A775" s="48" t="s">
        <v>2215</v>
      </c>
      <c r="B775" s="30" t="s">
        <v>826</v>
      </c>
      <c r="C775" s="30" t="s">
        <v>3216</v>
      </c>
      <c r="D775" s="30" t="s">
        <v>2217</v>
      </c>
      <c r="E775" s="30" t="s">
        <v>3217</v>
      </c>
    </row>
    <row r="776" spans="1:13" x14ac:dyDescent="0.35">
      <c r="A776" s="30" t="s">
        <v>2294</v>
      </c>
      <c r="B776" s="30" t="s">
        <v>827</v>
      </c>
      <c r="C776" s="30" t="s">
        <v>3218</v>
      </c>
      <c r="D776" s="30" t="s">
        <v>2217</v>
      </c>
      <c r="E776" s="30"/>
      <c r="F776" s="30" t="s">
        <v>2309</v>
      </c>
      <c r="G776" s="30" t="s">
        <v>2310</v>
      </c>
      <c r="H776" s="30" t="s">
        <v>2311</v>
      </c>
      <c r="I776" s="30"/>
      <c r="J776" s="30"/>
      <c r="K776" s="30"/>
      <c r="L776" s="30"/>
      <c r="M776" s="47"/>
    </row>
    <row r="777" spans="1:13" x14ac:dyDescent="0.35">
      <c r="A777" s="30" t="s">
        <v>2294</v>
      </c>
      <c r="B777" s="30" t="s">
        <v>828</v>
      </c>
      <c r="C777" s="30" t="s">
        <v>3219</v>
      </c>
      <c r="D777" s="30" t="s">
        <v>2217</v>
      </c>
      <c r="E777" s="30"/>
      <c r="F777" s="30" t="s">
        <v>2309</v>
      </c>
      <c r="G777" s="30" t="s">
        <v>2310</v>
      </c>
      <c r="H777" s="30" t="s">
        <v>2311</v>
      </c>
      <c r="I777" s="30"/>
      <c r="J777" s="30"/>
      <c r="K777" s="30"/>
      <c r="L777" s="30"/>
      <c r="M777" s="47"/>
    </row>
    <row r="778" spans="1:13" ht="16.399999999999999" customHeight="1" x14ac:dyDescent="0.35">
      <c r="A778" s="30" t="s">
        <v>2243</v>
      </c>
      <c r="B778" s="30" t="s">
        <v>829</v>
      </c>
      <c r="C778" s="30"/>
      <c r="D778" s="30" t="s">
        <v>2210</v>
      </c>
      <c r="E778" s="30"/>
      <c r="F778" s="30"/>
      <c r="G778" s="30"/>
      <c r="H778" s="30"/>
      <c r="I778" s="30"/>
      <c r="J778" s="30"/>
      <c r="K778" s="30"/>
      <c r="L778" s="30"/>
      <c r="M778" s="47" t="s">
        <v>3220</v>
      </c>
    </row>
    <row r="779" spans="1:13" s="12" customFormat="1" x14ac:dyDescent="0.35">
      <c r="A779" s="45" t="s">
        <v>2238</v>
      </c>
      <c r="B779" s="45" t="s">
        <v>3212</v>
      </c>
      <c r="C779" s="45"/>
      <c r="D779" s="45"/>
      <c r="E779" s="45"/>
      <c r="F779" s="45"/>
      <c r="G779" s="45"/>
      <c r="H779" s="45"/>
      <c r="I779" s="45"/>
      <c r="J779" s="45"/>
      <c r="K779" s="45"/>
      <c r="L779" s="45"/>
      <c r="M779" s="46"/>
    </row>
    <row r="780" spans="1:13" s="44" customFormat="1" ht="14" x14ac:dyDescent="0.3">
      <c r="A780" s="44" t="s">
        <v>2238</v>
      </c>
      <c r="B780" s="44" t="s">
        <v>3198</v>
      </c>
    </row>
    <row r="781" spans="1:13" s="44" customFormat="1" ht="14" x14ac:dyDescent="0.3">
      <c r="A781" s="44" t="s">
        <v>2211</v>
      </c>
      <c r="B781" s="44" t="s">
        <v>3221</v>
      </c>
      <c r="C781" s="44" t="s">
        <v>3222</v>
      </c>
      <c r="D781" s="44" t="s">
        <v>2217</v>
      </c>
      <c r="E781" s="44" t="s">
        <v>3223</v>
      </c>
    </row>
    <row r="782" spans="1:13" s="30" customFormat="1" ht="14" x14ac:dyDescent="0.3">
      <c r="A782" s="30" t="s">
        <v>2208</v>
      </c>
      <c r="B782" s="30" t="s">
        <v>830</v>
      </c>
      <c r="C782" s="30" t="s">
        <v>3224</v>
      </c>
      <c r="D782" s="30" t="s">
        <v>2210</v>
      </c>
    </row>
    <row r="783" spans="1:13" s="30" customFormat="1" ht="14" x14ac:dyDescent="0.3">
      <c r="A783" s="30" t="s">
        <v>2289</v>
      </c>
      <c r="B783" s="30" t="s">
        <v>831</v>
      </c>
      <c r="C783" s="30" t="s">
        <v>3225</v>
      </c>
      <c r="D783" s="30" t="s">
        <v>2217</v>
      </c>
    </row>
    <row r="784" spans="1:13" s="45" customFormat="1" ht="14" x14ac:dyDescent="0.3">
      <c r="A784" s="45" t="s">
        <v>2211</v>
      </c>
      <c r="B784" s="45" t="s">
        <v>3226</v>
      </c>
      <c r="C784" s="45" t="s">
        <v>2292</v>
      </c>
      <c r="D784" s="45" t="s">
        <v>2217</v>
      </c>
      <c r="E784" s="45" t="s">
        <v>3227</v>
      </c>
    </row>
    <row r="785" spans="1:13" s="30" customFormat="1" ht="14" x14ac:dyDescent="0.3">
      <c r="A785" s="30" t="s">
        <v>3228</v>
      </c>
      <c r="B785" s="30" t="s">
        <v>832</v>
      </c>
      <c r="C785" s="30" t="s">
        <v>3229</v>
      </c>
      <c r="D785" s="30" t="s">
        <v>2217</v>
      </c>
    </row>
    <row r="786" spans="1:13" x14ac:dyDescent="0.35">
      <c r="A786" s="30" t="s">
        <v>2294</v>
      </c>
      <c r="B786" s="30" t="s">
        <v>836</v>
      </c>
      <c r="C786" s="30" t="s">
        <v>3230</v>
      </c>
      <c r="D786" s="30" t="s">
        <v>2217</v>
      </c>
      <c r="E786" s="30" t="s">
        <v>3231</v>
      </c>
      <c r="F786" s="34" t="s">
        <v>2296</v>
      </c>
      <c r="G786" s="34" t="s">
        <v>2297</v>
      </c>
      <c r="H786" s="30" t="s">
        <v>3184</v>
      </c>
      <c r="I786" s="30"/>
      <c r="J786" s="30"/>
      <c r="K786" s="30"/>
      <c r="L786" s="30"/>
      <c r="M786" s="30"/>
    </row>
    <row r="787" spans="1:13" x14ac:dyDescent="0.35">
      <c r="A787" s="30" t="s">
        <v>2294</v>
      </c>
      <c r="B787" s="30" t="s">
        <v>837</v>
      </c>
      <c r="C787" s="30" t="s">
        <v>3232</v>
      </c>
      <c r="D787" s="30" t="s">
        <v>2217</v>
      </c>
      <c r="E787" s="30" t="s">
        <v>3233</v>
      </c>
      <c r="F787" s="34" t="s">
        <v>2296</v>
      </c>
      <c r="G787" s="34" t="s">
        <v>2297</v>
      </c>
      <c r="H787" s="30" t="s">
        <v>3184</v>
      </c>
      <c r="I787" s="30"/>
      <c r="J787" s="30"/>
      <c r="K787" s="30"/>
      <c r="L787" s="30"/>
      <c r="M787" s="30"/>
    </row>
    <row r="788" spans="1:13" x14ac:dyDescent="0.35">
      <c r="A788" s="30" t="s">
        <v>2294</v>
      </c>
      <c r="B788" s="30" t="s">
        <v>838</v>
      </c>
      <c r="C788" s="30" t="s">
        <v>3234</v>
      </c>
      <c r="D788" s="30" t="s">
        <v>2217</v>
      </c>
      <c r="E788" s="30" t="s">
        <v>3235</v>
      </c>
      <c r="F788" s="34" t="s">
        <v>2296</v>
      </c>
      <c r="G788" s="34" t="s">
        <v>2297</v>
      </c>
      <c r="H788" s="30" t="s">
        <v>3184</v>
      </c>
      <c r="I788" s="30"/>
      <c r="J788" s="30"/>
      <c r="K788" s="30"/>
      <c r="L788" s="30"/>
      <c r="M788" s="30"/>
    </row>
    <row r="789" spans="1:13" s="12" customFormat="1" x14ac:dyDescent="0.35">
      <c r="A789" s="45" t="s">
        <v>2238</v>
      </c>
      <c r="B789" s="45" t="s">
        <v>3226</v>
      </c>
      <c r="C789" s="45"/>
      <c r="D789" s="45"/>
      <c r="E789" s="45"/>
      <c r="F789" s="45"/>
      <c r="G789" s="45"/>
      <c r="H789" s="45"/>
      <c r="I789" s="45"/>
      <c r="J789" s="45"/>
      <c r="K789" s="45"/>
      <c r="L789" s="45"/>
      <c r="M789" s="46"/>
    </row>
    <row r="790" spans="1:13" s="12" customFormat="1" x14ac:dyDescent="0.35">
      <c r="A790" s="45" t="s">
        <v>2211</v>
      </c>
      <c r="B790" s="45" t="s">
        <v>3236</v>
      </c>
      <c r="C790" s="45" t="s">
        <v>2300</v>
      </c>
      <c r="D790" s="45" t="s">
        <v>2217</v>
      </c>
      <c r="E790" s="45" t="s">
        <v>3227</v>
      </c>
      <c r="F790" s="45"/>
      <c r="G790" s="45"/>
      <c r="H790" s="45"/>
      <c r="I790" s="45"/>
      <c r="J790" s="45"/>
      <c r="K790" s="45"/>
      <c r="L790" s="45"/>
      <c r="M790" s="46"/>
    </row>
    <row r="791" spans="1:13" x14ac:dyDescent="0.35">
      <c r="A791" s="30" t="s">
        <v>2301</v>
      </c>
      <c r="B791" s="30" t="s">
        <v>839</v>
      </c>
      <c r="C791" s="30" t="s">
        <v>3237</v>
      </c>
      <c r="D791" s="30" t="s">
        <v>2217</v>
      </c>
      <c r="E791" s="30"/>
      <c r="F791" s="30"/>
      <c r="G791" s="30"/>
      <c r="H791" s="30"/>
      <c r="I791" s="30"/>
      <c r="J791" s="30"/>
      <c r="K791" s="30"/>
      <c r="L791" s="30"/>
      <c r="M791" s="47"/>
    </row>
    <row r="792" spans="1:13" s="30" customFormat="1" ht="14" x14ac:dyDescent="0.3">
      <c r="A792" s="48" t="s">
        <v>2303</v>
      </c>
      <c r="B792" s="30" t="s">
        <v>840</v>
      </c>
      <c r="C792" s="30" t="s">
        <v>3238</v>
      </c>
      <c r="D792" s="30" t="s">
        <v>2217</v>
      </c>
      <c r="E792" s="30" t="s">
        <v>3239</v>
      </c>
    </row>
    <row r="793" spans="1:13" s="30" customFormat="1" ht="14" x14ac:dyDescent="0.3">
      <c r="A793" s="48" t="s">
        <v>2215</v>
      </c>
      <c r="B793" s="30" t="s">
        <v>841</v>
      </c>
      <c r="C793" s="30" t="s">
        <v>3240</v>
      </c>
      <c r="D793" s="30" t="s">
        <v>2217</v>
      </c>
      <c r="E793" s="30" t="s">
        <v>3241</v>
      </c>
    </row>
    <row r="794" spans="1:13" x14ac:dyDescent="0.35">
      <c r="A794" s="30" t="s">
        <v>2294</v>
      </c>
      <c r="B794" s="30" t="s">
        <v>842</v>
      </c>
      <c r="C794" s="30" t="s">
        <v>3242</v>
      </c>
      <c r="D794" s="30" t="s">
        <v>2217</v>
      </c>
      <c r="E794" s="30"/>
      <c r="F794" s="30" t="s">
        <v>2309</v>
      </c>
      <c r="G794" s="30" t="s">
        <v>2310</v>
      </c>
      <c r="H794" s="30" t="s">
        <v>2311</v>
      </c>
      <c r="I794" s="30"/>
      <c r="J794" s="30"/>
      <c r="K794" s="30"/>
      <c r="L794" s="30"/>
      <c r="M794" s="47"/>
    </row>
    <row r="795" spans="1:13" x14ac:dyDescent="0.35">
      <c r="A795" s="30" t="s">
        <v>2294</v>
      </c>
      <c r="B795" s="30" t="s">
        <v>843</v>
      </c>
      <c r="C795" s="30" t="s">
        <v>3243</v>
      </c>
      <c r="D795" s="30" t="s">
        <v>2217</v>
      </c>
      <c r="E795" s="30"/>
      <c r="F795" s="30" t="s">
        <v>2309</v>
      </c>
      <c r="G795" s="30" t="s">
        <v>2310</v>
      </c>
      <c r="H795" s="30" t="s">
        <v>2311</v>
      </c>
      <c r="I795" s="30"/>
      <c r="J795" s="30"/>
      <c r="K795" s="30"/>
      <c r="L795" s="30"/>
      <c r="M795" s="47"/>
    </row>
    <row r="796" spans="1:13" ht="16.399999999999999" customHeight="1" x14ac:dyDescent="0.35">
      <c r="A796" s="30" t="s">
        <v>2243</v>
      </c>
      <c r="B796" s="30" t="s">
        <v>844</v>
      </c>
      <c r="C796" s="30"/>
      <c r="D796" s="30" t="s">
        <v>2210</v>
      </c>
      <c r="E796" s="30"/>
      <c r="F796" s="30"/>
      <c r="G796" s="30"/>
      <c r="H796" s="30"/>
      <c r="I796" s="30"/>
      <c r="J796" s="30"/>
      <c r="K796" s="30"/>
      <c r="L796" s="30"/>
      <c r="M796" s="47" t="s">
        <v>3244</v>
      </c>
    </row>
    <row r="797" spans="1:13" s="12" customFormat="1" x14ac:dyDescent="0.35">
      <c r="A797" s="45" t="s">
        <v>2238</v>
      </c>
      <c r="B797" s="45" t="s">
        <v>3236</v>
      </c>
      <c r="C797" s="45"/>
      <c r="D797" s="45"/>
      <c r="E797" s="45"/>
      <c r="F797" s="45"/>
      <c r="G797" s="45"/>
      <c r="H797" s="45"/>
      <c r="I797" s="45"/>
      <c r="J797" s="45"/>
      <c r="K797" s="45"/>
      <c r="L797" s="45"/>
      <c r="M797" s="46"/>
    </row>
    <row r="798" spans="1:13" s="44" customFormat="1" ht="14" x14ac:dyDescent="0.3">
      <c r="A798" s="44" t="s">
        <v>2238</v>
      </c>
      <c r="B798" s="44" t="s">
        <v>3221</v>
      </c>
    </row>
    <row r="799" spans="1:13" s="44" customFormat="1" ht="14" x14ac:dyDescent="0.3">
      <c r="A799" s="44" t="s">
        <v>2211</v>
      </c>
      <c r="B799" s="44" t="s">
        <v>3245</v>
      </c>
      <c r="C799" s="44" t="s">
        <v>3246</v>
      </c>
      <c r="D799" s="44" t="s">
        <v>2217</v>
      </c>
      <c r="E799" s="44" t="s">
        <v>3247</v>
      </c>
    </row>
    <row r="800" spans="1:13" s="30" customFormat="1" ht="14" x14ac:dyDescent="0.3">
      <c r="A800" s="30" t="s">
        <v>2208</v>
      </c>
      <c r="B800" s="30" t="s">
        <v>845</v>
      </c>
      <c r="C800" s="30" t="s">
        <v>3248</v>
      </c>
      <c r="D800" s="30" t="s">
        <v>2210</v>
      </c>
    </row>
    <row r="801" spans="1:13" s="30" customFormat="1" ht="14" x14ac:dyDescent="0.3">
      <c r="A801" s="30" t="s">
        <v>2289</v>
      </c>
      <c r="B801" s="30" t="s">
        <v>846</v>
      </c>
      <c r="C801" s="30" t="s">
        <v>3249</v>
      </c>
      <c r="D801" s="30" t="s">
        <v>2217</v>
      </c>
    </row>
    <row r="802" spans="1:13" s="45" customFormat="1" ht="14" x14ac:dyDescent="0.3">
      <c r="A802" s="45" t="s">
        <v>2211</v>
      </c>
      <c r="B802" s="45" t="s">
        <v>3250</v>
      </c>
      <c r="C802" s="45" t="s">
        <v>2292</v>
      </c>
      <c r="D802" s="45" t="s">
        <v>2217</v>
      </c>
      <c r="E802" s="45" t="s">
        <v>3251</v>
      </c>
    </row>
    <row r="803" spans="1:13" s="30" customFormat="1" ht="14" x14ac:dyDescent="0.3">
      <c r="A803" s="30" t="s">
        <v>3252</v>
      </c>
      <c r="B803" s="30" t="s">
        <v>847</v>
      </c>
      <c r="C803" s="30" t="s">
        <v>3253</v>
      </c>
      <c r="D803" s="30" t="s">
        <v>2217</v>
      </c>
    </row>
    <row r="804" spans="1:13" x14ac:dyDescent="0.35">
      <c r="A804" s="30" t="s">
        <v>2294</v>
      </c>
      <c r="B804" s="30" t="s">
        <v>851</v>
      </c>
      <c r="C804" s="30" t="s">
        <v>3254</v>
      </c>
      <c r="D804" s="30" t="s">
        <v>2217</v>
      </c>
      <c r="E804" s="30" t="s">
        <v>3255</v>
      </c>
      <c r="F804" s="34" t="s">
        <v>2296</v>
      </c>
      <c r="G804" s="34" t="s">
        <v>2297</v>
      </c>
      <c r="H804" s="30" t="s">
        <v>3184</v>
      </c>
      <c r="I804" s="30"/>
      <c r="J804" s="30"/>
      <c r="K804" s="30"/>
      <c r="L804" s="30"/>
      <c r="M804" s="30"/>
    </row>
    <row r="805" spans="1:13" x14ac:dyDescent="0.35">
      <c r="A805" s="30" t="s">
        <v>2294</v>
      </c>
      <c r="B805" s="30" t="s">
        <v>852</v>
      </c>
      <c r="C805" s="30" t="s">
        <v>3256</v>
      </c>
      <c r="D805" s="30" t="s">
        <v>2217</v>
      </c>
      <c r="E805" s="30" t="s">
        <v>3257</v>
      </c>
      <c r="F805" s="34" t="s">
        <v>2296</v>
      </c>
      <c r="G805" s="34" t="s">
        <v>2297</v>
      </c>
      <c r="H805" s="30" t="s">
        <v>3184</v>
      </c>
      <c r="I805" s="30"/>
      <c r="J805" s="30"/>
      <c r="K805" s="30"/>
      <c r="L805" s="30"/>
      <c r="M805" s="30"/>
    </row>
    <row r="806" spans="1:13" x14ac:dyDescent="0.35">
      <c r="A806" s="30" t="s">
        <v>2294</v>
      </c>
      <c r="B806" s="30" t="s">
        <v>853</v>
      </c>
      <c r="C806" s="30" t="s">
        <v>3258</v>
      </c>
      <c r="D806" s="30" t="s">
        <v>2217</v>
      </c>
      <c r="E806" s="30" t="s">
        <v>3259</v>
      </c>
      <c r="F806" s="34" t="s">
        <v>2296</v>
      </c>
      <c r="G806" s="34" t="s">
        <v>2297</v>
      </c>
      <c r="H806" s="30" t="s">
        <v>3184</v>
      </c>
      <c r="I806" s="30"/>
      <c r="J806" s="30"/>
      <c r="K806" s="30"/>
      <c r="L806" s="30"/>
      <c r="M806" s="30"/>
    </row>
    <row r="807" spans="1:13" s="12" customFormat="1" x14ac:dyDescent="0.35">
      <c r="A807" s="45" t="s">
        <v>2238</v>
      </c>
      <c r="B807" s="45" t="s">
        <v>3250</v>
      </c>
      <c r="C807" s="45"/>
      <c r="D807" s="45"/>
      <c r="E807" s="45"/>
      <c r="F807" s="45"/>
      <c r="G807" s="45"/>
      <c r="H807" s="45"/>
      <c r="I807" s="45"/>
      <c r="J807" s="45"/>
      <c r="K807" s="45"/>
      <c r="L807" s="45"/>
      <c r="M807" s="46"/>
    </row>
    <row r="808" spans="1:13" s="12" customFormat="1" x14ac:dyDescent="0.35">
      <c r="A808" s="45" t="s">
        <v>2211</v>
      </c>
      <c r="B808" s="45" t="s">
        <v>3260</v>
      </c>
      <c r="C808" s="45" t="s">
        <v>2300</v>
      </c>
      <c r="D808" s="45" t="s">
        <v>2217</v>
      </c>
      <c r="E808" s="45" t="s">
        <v>3251</v>
      </c>
      <c r="F808" s="45"/>
      <c r="G808" s="45"/>
      <c r="H808" s="45"/>
      <c r="I808" s="45"/>
      <c r="J808" s="45"/>
      <c r="K808" s="45"/>
      <c r="L808" s="45"/>
      <c r="M808" s="46"/>
    </row>
    <row r="809" spans="1:13" x14ac:dyDescent="0.35">
      <c r="A809" s="30" t="s">
        <v>2301</v>
      </c>
      <c r="B809" s="30" t="s">
        <v>854</v>
      </c>
      <c r="C809" s="30" t="s">
        <v>3261</v>
      </c>
      <c r="D809" s="30" t="s">
        <v>2217</v>
      </c>
      <c r="E809" s="30"/>
      <c r="F809" s="30"/>
      <c r="G809" s="30"/>
      <c r="H809" s="30"/>
      <c r="I809" s="30"/>
      <c r="J809" s="30"/>
      <c r="K809" s="30"/>
      <c r="L809" s="30"/>
      <c r="M809" s="47"/>
    </row>
    <row r="810" spans="1:13" s="30" customFormat="1" ht="14" x14ac:dyDescent="0.3">
      <c r="A810" s="48" t="s">
        <v>2303</v>
      </c>
      <c r="B810" s="30" t="s">
        <v>855</v>
      </c>
      <c r="C810" s="30" t="s">
        <v>3262</v>
      </c>
      <c r="D810" s="30" t="s">
        <v>2217</v>
      </c>
      <c r="E810" s="30" t="s">
        <v>3263</v>
      </c>
    </row>
    <row r="811" spans="1:13" s="30" customFormat="1" ht="14" x14ac:dyDescent="0.3">
      <c r="A811" s="48" t="s">
        <v>2215</v>
      </c>
      <c r="B811" s="30" t="s">
        <v>856</v>
      </c>
      <c r="C811" s="30" t="s">
        <v>3264</v>
      </c>
      <c r="D811" s="30" t="s">
        <v>2217</v>
      </c>
      <c r="E811" s="30" t="s">
        <v>3265</v>
      </c>
    </row>
    <row r="812" spans="1:13" x14ac:dyDescent="0.35">
      <c r="A812" s="30" t="s">
        <v>2294</v>
      </c>
      <c r="B812" s="30" t="s">
        <v>857</v>
      </c>
      <c r="C812" s="30" t="s">
        <v>3266</v>
      </c>
      <c r="D812" s="30" t="s">
        <v>2217</v>
      </c>
      <c r="E812" s="30"/>
      <c r="F812" s="30" t="s">
        <v>2309</v>
      </c>
      <c r="G812" s="30" t="s">
        <v>2310</v>
      </c>
      <c r="H812" s="30" t="s">
        <v>2311</v>
      </c>
      <c r="I812" s="30"/>
      <c r="J812" s="30"/>
      <c r="K812" s="30"/>
      <c r="L812" s="30"/>
      <c r="M812" s="47"/>
    </row>
    <row r="813" spans="1:13" x14ac:dyDescent="0.35">
      <c r="A813" s="30" t="s">
        <v>2294</v>
      </c>
      <c r="B813" s="30" t="s">
        <v>858</v>
      </c>
      <c r="C813" s="30" t="s">
        <v>3267</v>
      </c>
      <c r="D813" s="30" t="s">
        <v>2217</v>
      </c>
      <c r="E813" s="30"/>
      <c r="F813" s="30" t="s">
        <v>2309</v>
      </c>
      <c r="G813" s="30" t="s">
        <v>2310</v>
      </c>
      <c r="H813" s="30" t="s">
        <v>2311</v>
      </c>
      <c r="I813" s="30"/>
      <c r="J813" s="30"/>
      <c r="K813" s="30"/>
      <c r="L813" s="30"/>
      <c r="M813" s="47"/>
    </row>
    <row r="814" spans="1:13" ht="16.399999999999999" customHeight="1" x14ac:dyDescent="0.35">
      <c r="A814" s="30" t="s">
        <v>2243</v>
      </c>
      <c r="B814" s="30" t="s">
        <v>859</v>
      </c>
      <c r="C814" s="30"/>
      <c r="D814" s="30" t="s">
        <v>2210</v>
      </c>
      <c r="E814" s="30"/>
      <c r="F814" s="30"/>
      <c r="G814" s="30"/>
      <c r="H814" s="30"/>
      <c r="I814" s="30"/>
      <c r="J814" s="30"/>
      <c r="K814" s="30"/>
      <c r="L814" s="30"/>
      <c r="M814" s="47" t="s">
        <v>3268</v>
      </c>
    </row>
    <row r="815" spans="1:13" s="12" customFormat="1" x14ac:dyDescent="0.35">
      <c r="A815" s="45" t="s">
        <v>2238</v>
      </c>
      <c r="B815" s="45" t="s">
        <v>3260</v>
      </c>
      <c r="C815" s="45"/>
      <c r="D815" s="45"/>
      <c r="E815" s="45"/>
      <c r="F815" s="45"/>
      <c r="G815" s="45"/>
      <c r="H815" s="45"/>
      <c r="I815" s="45"/>
      <c r="J815" s="45"/>
      <c r="K815" s="45"/>
      <c r="L815" s="45"/>
      <c r="M815" s="46"/>
    </row>
    <row r="816" spans="1:13" s="44" customFormat="1" ht="14" x14ac:dyDescent="0.3">
      <c r="A816" s="44" t="s">
        <v>2238</v>
      </c>
      <c r="B816" s="44" t="s">
        <v>3245</v>
      </c>
    </row>
    <row r="817" spans="1:13" s="44" customFormat="1" ht="14" x14ac:dyDescent="0.3">
      <c r="A817" s="44" t="s">
        <v>2211</v>
      </c>
      <c r="B817" s="44" t="s">
        <v>3269</v>
      </c>
      <c r="C817" s="44" t="s">
        <v>3270</v>
      </c>
      <c r="D817" s="44" t="s">
        <v>2217</v>
      </c>
      <c r="E817" s="44" t="s">
        <v>3271</v>
      </c>
    </row>
    <row r="818" spans="1:13" s="30" customFormat="1" ht="14" x14ac:dyDescent="0.3">
      <c r="A818" s="30" t="s">
        <v>2208</v>
      </c>
      <c r="B818" s="30" t="s">
        <v>860</v>
      </c>
      <c r="C818" s="30" t="s">
        <v>3272</v>
      </c>
      <c r="D818" s="30" t="s">
        <v>2210</v>
      </c>
    </row>
    <row r="819" spans="1:13" s="30" customFormat="1" ht="14" x14ac:dyDescent="0.3">
      <c r="A819" s="30" t="s">
        <v>2289</v>
      </c>
      <c r="B819" s="30" t="s">
        <v>861</v>
      </c>
      <c r="C819" s="30" t="s">
        <v>3273</v>
      </c>
      <c r="D819" s="30" t="s">
        <v>2217</v>
      </c>
    </row>
    <row r="820" spans="1:13" s="45" customFormat="1" ht="14" x14ac:dyDescent="0.3">
      <c r="A820" s="45" t="s">
        <v>2211</v>
      </c>
      <c r="B820" s="45" t="s">
        <v>3274</v>
      </c>
      <c r="C820" s="45" t="s">
        <v>2292</v>
      </c>
      <c r="D820" s="45" t="s">
        <v>2217</v>
      </c>
      <c r="E820" s="45" t="s">
        <v>3275</v>
      </c>
    </row>
    <row r="821" spans="1:13" s="30" customFormat="1" ht="14" x14ac:dyDescent="0.3">
      <c r="A821" s="30" t="s">
        <v>3276</v>
      </c>
      <c r="B821" s="30" t="s">
        <v>862</v>
      </c>
      <c r="C821" s="30" t="s">
        <v>3277</v>
      </c>
      <c r="D821" s="30" t="s">
        <v>2217</v>
      </c>
    </row>
    <row r="822" spans="1:13" x14ac:dyDescent="0.35">
      <c r="A822" s="30" t="s">
        <v>2294</v>
      </c>
      <c r="B822" s="30" t="s">
        <v>865</v>
      </c>
      <c r="C822" s="30" t="s">
        <v>3278</v>
      </c>
      <c r="D822" s="30" t="s">
        <v>2217</v>
      </c>
      <c r="E822" s="30" t="s">
        <v>3279</v>
      </c>
      <c r="F822" s="34" t="s">
        <v>2296</v>
      </c>
      <c r="G822" s="34" t="s">
        <v>2297</v>
      </c>
      <c r="H822" s="30" t="s">
        <v>3184</v>
      </c>
      <c r="I822" s="30"/>
      <c r="J822" s="30"/>
      <c r="K822" s="30"/>
      <c r="L822" s="30"/>
      <c r="M822" s="30"/>
    </row>
    <row r="823" spans="1:13" x14ac:dyDescent="0.35">
      <c r="A823" s="30" t="s">
        <v>2294</v>
      </c>
      <c r="B823" s="30" t="s">
        <v>866</v>
      </c>
      <c r="C823" s="30" t="s">
        <v>3280</v>
      </c>
      <c r="D823" s="30" t="s">
        <v>2217</v>
      </c>
      <c r="E823" s="30" t="s">
        <v>3281</v>
      </c>
      <c r="F823" s="34" t="s">
        <v>2296</v>
      </c>
      <c r="G823" s="34" t="s">
        <v>2297</v>
      </c>
      <c r="H823" s="30" t="s">
        <v>3184</v>
      </c>
      <c r="I823" s="30"/>
      <c r="J823" s="30"/>
      <c r="K823" s="30"/>
      <c r="L823" s="30"/>
      <c r="M823" s="30"/>
    </row>
    <row r="824" spans="1:13" s="12" customFormat="1" x14ac:dyDescent="0.35">
      <c r="A824" s="45" t="s">
        <v>2238</v>
      </c>
      <c r="B824" s="45" t="s">
        <v>3274</v>
      </c>
      <c r="C824" s="45"/>
      <c r="D824" s="45"/>
      <c r="E824" s="45"/>
      <c r="F824" s="45"/>
      <c r="G824" s="45"/>
      <c r="H824" s="45"/>
      <c r="I824" s="45"/>
      <c r="J824" s="45"/>
      <c r="K824" s="45"/>
      <c r="L824" s="45"/>
      <c r="M824" s="46"/>
    </row>
    <row r="825" spans="1:13" s="12" customFormat="1" x14ac:dyDescent="0.35">
      <c r="A825" s="45" t="s">
        <v>2211</v>
      </c>
      <c r="B825" s="45" t="s">
        <v>3282</v>
      </c>
      <c r="C825" s="45" t="s">
        <v>2300</v>
      </c>
      <c r="D825" s="45" t="s">
        <v>2217</v>
      </c>
      <c r="E825" s="45" t="s">
        <v>3275</v>
      </c>
      <c r="F825" s="45"/>
      <c r="G825" s="45"/>
      <c r="H825" s="45"/>
      <c r="I825" s="45"/>
      <c r="J825" s="45"/>
      <c r="K825" s="45"/>
      <c r="L825" s="45"/>
      <c r="M825" s="46"/>
    </row>
    <row r="826" spans="1:13" x14ac:dyDescent="0.35">
      <c r="A826" s="30" t="s">
        <v>2301</v>
      </c>
      <c r="B826" s="30" t="s">
        <v>867</v>
      </c>
      <c r="C826" s="30" t="s">
        <v>3283</v>
      </c>
      <c r="D826" s="30" t="s">
        <v>2217</v>
      </c>
      <c r="E826" s="30"/>
      <c r="F826" s="30"/>
      <c r="G826" s="30"/>
      <c r="H826" s="30"/>
      <c r="I826" s="30"/>
      <c r="J826" s="30"/>
      <c r="K826" s="30"/>
      <c r="L826" s="30"/>
      <c r="M826" s="47"/>
    </row>
    <row r="827" spans="1:13" s="30" customFormat="1" ht="14" x14ac:dyDescent="0.3">
      <c r="A827" s="48" t="s">
        <v>2303</v>
      </c>
      <c r="B827" s="30" t="s">
        <v>868</v>
      </c>
      <c r="C827" s="30" t="s">
        <v>3284</v>
      </c>
      <c r="D827" s="30" t="s">
        <v>2217</v>
      </c>
      <c r="E827" s="30" t="s">
        <v>3285</v>
      </c>
    </row>
    <row r="828" spans="1:13" s="30" customFormat="1" ht="14" x14ac:dyDescent="0.3">
      <c r="A828" s="48" t="s">
        <v>2215</v>
      </c>
      <c r="B828" s="30" t="s">
        <v>869</v>
      </c>
      <c r="C828" s="30" t="s">
        <v>3286</v>
      </c>
      <c r="D828" s="30" t="s">
        <v>2217</v>
      </c>
      <c r="E828" s="30" t="s">
        <v>3287</v>
      </c>
    </row>
    <row r="829" spans="1:13" x14ac:dyDescent="0.35">
      <c r="A829" s="30" t="s">
        <v>2294</v>
      </c>
      <c r="B829" s="30" t="s">
        <v>870</v>
      </c>
      <c r="C829" s="30" t="s">
        <v>3288</v>
      </c>
      <c r="D829" s="30" t="s">
        <v>2217</v>
      </c>
      <c r="E829" s="30"/>
      <c r="F829" s="30" t="s">
        <v>2309</v>
      </c>
      <c r="G829" s="30" t="s">
        <v>2310</v>
      </c>
      <c r="H829" s="30" t="s">
        <v>2311</v>
      </c>
      <c r="I829" s="30"/>
      <c r="J829" s="30"/>
      <c r="K829" s="30"/>
      <c r="L829" s="30"/>
      <c r="M829" s="47"/>
    </row>
    <row r="830" spans="1:13" x14ac:dyDescent="0.35">
      <c r="A830" s="30" t="s">
        <v>2294</v>
      </c>
      <c r="B830" s="30" t="s">
        <v>871</v>
      </c>
      <c r="C830" s="30" t="s">
        <v>3289</v>
      </c>
      <c r="D830" s="30" t="s">
        <v>2217</v>
      </c>
      <c r="E830" s="30"/>
      <c r="F830" s="30" t="s">
        <v>2309</v>
      </c>
      <c r="G830" s="30" t="s">
        <v>2310</v>
      </c>
      <c r="H830" s="30" t="s">
        <v>2311</v>
      </c>
      <c r="I830" s="30"/>
      <c r="J830" s="30"/>
      <c r="K830" s="30"/>
      <c r="L830" s="30"/>
      <c r="M830" s="47"/>
    </row>
    <row r="831" spans="1:13" ht="16.399999999999999" customHeight="1" x14ac:dyDescent="0.35">
      <c r="A831" s="30" t="s">
        <v>2243</v>
      </c>
      <c r="B831" s="30" t="s">
        <v>872</v>
      </c>
      <c r="C831" s="30"/>
      <c r="D831" s="30" t="s">
        <v>2210</v>
      </c>
      <c r="E831" s="30"/>
      <c r="F831" s="30"/>
      <c r="G831" s="30"/>
      <c r="H831" s="30"/>
      <c r="I831" s="30"/>
      <c r="J831" s="30"/>
      <c r="K831" s="30"/>
      <c r="L831" s="30"/>
      <c r="M831" s="47" t="s">
        <v>3290</v>
      </c>
    </row>
    <row r="832" spans="1:13" s="12" customFormat="1" x14ac:dyDescent="0.35">
      <c r="A832" s="45" t="s">
        <v>2238</v>
      </c>
      <c r="B832" s="45" t="s">
        <v>3282</v>
      </c>
      <c r="C832" s="45"/>
      <c r="D832" s="45"/>
      <c r="E832" s="45"/>
      <c r="F832" s="45"/>
      <c r="G832" s="45"/>
      <c r="H832" s="45"/>
      <c r="I832" s="45"/>
      <c r="J832" s="45"/>
      <c r="K832" s="45"/>
      <c r="L832" s="45"/>
      <c r="M832" s="46"/>
    </row>
    <row r="833" spans="1:13" s="44" customFormat="1" ht="14" x14ac:dyDescent="0.3">
      <c r="A833" s="44" t="s">
        <v>2238</v>
      </c>
      <c r="B833" s="44" t="s">
        <v>3269</v>
      </c>
    </row>
    <row r="834" spans="1:13" s="44" customFormat="1" ht="14" x14ac:dyDescent="0.3">
      <c r="A834" s="44" t="s">
        <v>2211</v>
      </c>
      <c r="B834" s="44" t="s">
        <v>3291</v>
      </c>
      <c r="C834" s="44" t="s">
        <v>3292</v>
      </c>
      <c r="D834" s="44" t="s">
        <v>2217</v>
      </c>
      <c r="E834" s="44" t="s">
        <v>3293</v>
      </c>
    </row>
    <row r="835" spans="1:13" s="30" customFormat="1" ht="14" x14ac:dyDescent="0.3">
      <c r="A835" s="30" t="s">
        <v>2208</v>
      </c>
      <c r="B835" s="30" t="s">
        <v>873</v>
      </c>
      <c r="C835" s="30" t="s">
        <v>3294</v>
      </c>
      <c r="D835" s="30" t="s">
        <v>2210</v>
      </c>
    </row>
    <row r="836" spans="1:13" s="30" customFormat="1" ht="14" x14ac:dyDescent="0.3">
      <c r="A836" s="30" t="s">
        <v>2289</v>
      </c>
      <c r="B836" s="30" t="s">
        <v>874</v>
      </c>
      <c r="C836" s="30" t="s">
        <v>3295</v>
      </c>
      <c r="D836" s="30" t="s">
        <v>2217</v>
      </c>
    </row>
    <row r="837" spans="1:13" s="45" customFormat="1" ht="14" x14ac:dyDescent="0.3">
      <c r="A837" s="45" t="s">
        <v>2211</v>
      </c>
      <c r="B837" s="45" t="s">
        <v>3296</v>
      </c>
      <c r="C837" s="45" t="s">
        <v>2292</v>
      </c>
      <c r="D837" s="45" t="s">
        <v>2217</v>
      </c>
      <c r="E837" s="45" t="s">
        <v>3297</v>
      </c>
    </row>
    <row r="838" spans="1:13" s="30" customFormat="1" ht="14" x14ac:dyDescent="0.3">
      <c r="A838" s="30" t="s">
        <v>3298</v>
      </c>
      <c r="B838" s="30" t="s">
        <v>875</v>
      </c>
      <c r="C838" s="30" t="s">
        <v>3299</v>
      </c>
      <c r="D838" s="30" t="s">
        <v>2217</v>
      </c>
    </row>
    <row r="839" spans="1:13" x14ac:dyDescent="0.35">
      <c r="A839" s="30" t="s">
        <v>2294</v>
      </c>
      <c r="B839" s="30" t="s">
        <v>878</v>
      </c>
      <c r="C839" s="30" t="s">
        <v>3300</v>
      </c>
      <c r="D839" s="30" t="s">
        <v>2217</v>
      </c>
      <c r="E839" s="30" t="s">
        <v>3301</v>
      </c>
      <c r="F839" s="34" t="s">
        <v>2296</v>
      </c>
      <c r="G839" s="34" t="s">
        <v>2297</v>
      </c>
      <c r="H839" s="30" t="s">
        <v>3184</v>
      </c>
      <c r="I839" s="30"/>
      <c r="J839" s="30"/>
      <c r="K839" s="30"/>
      <c r="L839" s="30"/>
      <c r="M839" s="30"/>
    </row>
    <row r="840" spans="1:13" x14ac:dyDescent="0.35">
      <c r="A840" s="30" t="s">
        <v>2294</v>
      </c>
      <c r="B840" s="30" t="s">
        <v>879</v>
      </c>
      <c r="C840" s="30" t="s">
        <v>3302</v>
      </c>
      <c r="D840" s="30" t="s">
        <v>2217</v>
      </c>
      <c r="E840" s="30" t="s">
        <v>3303</v>
      </c>
      <c r="F840" s="34" t="s">
        <v>2296</v>
      </c>
      <c r="G840" s="34" t="s">
        <v>2297</v>
      </c>
      <c r="H840" s="30" t="s">
        <v>3184</v>
      </c>
      <c r="I840" s="30"/>
      <c r="J840" s="30"/>
      <c r="K840" s="30"/>
      <c r="L840" s="30"/>
      <c r="M840" s="30"/>
    </row>
    <row r="841" spans="1:13" s="12" customFormat="1" x14ac:dyDescent="0.35">
      <c r="A841" s="45" t="s">
        <v>2238</v>
      </c>
      <c r="B841" s="45" t="s">
        <v>3296</v>
      </c>
      <c r="C841" s="45"/>
      <c r="D841" s="45"/>
      <c r="E841" s="45"/>
      <c r="F841" s="45"/>
      <c r="G841" s="45"/>
      <c r="H841" s="45"/>
      <c r="I841" s="45"/>
      <c r="J841" s="45"/>
      <c r="K841" s="45"/>
      <c r="L841" s="45"/>
      <c r="M841" s="46"/>
    </row>
    <row r="842" spans="1:13" s="12" customFormat="1" x14ac:dyDescent="0.35">
      <c r="A842" s="45" t="s">
        <v>2211</v>
      </c>
      <c r="B842" s="45" t="s">
        <v>3304</v>
      </c>
      <c r="C842" s="45" t="s">
        <v>2300</v>
      </c>
      <c r="D842" s="45" t="s">
        <v>2217</v>
      </c>
      <c r="E842" s="45" t="s">
        <v>3297</v>
      </c>
      <c r="F842" s="45"/>
      <c r="G842" s="45"/>
      <c r="H842" s="45"/>
      <c r="I842" s="45"/>
      <c r="J842" s="45"/>
      <c r="K842" s="45"/>
      <c r="L842" s="45"/>
      <c r="M842" s="46"/>
    </row>
    <row r="843" spans="1:13" x14ac:dyDescent="0.35">
      <c r="A843" s="30" t="s">
        <v>2301</v>
      </c>
      <c r="B843" s="30" t="s">
        <v>880</v>
      </c>
      <c r="C843" s="30" t="s">
        <v>3305</v>
      </c>
      <c r="D843" s="30" t="s">
        <v>2217</v>
      </c>
      <c r="E843" s="30"/>
      <c r="F843" s="30"/>
      <c r="G843" s="30"/>
      <c r="H843" s="30"/>
      <c r="I843" s="30"/>
      <c r="J843" s="30"/>
      <c r="K843" s="30"/>
      <c r="L843" s="30"/>
      <c r="M843" s="47"/>
    </row>
    <row r="844" spans="1:13" s="30" customFormat="1" ht="14" x14ac:dyDescent="0.3">
      <c r="A844" s="48" t="s">
        <v>2303</v>
      </c>
      <c r="B844" s="30" t="s">
        <v>881</v>
      </c>
      <c r="C844" s="30" t="s">
        <v>3306</v>
      </c>
      <c r="D844" s="30" t="s">
        <v>2217</v>
      </c>
      <c r="E844" s="30" t="s">
        <v>3307</v>
      </c>
    </row>
    <row r="845" spans="1:13" s="30" customFormat="1" ht="14" x14ac:dyDescent="0.3">
      <c r="A845" s="48" t="s">
        <v>2215</v>
      </c>
      <c r="B845" s="30" t="s">
        <v>882</v>
      </c>
      <c r="C845" s="30" t="s">
        <v>3308</v>
      </c>
      <c r="D845" s="30" t="s">
        <v>2217</v>
      </c>
      <c r="E845" s="30" t="s">
        <v>3309</v>
      </c>
    </row>
    <row r="846" spans="1:13" x14ac:dyDescent="0.35">
      <c r="A846" s="30" t="s">
        <v>2294</v>
      </c>
      <c r="B846" s="30" t="s">
        <v>883</v>
      </c>
      <c r="C846" s="30" t="s">
        <v>3310</v>
      </c>
      <c r="D846" s="30" t="s">
        <v>2217</v>
      </c>
      <c r="E846" s="30"/>
      <c r="F846" s="30" t="s">
        <v>2309</v>
      </c>
      <c r="G846" s="30" t="s">
        <v>2310</v>
      </c>
      <c r="H846" s="30" t="s">
        <v>2311</v>
      </c>
      <c r="I846" s="30"/>
      <c r="J846" s="30"/>
      <c r="K846" s="30"/>
      <c r="L846" s="30"/>
      <c r="M846" s="47"/>
    </row>
    <row r="847" spans="1:13" x14ac:dyDescent="0.35">
      <c r="A847" s="30" t="s">
        <v>2294</v>
      </c>
      <c r="B847" s="30" t="s">
        <v>884</v>
      </c>
      <c r="C847" s="30" t="s">
        <v>3311</v>
      </c>
      <c r="D847" s="30" t="s">
        <v>2217</v>
      </c>
      <c r="E847" s="30"/>
      <c r="F847" s="30" t="s">
        <v>2309</v>
      </c>
      <c r="G847" s="30" t="s">
        <v>2310</v>
      </c>
      <c r="H847" s="30" t="s">
        <v>2311</v>
      </c>
      <c r="I847" s="30"/>
      <c r="J847" s="30"/>
      <c r="K847" s="30"/>
      <c r="L847" s="30"/>
      <c r="M847" s="47"/>
    </row>
    <row r="848" spans="1:13" ht="16.399999999999999" customHeight="1" x14ac:dyDescent="0.35">
      <c r="A848" s="30" t="s">
        <v>2243</v>
      </c>
      <c r="B848" s="30" t="s">
        <v>885</v>
      </c>
      <c r="C848" s="30"/>
      <c r="D848" s="30" t="s">
        <v>2210</v>
      </c>
      <c r="E848" s="30"/>
      <c r="F848" s="30"/>
      <c r="G848" s="30"/>
      <c r="H848" s="30"/>
      <c r="I848" s="30"/>
      <c r="J848" s="30"/>
      <c r="K848" s="30"/>
      <c r="L848" s="30"/>
      <c r="M848" s="47" t="s">
        <v>3312</v>
      </c>
    </row>
    <row r="849" spans="1:13" s="12" customFormat="1" x14ac:dyDescent="0.35">
      <c r="A849" s="45" t="s">
        <v>2238</v>
      </c>
      <c r="B849" s="45" t="s">
        <v>3304</v>
      </c>
      <c r="C849" s="45"/>
      <c r="D849" s="45"/>
      <c r="E849" s="45"/>
      <c r="F849" s="45"/>
      <c r="G849" s="45"/>
      <c r="H849" s="45"/>
      <c r="I849" s="45"/>
      <c r="J849" s="45"/>
      <c r="K849" s="45"/>
      <c r="L849" s="45"/>
      <c r="M849" s="46"/>
    </row>
    <row r="850" spans="1:13" s="44" customFormat="1" ht="14" x14ac:dyDescent="0.3">
      <c r="A850" s="44" t="s">
        <v>2238</v>
      </c>
      <c r="B850" s="44" t="s">
        <v>3291</v>
      </c>
    </row>
    <row r="851" spans="1:13" s="44" customFormat="1" ht="14" x14ac:dyDescent="0.3">
      <c r="A851" s="44" t="s">
        <v>2211</v>
      </c>
      <c r="B851" s="44" t="s">
        <v>3313</v>
      </c>
      <c r="C851" s="44" t="s">
        <v>3314</v>
      </c>
      <c r="D851" s="44" t="s">
        <v>2217</v>
      </c>
      <c r="E851" s="44" t="s">
        <v>3315</v>
      </c>
    </row>
    <row r="852" spans="1:13" s="30" customFormat="1" ht="14" x14ac:dyDescent="0.3">
      <c r="A852" s="30" t="s">
        <v>2208</v>
      </c>
      <c r="B852" s="30" t="s">
        <v>886</v>
      </c>
      <c r="C852" s="30" t="s">
        <v>3316</v>
      </c>
      <c r="D852" s="30" t="s">
        <v>2210</v>
      </c>
    </row>
    <row r="853" spans="1:13" s="30" customFormat="1" ht="14" x14ac:dyDescent="0.3">
      <c r="A853" s="30" t="s">
        <v>2289</v>
      </c>
      <c r="B853" s="30" t="s">
        <v>887</v>
      </c>
      <c r="C853" s="30" t="s">
        <v>3317</v>
      </c>
      <c r="D853" s="30" t="s">
        <v>2217</v>
      </c>
    </row>
    <row r="854" spans="1:13" s="45" customFormat="1" ht="14" x14ac:dyDescent="0.3">
      <c r="A854" s="45" t="s">
        <v>2211</v>
      </c>
      <c r="B854" s="45" t="s">
        <v>3318</v>
      </c>
      <c r="C854" s="45" t="s">
        <v>2292</v>
      </c>
      <c r="D854" s="45" t="s">
        <v>2217</v>
      </c>
      <c r="E854" s="45" t="s">
        <v>3319</v>
      </c>
    </row>
    <row r="855" spans="1:13" x14ac:dyDescent="0.35">
      <c r="A855" s="30" t="s">
        <v>2294</v>
      </c>
      <c r="B855" s="30" t="s">
        <v>888</v>
      </c>
      <c r="C855" s="30" t="s">
        <v>3320</v>
      </c>
      <c r="D855" s="30" t="s">
        <v>2217</v>
      </c>
      <c r="E855" s="30"/>
      <c r="F855" s="34" t="s">
        <v>2296</v>
      </c>
      <c r="G855" s="34" t="s">
        <v>2297</v>
      </c>
      <c r="H855" s="30" t="s">
        <v>3184</v>
      </c>
      <c r="I855" s="30"/>
      <c r="J855" s="30"/>
      <c r="K855" s="30"/>
      <c r="L855" s="30"/>
      <c r="M855" s="30"/>
    </row>
    <row r="856" spans="1:13" s="12" customFormat="1" x14ac:dyDescent="0.35">
      <c r="A856" s="45" t="s">
        <v>2238</v>
      </c>
      <c r="B856" s="45" t="s">
        <v>3318</v>
      </c>
      <c r="C856" s="45"/>
      <c r="D856" s="45"/>
      <c r="E856" s="45"/>
      <c r="F856" s="45"/>
      <c r="G856" s="45"/>
      <c r="H856" s="45"/>
      <c r="I856" s="45"/>
      <c r="J856" s="45"/>
      <c r="K856" s="45"/>
      <c r="L856" s="45"/>
      <c r="M856" s="46"/>
    </row>
    <row r="857" spans="1:13" s="12" customFormat="1" x14ac:dyDescent="0.35">
      <c r="A857" s="45" t="s">
        <v>2211</v>
      </c>
      <c r="B857" s="45" t="s">
        <v>3321</v>
      </c>
      <c r="C857" s="45" t="s">
        <v>2300</v>
      </c>
      <c r="D857" s="45" t="s">
        <v>2217</v>
      </c>
      <c r="E857" s="45" t="s">
        <v>3319</v>
      </c>
      <c r="F857" s="45"/>
      <c r="G857" s="45"/>
      <c r="H857" s="45"/>
      <c r="I857" s="45"/>
      <c r="J857" s="45"/>
      <c r="K857" s="45"/>
      <c r="L857" s="45"/>
      <c r="M857" s="46"/>
    </row>
    <row r="858" spans="1:13" x14ac:dyDescent="0.35">
      <c r="A858" s="30" t="s">
        <v>2301</v>
      </c>
      <c r="B858" s="30" t="s">
        <v>889</v>
      </c>
      <c r="C858" s="30" t="s">
        <v>3322</v>
      </c>
      <c r="D858" s="30" t="s">
        <v>2217</v>
      </c>
      <c r="E858" s="30"/>
      <c r="F858" s="30"/>
      <c r="G858" s="30"/>
      <c r="H858" s="30"/>
      <c r="I858" s="30"/>
      <c r="J858" s="30"/>
      <c r="K858" s="30"/>
      <c r="L858" s="30"/>
      <c r="M858" s="47"/>
    </row>
    <row r="859" spans="1:13" s="30" customFormat="1" ht="14" x14ac:dyDescent="0.3">
      <c r="A859" s="48" t="s">
        <v>2303</v>
      </c>
      <c r="B859" s="30" t="s">
        <v>890</v>
      </c>
      <c r="C859" s="30" t="s">
        <v>3323</v>
      </c>
      <c r="D859" s="30" t="s">
        <v>2217</v>
      </c>
      <c r="E859" s="30" t="s">
        <v>3324</v>
      </c>
    </row>
    <row r="860" spans="1:13" s="30" customFormat="1" ht="14" x14ac:dyDescent="0.3">
      <c r="A860" s="48" t="s">
        <v>2215</v>
      </c>
      <c r="B860" s="30" t="s">
        <v>891</v>
      </c>
      <c r="C860" s="30" t="s">
        <v>3325</v>
      </c>
      <c r="D860" s="30" t="s">
        <v>2217</v>
      </c>
      <c r="E860" s="30" t="s">
        <v>3169</v>
      </c>
    </row>
    <row r="861" spans="1:13" x14ac:dyDescent="0.35">
      <c r="A861" s="30" t="s">
        <v>2294</v>
      </c>
      <c r="B861" s="30" t="s">
        <v>892</v>
      </c>
      <c r="C861" s="30" t="s">
        <v>3326</v>
      </c>
      <c r="D861" s="30" t="s">
        <v>2217</v>
      </c>
      <c r="E861" s="30"/>
      <c r="F861" s="30" t="s">
        <v>2309</v>
      </c>
      <c r="G861" s="30" t="s">
        <v>2310</v>
      </c>
      <c r="H861" s="30" t="s">
        <v>2311</v>
      </c>
      <c r="I861" s="30"/>
      <c r="J861" s="30"/>
      <c r="K861" s="30"/>
      <c r="L861" s="30"/>
      <c r="M861" s="47"/>
    </row>
    <row r="862" spans="1:13" x14ac:dyDescent="0.35">
      <c r="A862" s="30" t="s">
        <v>2294</v>
      </c>
      <c r="B862" s="30" t="s">
        <v>893</v>
      </c>
      <c r="C862" s="30" t="s">
        <v>3327</v>
      </c>
      <c r="D862" s="30" t="s">
        <v>2217</v>
      </c>
      <c r="E862" s="30"/>
      <c r="F862" s="30" t="s">
        <v>2309</v>
      </c>
      <c r="G862" s="30" t="s">
        <v>2310</v>
      </c>
      <c r="H862" s="30" t="s">
        <v>2311</v>
      </c>
      <c r="I862" s="30"/>
      <c r="J862" s="30"/>
      <c r="K862" s="30"/>
      <c r="L862" s="30"/>
      <c r="M862" s="47"/>
    </row>
    <row r="863" spans="1:13" ht="16.399999999999999" customHeight="1" x14ac:dyDescent="0.35">
      <c r="A863" s="30" t="s">
        <v>2243</v>
      </c>
      <c r="B863" s="30" t="s">
        <v>894</v>
      </c>
      <c r="C863" s="30"/>
      <c r="D863" s="30" t="s">
        <v>2210</v>
      </c>
      <c r="E863" s="30"/>
      <c r="F863" s="30"/>
      <c r="G863" s="30"/>
      <c r="H863" s="30"/>
      <c r="I863" s="30"/>
      <c r="J863" s="30"/>
      <c r="K863" s="30"/>
      <c r="L863" s="30"/>
      <c r="M863" s="47" t="s">
        <v>3328</v>
      </c>
    </row>
    <row r="864" spans="1:13" s="12" customFormat="1" x14ac:dyDescent="0.35">
      <c r="A864" s="45" t="s">
        <v>2238</v>
      </c>
      <c r="B864" s="45" t="s">
        <v>3321</v>
      </c>
      <c r="C864" s="45"/>
      <c r="D864" s="45"/>
      <c r="E864" s="45"/>
      <c r="F864" s="45"/>
      <c r="G864" s="45"/>
      <c r="H864" s="45"/>
      <c r="I864" s="45"/>
      <c r="J864" s="45"/>
      <c r="K864" s="45"/>
      <c r="L864" s="45"/>
      <c r="M864" s="46"/>
    </row>
    <row r="865" spans="1:13" s="44" customFormat="1" ht="14" x14ac:dyDescent="0.3">
      <c r="A865" s="44" t="s">
        <v>2238</v>
      </c>
      <c r="B865" s="44" t="s">
        <v>3313</v>
      </c>
    </row>
    <row r="866" spans="1:13" s="44" customFormat="1" ht="14" x14ac:dyDescent="0.3">
      <c r="A866" s="44" t="s">
        <v>2211</v>
      </c>
      <c r="B866" s="44" t="s">
        <v>3329</v>
      </c>
      <c r="C866" s="44" t="s">
        <v>3330</v>
      </c>
      <c r="D866" s="44" t="s">
        <v>2217</v>
      </c>
      <c r="E866" s="44" t="s">
        <v>3331</v>
      </c>
    </row>
    <row r="867" spans="1:13" s="30" customFormat="1" ht="14" x14ac:dyDescent="0.3">
      <c r="A867" s="30" t="s">
        <v>2208</v>
      </c>
      <c r="B867" s="30" t="s">
        <v>895</v>
      </c>
      <c r="C867" s="30" t="s">
        <v>3332</v>
      </c>
      <c r="D867" s="30" t="s">
        <v>2210</v>
      </c>
    </row>
    <row r="868" spans="1:13" s="30" customFormat="1" ht="14" x14ac:dyDescent="0.3">
      <c r="A868" s="30" t="s">
        <v>2289</v>
      </c>
      <c r="B868" s="30" t="s">
        <v>896</v>
      </c>
      <c r="C868" s="30" t="s">
        <v>3333</v>
      </c>
      <c r="D868" s="30" t="s">
        <v>2217</v>
      </c>
    </row>
    <row r="869" spans="1:13" s="45" customFormat="1" ht="14" x14ac:dyDescent="0.3">
      <c r="A869" s="45" t="s">
        <v>2211</v>
      </c>
      <c r="B869" s="45" t="s">
        <v>3334</v>
      </c>
      <c r="C869" s="45" t="s">
        <v>2292</v>
      </c>
      <c r="D869" s="45" t="s">
        <v>2217</v>
      </c>
      <c r="E869" s="45" t="s">
        <v>3335</v>
      </c>
    </row>
    <row r="870" spans="1:13" s="30" customFormat="1" ht="14" x14ac:dyDescent="0.3">
      <c r="A870" s="30" t="s">
        <v>3336</v>
      </c>
      <c r="B870" s="30" t="s">
        <v>897</v>
      </c>
      <c r="C870" s="30" t="s">
        <v>3337</v>
      </c>
      <c r="D870" s="30" t="s">
        <v>2217</v>
      </c>
    </row>
    <row r="871" spans="1:13" x14ac:dyDescent="0.35">
      <c r="A871" s="30" t="s">
        <v>2294</v>
      </c>
      <c r="B871" s="30" t="s">
        <v>901</v>
      </c>
      <c r="C871" s="30" t="s">
        <v>3338</v>
      </c>
      <c r="D871" s="30" t="s">
        <v>2217</v>
      </c>
      <c r="E871" s="30" t="s">
        <v>3339</v>
      </c>
      <c r="F871" s="34" t="s">
        <v>2296</v>
      </c>
      <c r="G871" s="34" t="s">
        <v>2297</v>
      </c>
      <c r="H871" s="30" t="s">
        <v>2298</v>
      </c>
      <c r="I871" s="30"/>
      <c r="J871" s="30"/>
      <c r="K871" s="30"/>
      <c r="L871" s="30"/>
      <c r="M871" s="30"/>
    </row>
    <row r="872" spans="1:13" x14ac:dyDescent="0.35">
      <c r="A872" s="30" t="s">
        <v>2294</v>
      </c>
      <c r="B872" s="30" t="s">
        <v>902</v>
      </c>
      <c r="C872" s="30" t="s">
        <v>3340</v>
      </c>
      <c r="D872" s="30" t="s">
        <v>2217</v>
      </c>
      <c r="E872" s="30" t="s">
        <v>3341</v>
      </c>
      <c r="F872" s="34" t="s">
        <v>2296</v>
      </c>
      <c r="G872" s="34" t="s">
        <v>2297</v>
      </c>
      <c r="H872" s="30" t="s">
        <v>2298</v>
      </c>
      <c r="I872" s="30"/>
      <c r="J872" s="30"/>
      <c r="K872" s="30"/>
      <c r="L872" s="30"/>
      <c r="M872" s="30"/>
    </row>
    <row r="873" spans="1:13" x14ac:dyDescent="0.35">
      <c r="A873" s="30" t="s">
        <v>2294</v>
      </c>
      <c r="B873" s="30" t="s">
        <v>903</v>
      </c>
      <c r="C873" s="30" t="s">
        <v>3342</v>
      </c>
      <c r="D873" s="30" t="s">
        <v>2217</v>
      </c>
      <c r="E873" s="30" t="s">
        <v>3343</v>
      </c>
      <c r="F873" s="34" t="s">
        <v>2296</v>
      </c>
      <c r="G873" s="34" t="s">
        <v>2297</v>
      </c>
      <c r="H873" s="30" t="s">
        <v>2298</v>
      </c>
      <c r="I873" s="30"/>
      <c r="J873" s="30"/>
      <c r="K873" s="30"/>
      <c r="L873" s="30"/>
      <c r="M873" s="30"/>
    </row>
    <row r="874" spans="1:13" s="12" customFormat="1" x14ac:dyDescent="0.35">
      <c r="A874" s="45" t="s">
        <v>2238</v>
      </c>
      <c r="B874" s="45" t="s">
        <v>3334</v>
      </c>
      <c r="C874" s="45"/>
      <c r="D874" s="45"/>
      <c r="E874" s="45"/>
      <c r="F874" s="45"/>
      <c r="G874" s="45"/>
      <c r="H874" s="45"/>
      <c r="I874" s="45"/>
      <c r="J874" s="45"/>
      <c r="K874" s="45"/>
      <c r="L874" s="45"/>
      <c r="M874" s="46"/>
    </row>
    <row r="875" spans="1:13" s="12" customFormat="1" x14ac:dyDescent="0.35">
      <c r="A875" s="45" t="s">
        <v>2211</v>
      </c>
      <c r="B875" s="45" t="s">
        <v>3344</v>
      </c>
      <c r="C875" s="45" t="s">
        <v>2300</v>
      </c>
      <c r="D875" s="45" t="s">
        <v>2217</v>
      </c>
      <c r="E875" s="45" t="s">
        <v>3335</v>
      </c>
      <c r="F875" s="45"/>
      <c r="G875" s="45"/>
      <c r="H875" s="45"/>
      <c r="I875" s="45"/>
      <c r="J875" s="45"/>
      <c r="K875" s="45"/>
      <c r="L875" s="45"/>
      <c r="M875" s="46"/>
    </row>
    <row r="876" spans="1:13" x14ac:dyDescent="0.35">
      <c r="A876" s="30" t="s">
        <v>2301</v>
      </c>
      <c r="B876" s="30" t="s">
        <v>904</v>
      </c>
      <c r="C876" s="30" t="s">
        <v>3345</v>
      </c>
      <c r="D876" s="30" t="s">
        <v>2217</v>
      </c>
      <c r="E876" s="30"/>
      <c r="F876" s="30"/>
      <c r="G876" s="30"/>
      <c r="H876" s="30"/>
      <c r="I876" s="30"/>
      <c r="J876" s="30"/>
      <c r="K876" s="30"/>
      <c r="L876" s="30"/>
      <c r="M876" s="47"/>
    </row>
    <row r="877" spans="1:13" s="30" customFormat="1" ht="14" x14ac:dyDescent="0.3">
      <c r="A877" s="48" t="s">
        <v>2303</v>
      </c>
      <c r="B877" s="30" t="s">
        <v>905</v>
      </c>
      <c r="C877" s="30" t="s">
        <v>3346</v>
      </c>
      <c r="D877" s="30" t="s">
        <v>2217</v>
      </c>
      <c r="E877" s="30" t="s">
        <v>3347</v>
      </c>
    </row>
    <row r="878" spans="1:13" s="30" customFormat="1" ht="14" x14ac:dyDescent="0.3">
      <c r="A878" s="48" t="s">
        <v>2215</v>
      </c>
      <c r="B878" s="30" t="s">
        <v>906</v>
      </c>
      <c r="C878" s="30" t="s">
        <v>3348</v>
      </c>
      <c r="D878" s="30" t="s">
        <v>2217</v>
      </c>
      <c r="E878" s="30" t="s">
        <v>3169</v>
      </c>
    </row>
    <row r="879" spans="1:13" x14ac:dyDescent="0.35">
      <c r="A879" s="30" t="s">
        <v>2294</v>
      </c>
      <c r="B879" s="30" t="s">
        <v>907</v>
      </c>
      <c r="C879" s="30" t="s">
        <v>3349</v>
      </c>
      <c r="D879" s="30" t="s">
        <v>2217</v>
      </c>
      <c r="E879" s="30"/>
      <c r="F879" s="30" t="s">
        <v>2309</v>
      </c>
      <c r="G879" s="30" t="s">
        <v>2310</v>
      </c>
      <c r="H879" s="30" t="s">
        <v>2311</v>
      </c>
      <c r="I879" s="30"/>
      <c r="J879" s="30"/>
      <c r="K879" s="30"/>
      <c r="L879" s="30"/>
      <c r="M879" s="47"/>
    </row>
    <row r="880" spans="1:13" x14ac:dyDescent="0.35">
      <c r="A880" s="30" t="s">
        <v>2294</v>
      </c>
      <c r="B880" s="30" t="s">
        <v>908</v>
      </c>
      <c r="C880" s="30" t="s">
        <v>3350</v>
      </c>
      <c r="D880" s="30" t="s">
        <v>2217</v>
      </c>
      <c r="E880" s="30"/>
      <c r="F880" s="30" t="s">
        <v>2309</v>
      </c>
      <c r="G880" s="30" t="s">
        <v>2310</v>
      </c>
      <c r="H880" s="30" t="s">
        <v>2311</v>
      </c>
      <c r="I880" s="30"/>
      <c r="J880" s="30"/>
      <c r="K880" s="30"/>
      <c r="L880" s="30"/>
      <c r="M880" s="47"/>
    </row>
    <row r="881" spans="1:13" ht="16.399999999999999" customHeight="1" x14ac:dyDescent="0.35">
      <c r="A881" s="30" t="s">
        <v>2243</v>
      </c>
      <c r="B881" s="30" t="s">
        <v>909</v>
      </c>
      <c r="C881" s="30"/>
      <c r="D881" s="30" t="s">
        <v>2210</v>
      </c>
      <c r="E881" s="30"/>
      <c r="F881" s="30"/>
      <c r="G881" s="30"/>
      <c r="H881" s="30"/>
      <c r="I881" s="30"/>
      <c r="J881" s="30"/>
      <c r="K881" s="30"/>
      <c r="L881" s="30"/>
      <c r="M881" s="47" t="s">
        <v>3351</v>
      </c>
    </row>
    <row r="882" spans="1:13" s="12" customFormat="1" x14ac:dyDescent="0.35">
      <c r="A882" s="45" t="s">
        <v>2238</v>
      </c>
      <c r="B882" s="45" t="s">
        <v>3344</v>
      </c>
      <c r="C882" s="45"/>
      <c r="D882" s="45"/>
      <c r="E882" s="45"/>
      <c r="F882" s="45"/>
      <c r="G882" s="45"/>
      <c r="H882" s="45"/>
      <c r="I882" s="45"/>
      <c r="J882" s="45"/>
      <c r="K882" s="45"/>
      <c r="L882" s="45"/>
      <c r="M882" s="46"/>
    </row>
    <row r="883" spans="1:13" s="44" customFormat="1" ht="14" x14ac:dyDescent="0.3">
      <c r="A883" s="44" t="s">
        <v>2238</v>
      </c>
      <c r="B883" s="44" t="s">
        <v>3329</v>
      </c>
    </row>
    <row r="884" spans="1:13" s="44" customFormat="1" ht="14" x14ac:dyDescent="0.3">
      <c r="A884" s="44" t="s">
        <v>2211</v>
      </c>
      <c r="B884" s="44" t="s">
        <v>3352</v>
      </c>
      <c r="C884" s="44" t="s">
        <v>3353</v>
      </c>
      <c r="D884" s="44" t="s">
        <v>2217</v>
      </c>
      <c r="E884" s="44" t="s">
        <v>3354</v>
      </c>
    </row>
    <row r="885" spans="1:13" s="30" customFormat="1" ht="14" x14ac:dyDescent="0.3">
      <c r="A885" s="30" t="s">
        <v>2208</v>
      </c>
      <c r="B885" s="30" t="s">
        <v>910</v>
      </c>
      <c r="C885" s="30" t="s">
        <v>3355</v>
      </c>
      <c r="D885" s="30" t="s">
        <v>2210</v>
      </c>
    </row>
    <row r="886" spans="1:13" s="30" customFormat="1" ht="14" x14ac:dyDescent="0.3">
      <c r="A886" s="30" t="s">
        <v>2289</v>
      </c>
      <c r="B886" s="30" t="s">
        <v>911</v>
      </c>
      <c r="C886" s="30" t="s">
        <v>3356</v>
      </c>
      <c r="D886" s="30" t="s">
        <v>2217</v>
      </c>
    </row>
    <row r="887" spans="1:13" s="45" customFormat="1" ht="14" x14ac:dyDescent="0.3">
      <c r="A887" s="45" t="s">
        <v>2211</v>
      </c>
      <c r="B887" s="45" t="s">
        <v>3357</v>
      </c>
      <c r="C887" s="45" t="s">
        <v>2292</v>
      </c>
      <c r="D887" s="45" t="s">
        <v>2217</v>
      </c>
      <c r="E887" s="45" t="s">
        <v>3358</v>
      </c>
    </row>
    <row r="888" spans="1:13" s="30" customFormat="1" ht="14" x14ac:dyDescent="0.3">
      <c r="A888" s="30" t="s">
        <v>3359</v>
      </c>
      <c r="B888" s="30" t="s">
        <v>912</v>
      </c>
      <c r="C888" s="30" t="s">
        <v>3360</v>
      </c>
      <c r="D888" s="30" t="s">
        <v>2217</v>
      </c>
    </row>
    <row r="889" spans="1:13" x14ac:dyDescent="0.35">
      <c r="A889" s="30" t="s">
        <v>2294</v>
      </c>
      <c r="B889" s="30" t="s">
        <v>915</v>
      </c>
      <c r="C889" s="30" t="s">
        <v>3361</v>
      </c>
      <c r="D889" s="30" t="s">
        <v>2217</v>
      </c>
      <c r="E889" s="30" t="s">
        <v>3362</v>
      </c>
      <c r="F889" s="34" t="s">
        <v>2296</v>
      </c>
      <c r="G889" s="34" t="s">
        <v>2297</v>
      </c>
      <c r="H889" s="30" t="s">
        <v>2298</v>
      </c>
      <c r="I889" s="30"/>
      <c r="J889" s="30"/>
      <c r="K889" s="30"/>
      <c r="L889" s="30"/>
      <c r="M889" s="30"/>
    </row>
    <row r="890" spans="1:13" x14ac:dyDescent="0.35">
      <c r="A890" s="30" t="s">
        <v>2294</v>
      </c>
      <c r="B890" s="30" t="s">
        <v>916</v>
      </c>
      <c r="C890" s="30" t="s">
        <v>3363</v>
      </c>
      <c r="D890" s="30" t="s">
        <v>2217</v>
      </c>
      <c r="E890" s="30" t="s">
        <v>3364</v>
      </c>
      <c r="F890" s="34" t="s">
        <v>2296</v>
      </c>
      <c r="G890" s="34" t="s">
        <v>2297</v>
      </c>
      <c r="H890" s="30" t="s">
        <v>2298</v>
      </c>
      <c r="I890" s="30"/>
      <c r="J890" s="30"/>
      <c r="K890" s="30"/>
      <c r="L890" s="30"/>
      <c r="M890" s="30"/>
    </row>
    <row r="891" spans="1:13" s="12" customFormat="1" x14ac:dyDescent="0.35">
      <c r="A891" s="45" t="s">
        <v>2238</v>
      </c>
      <c r="B891" s="45" t="s">
        <v>3357</v>
      </c>
      <c r="C891" s="45"/>
      <c r="D891" s="45"/>
      <c r="E891" s="45"/>
      <c r="F891" s="45"/>
      <c r="G891" s="45"/>
      <c r="H891" s="45"/>
      <c r="I891" s="45"/>
      <c r="J891" s="45"/>
      <c r="K891" s="45"/>
      <c r="L891" s="45"/>
      <c r="M891" s="46"/>
    </row>
    <row r="892" spans="1:13" s="12" customFormat="1" x14ac:dyDescent="0.35">
      <c r="A892" s="45" t="s">
        <v>2211</v>
      </c>
      <c r="B892" s="45" t="s">
        <v>3365</v>
      </c>
      <c r="C892" s="45" t="s">
        <v>2300</v>
      </c>
      <c r="D892" s="45" t="s">
        <v>2217</v>
      </c>
      <c r="E892" s="45" t="s">
        <v>3358</v>
      </c>
      <c r="F892" s="45"/>
      <c r="G892" s="45"/>
      <c r="H892" s="45"/>
      <c r="I892" s="45"/>
      <c r="J892" s="45"/>
      <c r="K892" s="45"/>
      <c r="L892" s="45"/>
      <c r="M892" s="46"/>
    </row>
    <row r="893" spans="1:13" x14ac:dyDescent="0.35">
      <c r="A893" s="30" t="s">
        <v>2301</v>
      </c>
      <c r="B893" s="30" t="s">
        <v>917</v>
      </c>
      <c r="C893" s="30" t="s">
        <v>3366</v>
      </c>
      <c r="D893" s="30" t="s">
        <v>2217</v>
      </c>
      <c r="E893" s="30"/>
      <c r="F893" s="30"/>
      <c r="G893" s="30"/>
      <c r="H893" s="30"/>
      <c r="I893" s="30"/>
      <c r="J893" s="30"/>
      <c r="K893" s="30"/>
      <c r="L893" s="30"/>
      <c r="M893" s="47"/>
    </row>
    <row r="894" spans="1:13" s="30" customFormat="1" ht="14" x14ac:dyDescent="0.3">
      <c r="A894" s="48" t="s">
        <v>2303</v>
      </c>
      <c r="B894" s="30" t="s">
        <v>918</v>
      </c>
      <c r="C894" s="30" t="s">
        <v>3367</v>
      </c>
      <c r="D894" s="30" t="s">
        <v>2217</v>
      </c>
      <c r="E894" s="30" t="s">
        <v>3368</v>
      </c>
    </row>
    <row r="895" spans="1:13" s="30" customFormat="1" ht="14" x14ac:dyDescent="0.3">
      <c r="A895" s="48" t="s">
        <v>2215</v>
      </c>
      <c r="B895" s="30" t="s">
        <v>919</v>
      </c>
      <c r="C895" s="30" t="s">
        <v>3369</v>
      </c>
      <c r="D895" s="30" t="s">
        <v>2217</v>
      </c>
      <c r="E895" s="30" t="s">
        <v>3370</v>
      </c>
    </row>
    <row r="896" spans="1:13" x14ac:dyDescent="0.35">
      <c r="A896" s="30" t="s">
        <v>2294</v>
      </c>
      <c r="B896" s="30" t="s">
        <v>920</v>
      </c>
      <c r="C896" s="30" t="s">
        <v>3371</v>
      </c>
      <c r="D896" s="30" t="s">
        <v>2217</v>
      </c>
      <c r="E896" s="30"/>
      <c r="F896" s="30" t="s">
        <v>2309</v>
      </c>
      <c r="G896" s="30" t="s">
        <v>2310</v>
      </c>
      <c r="H896" s="30" t="s">
        <v>2311</v>
      </c>
      <c r="I896" s="30"/>
      <c r="J896" s="30"/>
      <c r="K896" s="30"/>
      <c r="L896" s="30"/>
      <c r="M896" s="47"/>
    </row>
    <row r="897" spans="1:13" x14ac:dyDescent="0.35">
      <c r="A897" s="30" t="s">
        <v>2294</v>
      </c>
      <c r="B897" s="30" t="s">
        <v>921</v>
      </c>
      <c r="C897" s="30" t="s">
        <v>3372</v>
      </c>
      <c r="D897" s="30" t="s">
        <v>2217</v>
      </c>
      <c r="E897" s="30"/>
      <c r="F897" s="30" t="s">
        <v>2309</v>
      </c>
      <c r="G897" s="30" t="s">
        <v>2310</v>
      </c>
      <c r="H897" s="30" t="s">
        <v>2311</v>
      </c>
      <c r="I897" s="30"/>
      <c r="J897" s="30"/>
      <c r="K897" s="30"/>
      <c r="L897" s="30"/>
      <c r="M897" s="47"/>
    </row>
    <row r="898" spans="1:13" ht="16.399999999999999" customHeight="1" x14ac:dyDescent="0.35">
      <c r="A898" s="30" t="s">
        <v>2243</v>
      </c>
      <c r="B898" s="30" t="s">
        <v>922</v>
      </c>
      <c r="C898" s="30"/>
      <c r="D898" s="30" t="s">
        <v>2210</v>
      </c>
      <c r="E898" s="30"/>
      <c r="F898" s="30"/>
      <c r="G898" s="30"/>
      <c r="H898" s="30"/>
      <c r="I898" s="30"/>
      <c r="J898" s="30"/>
      <c r="K898" s="30"/>
      <c r="L898" s="30"/>
      <c r="M898" s="47" t="s">
        <v>3373</v>
      </c>
    </row>
    <row r="899" spans="1:13" s="12" customFormat="1" x14ac:dyDescent="0.35">
      <c r="A899" s="45" t="s">
        <v>2238</v>
      </c>
      <c r="B899" s="45" t="s">
        <v>3365</v>
      </c>
      <c r="C899" s="45"/>
      <c r="D899" s="45"/>
      <c r="E899" s="45"/>
      <c r="F899" s="45"/>
      <c r="G899" s="45"/>
      <c r="H899" s="45"/>
      <c r="I899" s="45"/>
      <c r="J899" s="45"/>
      <c r="K899" s="45"/>
      <c r="L899" s="45"/>
      <c r="M899" s="46"/>
    </row>
    <row r="900" spans="1:13" s="44" customFormat="1" ht="14" x14ac:dyDescent="0.3">
      <c r="A900" s="44" t="s">
        <v>2238</v>
      </c>
      <c r="B900" s="44" t="s">
        <v>3352</v>
      </c>
    </row>
    <row r="901" spans="1:13" s="44" customFormat="1" ht="14" x14ac:dyDescent="0.3">
      <c r="A901" s="44" t="s">
        <v>2211</v>
      </c>
      <c r="B901" s="44" t="s">
        <v>3374</v>
      </c>
      <c r="C901" s="44" t="s">
        <v>3375</v>
      </c>
      <c r="D901" s="44" t="s">
        <v>2217</v>
      </c>
      <c r="E901" s="44" t="s">
        <v>3376</v>
      </c>
    </row>
    <row r="902" spans="1:13" s="30" customFormat="1" ht="14" x14ac:dyDescent="0.3">
      <c r="A902" s="30" t="s">
        <v>2208</v>
      </c>
      <c r="B902" s="30" t="s">
        <v>923</v>
      </c>
      <c r="C902" s="30" t="s">
        <v>3377</v>
      </c>
      <c r="D902" s="30" t="s">
        <v>2210</v>
      </c>
    </row>
    <row r="903" spans="1:13" s="30" customFormat="1" ht="14" x14ac:dyDescent="0.3">
      <c r="A903" s="30" t="s">
        <v>2289</v>
      </c>
      <c r="B903" s="30" t="s">
        <v>924</v>
      </c>
      <c r="C903" s="30" t="s">
        <v>3378</v>
      </c>
      <c r="D903" s="30" t="s">
        <v>2217</v>
      </c>
    </row>
    <row r="904" spans="1:13" s="45" customFormat="1" ht="14" x14ac:dyDescent="0.3">
      <c r="A904" s="45" t="s">
        <v>2211</v>
      </c>
      <c r="B904" s="45" t="s">
        <v>3379</v>
      </c>
      <c r="C904" s="45" t="s">
        <v>2292</v>
      </c>
      <c r="D904" s="45" t="s">
        <v>2217</v>
      </c>
      <c r="E904" s="45" t="s">
        <v>3380</v>
      </c>
    </row>
    <row r="905" spans="1:13" x14ac:dyDescent="0.35">
      <c r="A905" s="30" t="s">
        <v>2294</v>
      </c>
      <c r="B905" s="30" t="s">
        <v>925</v>
      </c>
      <c r="C905" s="30" t="s">
        <v>3381</v>
      </c>
      <c r="D905" s="30" t="s">
        <v>2217</v>
      </c>
      <c r="E905" s="30"/>
      <c r="F905" s="34" t="s">
        <v>2296</v>
      </c>
      <c r="G905" s="34" t="s">
        <v>2297</v>
      </c>
      <c r="H905" s="30" t="s">
        <v>2298</v>
      </c>
      <c r="I905" s="30"/>
      <c r="J905" s="30"/>
      <c r="K905" s="30"/>
      <c r="L905" s="30"/>
      <c r="M905" s="30"/>
    </row>
    <row r="906" spans="1:13" s="12" customFormat="1" x14ac:dyDescent="0.35">
      <c r="A906" s="45" t="s">
        <v>2238</v>
      </c>
      <c r="B906" s="45" t="s">
        <v>3379</v>
      </c>
      <c r="C906" s="45"/>
      <c r="D906" s="45"/>
      <c r="E906" s="45"/>
      <c r="F906" s="45"/>
      <c r="G906" s="45"/>
      <c r="H906" s="45"/>
      <c r="I906" s="45"/>
      <c r="J906" s="45"/>
      <c r="K906" s="45"/>
      <c r="L906" s="45"/>
      <c r="M906" s="46"/>
    </row>
    <row r="907" spans="1:13" s="12" customFormat="1" x14ac:dyDescent="0.35">
      <c r="A907" s="45" t="s">
        <v>2211</v>
      </c>
      <c r="B907" s="45" t="s">
        <v>3382</v>
      </c>
      <c r="C907" s="45" t="s">
        <v>2300</v>
      </c>
      <c r="D907" s="45" t="s">
        <v>2217</v>
      </c>
      <c r="E907" s="45" t="s">
        <v>3380</v>
      </c>
      <c r="F907" s="45"/>
      <c r="G907" s="45"/>
      <c r="H907" s="45"/>
      <c r="I907" s="45"/>
      <c r="J907" s="45"/>
      <c r="K907" s="45"/>
      <c r="L907" s="45"/>
      <c r="M907" s="46"/>
    </row>
    <row r="908" spans="1:13" x14ac:dyDescent="0.35">
      <c r="A908" s="30" t="s">
        <v>2301</v>
      </c>
      <c r="B908" s="30" t="s">
        <v>926</v>
      </c>
      <c r="C908" s="30" t="s">
        <v>3383</v>
      </c>
      <c r="D908" s="30" t="s">
        <v>2217</v>
      </c>
      <c r="E908" s="30"/>
      <c r="F908" s="30"/>
      <c r="G908" s="30"/>
      <c r="H908" s="30"/>
      <c r="I908" s="30"/>
      <c r="J908" s="30"/>
      <c r="K908" s="30"/>
      <c r="L908" s="30"/>
      <c r="M908" s="47"/>
    </row>
    <row r="909" spans="1:13" s="30" customFormat="1" ht="14" x14ac:dyDescent="0.3">
      <c r="A909" s="48" t="s">
        <v>2303</v>
      </c>
      <c r="B909" s="30" t="s">
        <v>927</v>
      </c>
      <c r="C909" s="30" t="s">
        <v>3384</v>
      </c>
      <c r="D909" s="30" t="s">
        <v>2217</v>
      </c>
      <c r="E909" s="30" t="s">
        <v>3385</v>
      </c>
    </row>
    <row r="910" spans="1:13" s="30" customFormat="1" ht="14" x14ac:dyDescent="0.3">
      <c r="A910" s="48" t="s">
        <v>2215</v>
      </c>
      <c r="B910" s="30" t="s">
        <v>928</v>
      </c>
      <c r="C910" s="30" t="s">
        <v>3386</v>
      </c>
      <c r="D910" s="30" t="s">
        <v>2217</v>
      </c>
      <c r="E910" s="30" t="s">
        <v>3387</v>
      </c>
    </row>
    <row r="911" spans="1:13" x14ac:dyDescent="0.35">
      <c r="A911" s="30" t="s">
        <v>2294</v>
      </c>
      <c r="B911" s="30" t="s">
        <v>929</v>
      </c>
      <c r="C911" s="30" t="s">
        <v>3388</v>
      </c>
      <c r="D911" s="30" t="s">
        <v>2217</v>
      </c>
      <c r="E911" s="30"/>
      <c r="F911" s="30" t="s">
        <v>2309</v>
      </c>
      <c r="G911" s="30" t="s">
        <v>2310</v>
      </c>
      <c r="H911" s="30" t="s">
        <v>2311</v>
      </c>
      <c r="I911" s="30"/>
      <c r="J911" s="30"/>
      <c r="K911" s="30"/>
      <c r="L911" s="30"/>
      <c r="M911" s="47"/>
    </row>
    <row r="912" spans="1:13" x14ac:dyDescent="0.35">
      <c r="A912" s="30" t="s">
        <v>2294</v>
      </c>
      <c r="B912" s="30" t="s">
        <v>930</v>
      </c>
      <c r="C912" s="30" t="s">
        <v>3389</v>
      </c>
      <c r="D912" s="30" t="s">
        <v>2217</v>
      </c>
      <c r="E912" s="30"/>
      <c r="F912" s="30" t="s">
        <v>2309</v>
      </c>
      <c r="G912" s="30" t="s">
        <v>2310</v>
      </c>
      <c r="H912" s="30" t="s">
        <v>2311</v>
      </c>
      <c r="I912" s="30"/>
      <c r="J912" s="30"/>
      <c r="K912" s="30"/>
      <c r="L912" s="30"/>
      <c r="M912" s="47"/>
    </row>
    <row r="913" spans="1:54" ht="16.399999999999999" customHeight="1" x14ac:dyDescent="0.35">
      <c r="A913" s="30" t="s">
        <v>2243</v>
      </c>
      <c r="B913" s="30" t="s">
        <v>931</v>
      </c>
      <c r="C913" s="30"/>
      <c r="D913" s="30" t="s">
        <v>2210</v>
      </c>
      <c r="E913" s="30"/>
      <c r="F913" s="30"/>
      <c r="G913" s="30"/>
      <c r="H913" s="30"/>
      <c r="I913" s="30"/>
      <c r="J913" s="30"/>
      <c r="K913" s="30"/>
      <c r="L913" s="30"/>
      <c r="M913" s="47" t="s">
        <v>3390</v>
      </c>
    </row>
    <row r="914" spans="1:54" s="12" customFormat="1" x14ac:dyDescent="0.35">
      <c r="A914" s="45" t="s">
        <v>2238</v>
      </c>
      <c r="B914" s="45" t="s">
        <v>3382</v>
      </c>
      <c r="C914" s="45"/>
      <c r="D914" s="45"/>
      <c r="E914" s="45"/>
      <c r="F914" s="45"/>
      <c r="G914" s="45"/>
      <c r="H914" s="45"/>
      <c r="I914" s="45"/>
      <c r="J914" s="45"/>
      <c r="K914" s="45"/>
      <c r="L914" s="45"/>
      <c r="M914" s="46"/>
    </row>
    <row r="915" spans="1:54" s="44" customFormat="1" ht="14" x14ac:dyDescent="0.3">
      <c r="A915" s="44" t="s">
        <v>2238</v>
      </c>
      <c r="B915" s="44" t="s">
        <v>3374</v>
      </c>
    </row>
    <row r="916" spans="1:54" s="44" customFormat="1" ht="14" x14ac:dyDescent="0.3">
      <c r="A916" s="44" t="s">
        <v>2211</v>
      </c>
      <c r="B916" s="44" t="s">
        <v>3391</v>
      </c>
      <c r="C916" s="44" t="s">
        <v>3392</v>
      </c>
      <c r="D916" s="44" t="s">
        <v>2217</v>
      </c>
      <c r="E916" s="44" t="s">
        <v>3393</v>
      </c>
    </row>
    <row r="917" spans="1:54" s="44" customFormat="1" ht="14" x14ac:dyDescent="0.3">
      <c r="A917" s="54" t="s">
        <v>2211</v>
      </c>
      <c r="B917" s="54" t="s">
        <v>3394</v>
      </c>
      <c r="C917" s="54" t="s">
        <v>3395</v>
      </c>
      <c r="D917" s="54" t="s">
        <v>2217</v>
      </c>
      <c r="E917" s="54"/>
      <c r="F917" s="54"/>
      <c r="G917" s="54"/>
      <c r="H917" s="54"/>
      <c r="I917" s="54"/>
      <c r="J917" s="54"/>
      <c r="K917" s="54"/>
      <c r="L917" s="54"/>
      <c r="M917" s="54"/>
      <c r="N917" s="54"/>
      <c r="O917" s="54"/>
    </row>
    <row r="918" spans="1:54" s="30" customFormat="1" ht="14" x14ac:dyDescent="0.3">
      <c r="A918" s="30" t="s">
        <v>2208</v>
      </c>
      <c r="B918" s="30" t="s">
        <v>932</v>
      </c>
      <c r="C918" s="30" t="s">
        <v>3396</v>
      </c>
      <c r="D918" s="30" t="s">
        <v>2210</v>
      </c>
    </row>
    <row r="919" spans="1:54" ht="16.399999999999999" customHeight="1" x14ac:dyDescent="0.35">
      <c r="A919" s="30" t="s">
        <v>2364</v>
      </c>
      <c r="B919" s="30" t="s">
        <v>933</v>
      </c>
      <c r="C919" s="30" t="s">
        <v>3397</v>
      </c>
      <c r="D919" s="30" t="s">
        <v>2217</v>
      </c>
      <c r="E919" s="30"/>
      <c r="F919" s="30"/>
      <c r="G919" s="30"/>
      <c r="H919" s="30"/>
      <c r="I919" s="30"/>
      <c r="J919" s="30"/>
      <c r="K919" s="30"/>
      <c r="L919" s="30"/>
      <c r="M919" s="47"/>
    </row>
    <row r="920" spans="1:54" s="31" customFormat="1" ht="16.399999999999999" customHeight="1" x14ac:dyDescent="0.35">
      <c r="A920" s="34" t="s">
        <v>2208</v>
      </c>
      <c r="B920" s="34" t="s">
        <v>934</v>
      </c>
      <c r="C920" s="34" t="s">
        <v>2480</v>
      </c>
      <c r="D920" s="34" t="s">
        <v>2217</v>
      </c>
      <c r="E920" s="50" t="s">
        <v>3398</v>
      </c>
      <c r="F920" s="34"/>
      <c r="G920" s="34"/>
      <c r="H920" s="34"/>
      <c r="I920" s="34"/>
      <c r="J920" s="34"/>
      <c r="K920" s="34"/>
      <c r="L920" s="34"/>
      <c r="M920" s="42"/>
    </row>
    <row r="921" spans="1:54" ht="16.399999999999999" customHeight="1" x14ac:dyDescent="0.35">
      <c r="A921" s="30" t="s">
        <v>2827</v>
      </c>
      <c r="B921" s="30" t="s">
        <v>935</v>
      </c>
      <c r="C921" s="30" t="s">
        <v>3399</v>
      </c>
      <c r="D921" s="30" t="s">
        <v>2217</v>
      </c>
      <c r="E921" s="30" t="s">
        <v>3400</v>
      </c>
      <c r="F921" s="30"/>
      <c r="G921" s="30"/>
      <c r="H921" s="30"/>
      <c r="I921" s="30" t="s">
        <v>3401</v>
      </c>
      <c r="J921" s="30"/>
      <c r="K921" s="30"/>
      <c r="L921" s="30"/>
      <c r="M921" s="47"/>
    </row>
    <row r="922" spans="1:54" s="52" customFormat="1" ht="16.399999999999999" customHeight="1" x14ac:dyDescent="0.35">
      <c r="A922" s="50" t="s">
        <v>2208</v>
      </c>
      <c r="B922" s="50" t="s">
        <v>964</v>
      </c>
      <c r="C922" s="50" t="s">
        <v>2371</v>
      </c>
      <c r="D922" s="50" t="s">
        <v>2217</v>
      </c>
      <c r="E922" s="50" t="s">
        <v>3402</v>
      </c>
      <c r="F922" s="50"/>
      <c r="G922" s="50"/>
      <c r="H922" s="50"/>
      <c r="I922" s="50"/>
      <c r="J922" s="50"/>
      <c r="K922" s="50"/>
      <c r="L922" s="50"/>
      <c r="M922" s="51"/>
    </row>
    <row r="923" spans="1:54" ht="16.399999999999999" customHeight="1" x14ac:dyDescent="0.35">
      <c r="A923" s="30" t="s">
        <v>2373</v>
      </c>
      <c r="B923" s="30" t="s">
        <v>965</v>
      </c>
      <c r="C923" s="30" t="s">
        <v>3403</v>
      </c>
      <c r="D923" s="30" t="s">
        <v>2217</v>
      </c>
      <c r="E923" s="30" t="s">
        <v>3400</v>
      </c>
      <c r="F923" s="34" t="s">
        <v>2375</v>
      </c>
      <c r="G923" s="34" t="s">
        <v>2376</v>
      </c>
      <c r="H923" s="30"/>
      <c r="I923" s="30"/>
      <c r="J923" s="30"/>
      <c r="K923" s="30"/>
      <c r="L923" s="30"/>
      <c r="M923" s="47"/>
    </row>
    <row r="924" spans="1:54" ht="16.399999999999999" customHeight="1" x14ac:dyDescent="0.35">
      <c r="A924" s="30" t="s">
        <v>2215</v>
      </c>
      <c r="B924" s="30" t="s">
        <v>976</v>
      </c>
      <c r="C924" s="30" t="s">
        <v>3404</v>
      </c>
      <c r="D924" s="30" t="s">
        <v>2217</v>
      </c>
      <c r="E924" s="30" t="s">
        <v>3405</v>
      </c>
      <c r="F924" s="30"/>
      <c r="G924" s="30"/>
      <c r="H924" s="30"/>
      <c r="I924" s="30"/>
      <c r="J924" s="30"/>
      <c r="K924" s="30"/>
      <c r="L924" s="30"/>
      <c r="M924" s="47"/>
    </row>
    <row r="925" spans="1:54" s="54" customFormat="1" ht="14" x14ac:dyDescent="0.3">
      <c r="A925" s="54" t="s">
        <v>2238</v>
      </c>
      <c r="B925" s="54" t="s">
        <v>3394</v>
      </c>
    </row>
    <row r="926" spans="1:54" s="30" customFormat="1" ht="14" x14ac:dyDescent="0.3">
      <c r="A926" s="48" t="s">
        <v>2211</v>
      </c>
      <c r="B926" s="30" t="s">
        <v>3406</v>
      </c>
      <c r="C926" s="30" t="s">
        <v>3407</v>
      </c>
      <c r="D926" s="30" t="s">
        <v>2217</v>
      </c>
    </row>
    <row r="927" spans="1:54" s="30" customFormat="1" ht="14" x14ac:dyDescent="0.3">
      <c r="A927" s="30" t="s">
        <v>2208</v>
      </c>
      <c r="B927" s="30" t="s">
        <v>979</v>
      </c>
      <c r="C927" s="30" t="s">
        <v>3408</v>
      </c>
      <c r="D927" s="30" t="s">
        <v>2210</v>
      </c>
    </row>
    <row r="928" spans="1:54" s="30" customFormat="1" x14ac:dyDescent="0.35">
      <c r="A928" s="30" t="s">
        <v>2382</v>
      </c>
      <c r="B928" s="30" t="s">
        <v>980</v>
      </c>
      <c r="C928" s="30" t="s">
        <v>3409</v>
      </c>
      <c r="D928" s="30" t="s">
        <v>2217</v>
      </c>
      <c r="F928" s="50" t="s">
        <v>2384</v>
      </c>
      <c r="G928" s="50" t="s">
        <v>2385</v>
      </c>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row>
    <row r="929" spans="1:54" s="30" customFormat="1" x14ac:dyDescent="0.35">
      <c r="A929" s="30" t="s">
        <v>3410</v>
      </c>
      <c r="B929" s="30" t="s">
        <v>985</v>
      </c>
      <c r="C929" s="30" t="s">
        <v>3411</v>
      </c>
      <c r="D929" s="30" t="s">
        <v>2217</v>
      </c>
      <c r="E929" s="30" t="s">
        <v>3412</v>
      </c>
      <c r="F929"/>
      <c r="G929"/>
      <c r="H929"/>
      <c r="I929" s="30" t="s">
        <v>3401</v>
      </c>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row>
    <row r="930" spans="1:54" s="30" customFormat="1" x14ac:dyDescent="0.35">
      <c r="A930" s="30" t="s">
        <v>2388</v>
      </c>
      <c r="B930" s="30" t="s">
        <v>1014</v>
      </c>
      <c r="C930" s="30" t="s">
        <v>3413</v>
      </c>
      <c r="D930" s="30" t="s">
        <v>2217</v>
      </c>
      <c r="E930" s="30" t="s">
        <v>3412</v>
      </c>
      <c r="F930" s="34" t="s">
        <v>2375</v>
      </c>
      <c r="G930" s="34" t="s">
        <v>2376</v>
      </c>
      <c r="H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row>
    <row r="931" spans="1:54" s="30" customFormat="1" x14ac:dyDescent="0.35">
      <c r="A931" s="30" t="s">
        <v>2215</v>
      </c>
      <c r="B931" s="30" t="s">
        <v>1025</v>
      </c>
      <c r="C931" s="30" t="s">
        <v>3414</v>
      </c>
      <c r="D931" s="30" t="s">
        <v>2217</v>
      </c>
      <c r="E931" s="30" t="s">
        <v>3415</v>
      </c>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row>
    <row r="932" spans="1:54" s="30" customFormat="1" x14ac:dyDescent="0.35">
      <c r="A932" s="30" t="s">
        <v>3410</v>
      </c>
      <c r="B932" s="30" t="s">
        <v>1028</v>
      </c>
      <c r="C932" s="30" t="s">
        <v>3416</v>
      </c>
      <c r="D932" s="30" t="s">
        <v>2217</v>
      </c>
      <c r="E932" s="30" t="s">
        <v>3417</v>
      </c>
      <c r="F932"/>
      <c r="G932"/>
      <c r="H932"/>
      <c r="I932" s="30" t="s">
        <v>3418</v>
      </c>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row>
    <row r="933" spans="1:54" s="30" customFormat="1" x14ac:dyDescent="0.35">
      <c r="A933" s="30" t="s">
        <v>2395</v>
      </c>
      <c r="B933" s="30" t="s">
        <v>1057</v>
      </c>
      <c r="C933" s="30" t="s">
        <v>3419</v>
      </c>
      <c r="D933" s="30" t="s">
        <v>2217</v>
      </c>
      <c r="E933" s="30" t="s">
        <v>3417</v>
      </c>
      <c r="F933" s="34" t="s">
        <v>2375</v>
      </c>
      <c r="G933" s="34" t="s">
        <v>2376</v>
      </c>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row>
    <row r="934" spans="1:54" s="30" customFormat="1" x14ac:dyDescent="0.35">
      <c r="A934" s="30" t="s">
        <v>2215</v>
      </c>
      <c r="B934" s="30" t="s">
        <v>1068</v>
      </c>
      <c r="C934" s="30" t="s">
        <v>3420</v>
      </c>
      <c r="D934" s="30" t="s">
        <v>2217</v>
      </c>
      <c r="E934" s="30" t="s">
        <v>3421</v>
      </c>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row>
    <row r="935" spans="1:54" s="30" customFormat="1" ht="14" x14ac:dyDescent="0.3">
      <c r="A935" s="48" t="s">
        <v>2238</v>
      </c>
      <c r="B935" s="30" t="s">
        <v>3406</v>
      </c>
    </row>
    <row r="936" spans="1:54" s="44" customFormat="1" ht="14" x14ac:dyDescent="0.3">
      <c r="A936" s="44" t="s">
        <v>2238</v>
      </c>
      <c r="B936" s="44" t="s">
        <v>3391</v>
      </c>
    </row>
    <row r="937" spans="1:54" s="32" customFormat="1" ht="14" x14ac:dyDescent="0.3">
      <c r="A937" s="32" t="s">
        <v>2238</v>
      </c>
      <c r="B937" s="32" t="s">
        <v>2824</v>
      </c>
    </row>
    <row r="938" spans="1:54" s="37" customFormat="1" ht="14" x14ac:dyDescent="0.3">
      <c r="A938" s="37" t="s">
        <v>2238</v>
      </c>
      <c r="B938" s="37" t="s">
        <v>2821</v>
      </c>
    </row>
    <row r="939" spans="1:54" s="37" customFormat="1" ht="14" x14ac:dyDescent="0.3">
      <c r="A939" s="37" t="s">
        <v>2211</v>
      </c>
      <c r="B939" s="37" t="s">
        <v>3422</v>
      </c>
      <c r="C939" s="37" t="s">
        <v>3423</v>
      </c>
    </row>
    <row r="940" spans="1:54" s="30" customFormat="1" ht="14" x14ac:dyDescent="0.3">
      <c r="A940" s="30" t="s">
        <v>2208</v>
      </c>
      <c r="B940" s="30" t="s">
        <v>1071</v>
      </c>
      <c r="C940" s="30" t="s">
        <v>3424</v>
      </c>
    </row>
    <row r="941" spans="1:54" s="30" customFormat="1" ht="14" x14ac:dyDescent="0.3">
      <c r="A941" s="30" t="s">
        <v>3425</v>
      </c>
      <c r="B941" s="30" t="s">
        <v>1072</v>
      </c>
      <c r="C941" s="30" t="s">
        <v>3426</v>
      </c>
      <c r="D941" s="34" t="s">
        <v>2217</v>
      </c>
    </row>
    <row r="942" spans="1:54" s="30" customFormat="1" ht="14" x14ac:dyDescent="0.3">
      <c r="A942" s="30" t="s">
        <v>2215</v>
      </c>
      <c r="B942" s="30" t="s">
        <v>1078</v>
      </c>
      <c r="C942" s="30" t="s">
        <v>3427</v>
      </c>
      <c r="D942" s="34" t="s">
        <v>2217</v>
      </c>
      <c r="E942" s="30" t="s">
        <v>3428</v>
      </c>
    </row>
    <row r="943" spans="1:54" s="30" customFormat="1" ht="14" x14ac:dyDescent="0.3">
      <c r="A943" s="30" t="s">
        <v>3429</v>
      </c>
      <c r="B943" s="30" t="s">
        <v>1080</v>
      </c>
      <c r="C943" s="30" t="s">
        <v>3430</v>
      </c>
      <c r="D943" s="34" t="s">
        <v>2217</v>
      </c>
    </row>
    <row r="944" spans="1:54" s="30" customFormat="1" ht="14.5" customHeight="1" x14ac:dyDescent="0.3">
      <c r="A944" s="30" t="s">
        <v>2364</v>
      </c>
      <c r="B944" s="30" t="s">
        <v>1081</v>
      </c>
      <c r="C944" s="30" t="s">
        <v>3431</v>
      </c>
      <c r="D944" s="34" t="s">
        <v>2217</v>
      </c>
    </row>
    <row r="945" spans="1:8" s="30" customFormat="1" ht="14.5" customHeight="1" x14ac:dyDescent="0.3">
      <c r="A945" s="30" t="s">
        <v>3432</v>
      </c>
      <c r="B945" s="30" t="s">
        <v>1082</v>
      </c>
      <c r="C945" s="30" t="s">
        <v>3433</v>
      </c>
      <c r="D945" s="34" t="s">
        <v>2217</v>
      </c>
      <c r="E945" s="30" t="s">
        <v>3434</v>
      </c>
      <c r="F945" s="34" t="s">
        <v>2375</v>
      </c>
      <c r="G945" s="34" t="s">
        <v>2376</v>
      </c>
    </row>
    <row r="946" spans="1:8" s="30" customFormat="1" ht="14.5" customHeight="1" x14ac:dyDescent="0.3">
      <c r="A946" s="30" t="s">
        <v>2215</v>
      </c>
      <c r="B946" s="30" t="s">
        <v>1089</v>
      </c>
      <c r="C946" s="30" t="s">
        <v>3435</v>
      </c>
      <c r="D946" s="34" t="s">
        <v>2217</v>
      </c>
      <c r="E946" s="30" t="s">
        <v>3436</v>
      </c>
    </row>
    <row r="947" spans="1:8" s="30" customFormat="1" ht="14" x14ac:dyDescent="0.3">
      <c r="A947" s="30" t="s">
        <v>3437</v>
      </c>
      <c r="B947" s="30" t="s">
        <v>1092</v>
      </c>
      <c r="C947" s="30" t="s">
        <v>3438</v>
      </c>
      <c r="D947" s="34" t="s">
        <v>2217</v>
      </c>
      <c r="F947" s="50" t="s">
        <v>3439</v>
      </c>
      <c r="G947" s="50" t="s">
        <v>3440</v>
      </c>
    </row>
    <row r="948" spans="1:8" s="30" customFormat="1" ht="14" x14ac:dyDescent="0.3">
      <c r="A948" s="30" t="s">
        <v>2215</v>
      </c>
      <c r="B948" s="30" t="s">
        <v>1099</v>
      </c>
      <c r="C948" s="30" t="s">
        <v>3441</v>
      </c>
      <c r="D948" s="34" t="s">
        <v>2217</v>
      </c>
      <c r="E948" s="30" t="s">
        <v>3442</v>
      </c>
    </row>
    <row r="949" spans="1:8" s="37" customFormat="1" ht="14" x14ac:dyDescent="0.3">
      <c r="A949" s="37" t="s">
        <v>2238</v>
      </c>
      <c r="B949" s="37" t="s">
        <v>3422</v>
      </c>
    </row>
    <row r="950" spans="1:8" s="30" customFormat="1" ht="14" x14ac:dyDescent="0.3">
      <c r="A950" s="30" t="s">
        <v>2215</v>
      </c>
      <c r="B950" s="30" t="s">
        <v>1103</v>
      </c>
      <c r="C950" s="30" t="s">
        <v>3443</v>
      </c>
      <c r="D950" s="34"/>
      <c r="H950" s="30" t="s">
        <v>3444</v>
      </c>
    </row>
    <row r="951" spans="1:8" s="30" customFormat="1" ht="14" x14ac:dyDescent="0.3">
      <c r="A951" s="30" t="s">
        <v>2208</v>
      </c>
      <c r="B951" s="30" t="s">
        <v>1104</v>
      </c>
      <c r="C951" s="30" t="s">
        <v>3445</v>
      </c>
    </row>
    <row r="952" spans="1:8" s="35" customFormat="1" x14ac:dyDescent="0.35">
      <c r="A952" s="35" t="s">
        <v>2238</v>
      </c>
      <c r="B952" s="35" t="s">
        <v>2252</v>
      </c>
    </row>
    <row r="953" spans="1:8" s="30" customFormat="1" ht="14" x14ac:dyDescent="0.3">
      <c r="A953" s="30" t="s">
        <v>2208</v>
      </c>
      <c r="B953" s="30" t="s">
        <v>1105</v>
      </c>
      <c r="C953" s="30" t="s">
        <v>3446</v>
      </c>
      <c r="E953" s="30" t="s">
        <v>3447</v>
      </c>
    </row>
    <row r="954" spans="1:8" s="30" customFormat="1" ht="14" x14ac:dyDescent="0.3"/>
    <row r="955" spans="1:8" s="30" customFormat="1" ht="14" x14ac:dyDescent="0.3"/>
    <row r="956" spans="1:8" s="30" customFormat="1" ht="14" x14ac:dyDescent="0.3"/>
    <row r="957" spans="1:8" s="30" customFormat="1" ht="14" x14ac:dyDescent="0.3"/>
    <row r="958" spans="1:8" s="30" customFormat="1" ht="14" x14ac:dyDescent="0.3"/>
    <row r="959" spans="1:8" s="30" customFormat="1" ht="14" x14ac:dyDescent="0.3"/>
    <row r="960" spans="1:8" s="30" customFormat="1" ht="14" x14ac:dyDescent="0.3"/>
    <row r="961" s="30" customFormat="1" ht="14" x14ac:dyDescent="0.3"/>
    <row r="962" s="30" customFormat="1" ht="14" x14ac:dyDescent="0.3"/>
    <row r="963" s="30" customFormat="1" ht="14" x14ac:dyDescent="0.3"/>
    <row r="964" s="30" customFormat="1" ht="14" x14ac:dyDescent="0.3"/>
    <row r="965" s="30" customFormat="1" ht="14" x14ac:dyDescent="0.3"/>
    <row r="966" s="30" customFormat="1" ht="14" x14ac:dyDescent="0.3"/>
    <row r="967" s="30" customFormat="1" ht="14" x14ac:dyDescent="0.3"/>
    <row r="968" s="30" customFormat="1" ht="14" x14ac:dyDescent="0.3"/>
    <row r="969" s="30" customFormat="1" ht="14" x14ac:dyDescent="0.3"/>
    <row r="970" s="30" customFormat="1" ht="14" x14ac:dyDescent="0.3"/>
    <row r="971" s="30" customFormat="1" ht="14" x14ac:dyDescent="0.3"/>
    <row r="972" s="30" customFormat="1" ht="14" x14ac:dyDescent="0.3"/>
    <row r="973" s="30" customFormat="1" ht="14" x14ac:dyDescent="0.3"/>
    <row r="974" s="30" customFormat="1" ht="14" x14ac:dyDescent="0.3"/>
    <row r="975" s="30" customFormat="1" ht="14" x14ac:dyDescent="0.3"/>
    <row r="976" s="30" customFormat="1" ht="14" x14ac:dyDescent="0.3"/>
    <row r="977" s="30" customFormat="1" ht="14" x14ac:dyDescent="0.3"/>
    <row r="978" s="30" customFormat="1" ht="14" x14ac:dyDescent="0.3"/>
    <row r="979" s="30" customFormat="1" ht="14" x14ac:dyDescent="0.3"/>
    <row r="980" s="30" customFormat="1" ht="14" x14ac:dyDescent="0.3"/>
    <row r="981" s="30" customFormat="1" ht="14" x14ac:dyDescent="0.3"/>
    <row r="982" s="30" customFormat="1" ht="14" x14ac:dyDescent="0.3"/>
    <row r="983" s="30" customFormat="1" ht="14" x14ac:dyDescent="0.3"/>
    <row r="984" s="30" customFormat="1" ht="14" x14ac:dyDescent="0.3"/>
    <row r="985" s="30" customFormat="1" ht="14" x14ac:dyDescent="0.3"/>
    <row r="986" s="30" customFormat="1" ht="14" x14ac:dyDescent="0.3"/>
    <row r="987" s="30" customFormat="1" ht="14" x14ac:dyDescent="0.3"/>
    <row r="988" s="30" customFormat="1" ht="14" x14ac:dyDescent="0.3"/>
    <row r="989" s="30" customFormat="1" ht="14" x14ac:dyDescent="0.3"/>
    <row r="990" s="30" customFormat="1" ht="14" x14ac:dyDescent="0.3"/>
    <row r="991" s="30" customFormat="1" ht="14" x14ac:dyDescent="0.3"/>
    <row r="992" s="30" customFormat="1" ht="14" x14ac:dyDescent="0.3"/>
    <row r="993" s="30" customFormat="1" ht="14" x14ac:dyDescent="0.3"/>
    <row r="994" s="30" customFormat="1" ht="14" x14ac:dyDescent="0.3"/>
    <row r="995" s="30" customFormat="1" ht="14" x14ac:dyDescent="0.3"/>
    <row r="996" s="30" customFormat="1" ht="14" x14ac:dyDescent="0.3"/>
    <row r="997" s="30" customFormat="1" ht="14" x14ac:dyDescent="0.3"/>
    <row r="998" s="30" customFormat="1" ht="14" x14ac:dyDescent="0.3"/>
    <row r="999" s="30" customFormat="1" ht="14" x14ac:dyDescent="0.3"/>
    <row r="1000" s="30" customFormat="1" ht="14" x14ac:dyDescent="0.3"/>
    <row r="1001" s="30" customFormat="1" ht="14" x14ac:dyDescent="0.3"/>
    <row r="1002" s="30" customFormat="1" ht="14" x14ac:dyDescent="0.3"/>
    <row r="1003" s="30" customFormat="1" ht="14" x14ac:dyDescent="0.3"/>
    <row r="1004" s="30" customFormat="1" ht="14" x14ac:dyDescent="0.3"/>
    <row r="1005" s="30" customFormat="1" ht="14" x14ac:dyDescent="0.3"/>
    <row r="1006" s="30" customFormat="1" ht="14" x14ac:dyDescent="0.3"/>
    <row r="1007" s="30" customFormat="1" ht="14" x14ac:dyDescent="0.3"/>
    <row r="1008" s="30" customFormat="1" ht="14" x14ac:dyDescent="0.3"/>
    <row r="1009" s="30" customFormat="1" ht="14" x14ac:dyDescent="0.3"/>
    <row r="1010" s="30" customFormat="1" ht="14" x14ac:dyDescent="0.3"/>
    <row r="1011" s="30" customFormat="1" ht="14" x14ac:dyDescent="0.3"/>
    <row r="1012" s="30" customFormat="1" ht="14" x14ac:dyDescent="0.3"/>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88B9-B18F-4728-8BF3-F850FB46F94C}">
  <dimension ref="A1:F361"/>
  <sheetViews>
    <sheetView topLeftCell="A124" workbookViewId="0">
      <selection activeCell="E149" sqref="E149"/>
    </sheetView>
  </sheetViews>
  <sheetFormatPr baseColWidth="10" defaultColWidth="10.81640625" defaultRowHeight="14.5" x14ac:dyDescent="0.35"/>
  <cols>
    <col min="1" max="1" width="36.453125" bestFit="1" customWidth="1"/>
    <col min="2" max="2" width="24.453125" bestFit="1" customWidth="1"/>
    <col min="3" max="3" width="71" customWidth="1"/>
    <col min="4" max="4" width="13.54296875" bestFit="1" customWidth="1"/>
    <col min="5" max="5" width="17" customWidth="1"/>
  </cols>
  <sheetData>
    <row r="1" spans="1:6" s="29" customFormat="1" ht="14" x14ac:dyDescent="0.3">
      <c r="A1" s="29" t="s">
        <v>3448</v>
      </c>
      <c r="B1" s="29" t="s">
        <v>2188</v>
      </c>
      <c r="C1" s="29" t="s">
        <v>2189</v>
      </c>
      <c r="D1" s="29" t="s">
        <v>3449</v>
      </c>
      <c r="E1" s="29" t="s">
        <v>3450</v>
      </c>
      <c r="F1" s="29" t="s">
        <v>3451</v>
      </c>
    </row>
    <row r="2" spans="1:6" s="30" customFormat="1" ht="14" x14ac:dyDescent="0.3">
      <c r="A2" s="30" t="s">
        <v>3452</v>
      </c>
      <c r="B2" s="30" t="s">
        <v>1433</v>
      </c>
      <c r="C2" s="30" t="s">
        <v>3453</v>
      </c>
    </row>
    <row r="3" spans="1:6" s="30" customFormat="1" ht="14" x14ac:dyDescent="0.3">
      <c r="A3" s="30" t="s">
        <v>3452</v>
      </c>
      <c r="B3" s="30" t="s">
        <v>1329</v>
      </c>
      <c r="C3" s="30" t="s">
        <v>3454</v>
      </c>
    </row>
    <row r="4" spans="1:6" s="30" customFormat="1" ht="14" x14ac:dyDescent="0.3">
      <c r="A4" s="30" t="s">
        <v>3452</v>
      </c>
      <c r="B4" s="30" t="s">
        <v>1192</v>
      </c>
      <c r="C4" s="30" t="s">
        <v>3455</v>
      </c>
    </row>
    <row r="5" spans="1:6" s="30" customFormat="1" ht="14" x14ac:dyDescent="0.3">
      <c r="A5" s="30" t="s">
        <v>3452</v>
      </c>
      <c r="B5" s="30" t="s">
        <v>1117</v>
      </c>
      <c r="C5" s="30" t="s">
        <v>3456</v>
      </c>
    </row>
    <row r="6" spans="1:6" s="30" customFormat="1" ht="14" x14ac:dyDescent="0.3"/>
    <row r="7" spans="1:6" s="30" customFormat="1" ht="14" x14ac:dyDescent="0.3">
      <c r="A7" s="30" t="s">
        <v>3457</v>
      </c>
      <c r="B7" s="30" t="s">
        <v>1434</v>
      </c>
      <c r="C7" s="30" t="s">
        <v>3458</v>
      </c>
      <c r="D7" s="30" t="s">
        <v>1433</v>
      </c>
    </row>
    <row r="8" spans="1:6" s="30" customFormat="1" ht="14" x14ac:dyDescent="0.3">
      <c r="A8" s="30" t="s">
        <v>3457</v>
      </c>
      <c r="B8" s="30" t="s">
        <v>1466</v>
      </c>
      <c r="C8" s="30" t="s">
        <v>3459</v>
      </c>
      <c r="D8" s="30" t="s">
        <v>1433</v>
      </c>
    </row>
    <row r="9" spans="1:6" s="30" customFormat="1" ht="14" x14ac:dyDescent="0.3"/>
    <row r="10" spans="1:6" s="30" customFormat="1" ht="14" x14ac:dyDescent="0.3">
      <c r="A10" s="30" t="s">
        <v>3457</v>
      </c>
      <c r="B10" s="30" t="s">
        <v>1330</v>
      </c>
      <c r="C10" s="30" t="s">
        <v>3460</v>
      </c>
      <c r="D10" s="30" t="s">
        <v>1329</v>
      </c>
    </row>
    <row r="11" spans="1:6" s="30" customFormat="1" ht="14" x14ac:dyDescent="0.3"/>
    <row r="12" spans="1:6" s="30" customFormat="1" ht="14" x14ac:dyDescent="0.3">
      <c r="A12" s="30" t="s">
        <v>3457</v>
      </c>
      <c r="B12" s="30" t="s">
        <v>1193</v>
      </c>
      <c r="C12" s="30" t="s">
        <v>3461</v>
      </c>
      <c r="D12" s="30" t="s">
        <v>1192</v>
      </c>
    </row>
    <row r="13" spans="1:6" s="30" customFormat="1" ht="14" x14ac:dyDescent="0.3"/>
    <row r="14" spans="1:6" s="30" customFormat="1" ht="14" x14ac:dyDescent="0.3">
      <c r="A14" s="30" t="s">
        <v>3457</v>
      </c>
      <c r="B14" s="30" t="s">
        <v>1118</v>
      </c>
      <c r="C14" s="30" t="s">
        <v>3462</v>
      </c>
      <c r="D14" s="30" t="s">
        <v>1117</v>
      </c>
    </row>
    <row r="15" spans="1:6" s="30" customFormat="1" ht="14" x14ac:dyDescent="0.3"/>
    <row r="16" spans="1:6" s="30" customFormat="1" ht="14" x14ac:dyDescent="0.3">
      <c r="A16" s="30" t="s">
        <v>3463</v>
      </c>
      <c r="B16" s="30" t="s">
        <v>1431</v>
      </c>
      <c r="C16" s="33" t="s">
        <v>1665</v>
      </c>
      <c r="D16" s="30" t="s">
        <v>1433</v>
      </c>
      <c r="E16" s="30" t="s">
        <v>1434</v>
      </c>
    </row>
    <row r="17" spans="1:6" s="30" customFormat="1" ht="14" x14ac:dyDescent="0.3">
      <c r="A17" s="30" t="s">
        <v>3463</v>
      </c>
      <c r="B17" s="30" t="s">
        <v>1465</v>
      </c>
      <c r="C17" s="33" t="s">
        <v>1674</v>
      </c>
      <c r="D17" s="30" t="s">
        <v>1433</v>
      </c>
      <c r="E17" s="30" t="s">
        <v>1466</v>
      </c>
    </row>
    <row r="18" spans="1:6" s="30" customFormat="1" ht="14" x14ac:dyDescent="0.3">
      <c r="A18" s="30" t="s">
        <v>3463</v>
      </c>
      <c r="B18" s="30" t="s">
        <v>3464</v>
      </c>
      <c r="C18" s="33" t="s">
        <v>3465</v>
      </c>
      <c r="D18" s="30" t="s">
        <v>1329</v>
      </c>
      <c r="E18" s="30" t="s">
        <v>1330</v>
      </c>
    </row>
    <row r="19" spans="1:6" s="30" customFormat="1" ht="14" x14ac:dyDescent="0.3">
      <c r="A19" s="30" t="s">
        <v>3463</v>
      </c>
      <c r="B19" s="30" t="s">
        <v>1328</v>
      </c>
      <c r="C19" s="33" t="s">
        <v>1676</v>
      </c>
      <c r="D19" s="30" t="s">
        <v>1329</v>
      </c>
      <c r="E19" s="30" t="s">
        <v>1330</v>
      </c>
    </row>
    <row r="20" spans="1:6" s="30" customFormat="1" ht="14" x14ac:dyDescent="0.3">
      <c r="A20" s="30" t="s">
        <v>3463</v>
      </c>
      <c r="B20" s="30" t="s">
        <v>1191</v>
      </c>
      <c r="C20" s="33" t="s">
        <v>3466</v>
      </c>
      <c r="D20" s="30" t="s">
        <v>1192</v>
      </c>
      <c r="E20" s="30" t="s">
        <v>1193</v>
      </c>
    </row>
    <row r="21" spans="1:6" s="30" customFormat="1" ht="14" x14ac:dyDescent="0.3">
      <c r="A21" s="30" t="s">
        <v>3463</v>
      </c>
      <c r="B21" s="30" t="s">
        <v>1114</v>
      </c>
      <c r="C21" s="33" t="s">
        <v>1671</v>
      </c>
      <c r="D21" s="30" t="s">
        <v>1117</v>
      </c>
      <c r="E21" s="30" t="s">
        <v>1118</v>
      </c>
    </row>
    <row r="22" spans="1:6" s="30" customFormat="1" ht="14" x14ac:dyDescent="0.3"/>
    <row r="23" spans="1:6" s="30" customFormat="1" ht="14" x14ac:dyDescent="0.3">
      <c r="A23" s="30" t="s">
        <v>3467</v>
      </c>
      <c r="B23" s="30" t="s">
        <v>1435</v>
      </c>
      <c r="C23" s="30" t="s">
        <v>1437</v>
      </c>
      <c r="D23" s="30" t="s">
        <v>1433</v>
      </c>
      <c r="E23" s="30" t="s">
        <v>1434</v>
      </c>
      <c r="F23" s="30" t="s">
        <v>1431</v>
      </c>
    </row>
    <row r="24" spans="1:6" s="30" customFormat="1" ht="14" x14ac:dyDescent="0.3">
      <c r="A24" s="30" t="s">
        <v>3467</v>
      </c>
      <c r="B24" s="30" t="s">
        <v>1194</v>
      </c>
      <c r="C24" s="30" t="s">
        <v>1195</v>
      </c>
      <c r="D24" s="30" t="s">
        <v>1192</v>
      </c>
      <c r="E24" s="30" t="s">
        <v>1193</v>
      </c>
      <c r="F24" s="30" t="s">
        <v>1191</v>
      </c>
    </row>
    <row r="25" spans="1:6" s="30" customFormat="1" ht="14" x14ac:dyDescent="0.3">
      <c r="A25" s="30" t="s">
        <v>3467</v>
      </c>
      <c r="B25" s="30" t="s">
        <v>3468</v>
      </c>
      <c r="C25" s="30" t="s">
        <v>3469</v>
      </c>
      <c r="D25" s="30" t="s">
        <v>1329</v>
      </c>
      <c r="E25" s="30" t="s">
        <v>1330</v>
      </c>
      <c r="F25" s="30" t="s">
        <v>3464</v>
      </c>
    </row>
    <row r="26" spans="1:6" s="30" customFormat="1" ht="14" x14ac:dyDescent="0.3">
      <c r="A26" s="30" t="s">
        <v>3467</v>
      </c>
      <c r="B26" s="30" t="s">
        <v>1331</v>
      </c>
      <c r="C26" s="30" t="s">
        <v>1332</v>
      </c>
      <c r="D26" s="30" t="s">
        <v>1329</v>
      </c>
      <c r="E26" s="30" t="s">
        <v>1330</v>
      </c>
      <c r="F26" s="30" t="s">
        <v>1328</v>
      </c>
    </row>
    <row r="27" spans="1:6" s="30" customFormat="1" ht="14" x14ac:dyDescent="0.3">
      <c r="A27" s="30" t="s">
        <v>3467</v>
      </c>
      <c r="B27" s="30" t="s">
        <v>1119</v>
      </c>
      <c r="C27" s="30" t="s">
        <v>1122</v>
      </c>
      <c r="D27" s="30" t="s">
        <v>1117</v>
      </c>
      <c r="E27" s="30" t="s">
        <v>1118</v>
      </c>
      <c r="F27" s="30" t="s">
        <v>1114</v>
      </c>
    </row>
    <row r="28" spans="1:6" s="30" customFormat="1" ht="14" x14ac:dyDescent="0.3">
      <c r="A28" s="30" t="s">
        <v>3467</v>
      </c>
      <c r="B28" s="30" t="s">
        <v>1467</v>
      </c>
      <c r="C28" s="30" t="s">
        <v>1468</v>
      </c>
      <c r="D28" s="30" t="s">
        <v>1433</v>
      </c>
      <c r="E28" s="30" t="s">
        <v>1466</v>
      </c>
      <c r="F28" s="30" t="s">
        <v>1465</v>
      </c>
    </row>
    <row r="29" spans="1:6" s="30" customFormat="1" ht="14" x14ac:dyDescent="0.3"/>
    <row r="30" spans="1:6" s="30" customFormat="1" ht="14" x14ac:dyDescent="0.3">
      <c r="A30" s="30" t="s">
        <v>3470</v>
      </c>
      <c r="B30" s="30" t="s">
        <v>1116</v>
      </c>
      <c r="C30" s="30" t="s">
        <v>1121</v>
      </c>
    </row>
    <row r="31" spans="1:6" s="30" customFormat="1" ht="14" x14ac:dyDescent="0.3">
      <c r="A31" s="30" t="s">
        <v>3470</v>
      </c>
      <c r="B31" s="30" t="s">
        <v>1432</v>
      </c>
      <c r="C31" s="30" t="s">
        <v>1436</v>
      </c>
    </row>
    <row r="32" spans="1:6" s="30" customFormat="1" ht="14" x14ac:dyDescent="0.3">
      <c r="A32" s="30" t="s">
        <v>3470</v>
      </c>
      <c r="B32" s="30" t="s">
        <v>3471</v>
      </c>
      <c r="C32" s="30" t="s">
        <v>3472</v>
      </c>
    </row>
    <row r="33" spans="1:3" s="30" customFormat="1" ht="14" x14ac:dyDescent="0.3"/>
    <row r="34" spans="1:3" s="30" customFormat="1" ht="14" x14ac:dyDescent="0.3">
      <c r="A34" s="30" t="s">
        <v>3473</v>
      </c>
      <c r="B34" s="30" t="s">
        <v>1123</v>
      </c>
      <c r="C34" s="30" t="s">
        <v>3474</v>
      </c>
    </row>
    <row r="35" spans="1:3" s="30" customFormat="1" ht="14" x14ac:dyDescent="0.3">
      <c r="A35" s="30" t="s">
        <v>3473</v>
      </c>
      <c r="B35" s="30" t="s">
        <v>1137</v>
      </c>
      <c r="C35" s="30" t="s">
        <v>3475</v>
      </c>
    </row>
    <row r="36" spans="1:3" s="30" customFormat="1" ht="14" x14ac:dyDescent="0.3"/>
    <row r="37" spans="1:3" s="30" customFormat="1" ht="14" x14ac:dyDescent="0.3">
      <c r="A37" s="30" t="s">
        <v>3476</v>
      </c>
      <c r="B37" s="30" t="s">
        <v>1123</v>
      </c>
      <c r="C37" s="30" t="s">
        <v>3474</v>
      </c>
    </row>
    <row r="38" spans="1:3" s="30" customFormat="1" ht="14" x14ac:dyDescent="0.3">
      <c r="A38" s="30" t="s">
        <v>3476</v>
      </c>
      <c r="B38" s="30" t="s">
        <v>1137</v>
      </c>
      <c r="C38" s="30" t="s">
        <v>3475</v>
      </c>
    </row>
    <row r="39" spans="1:3" s="30" customFormat="1" ht="14" x14ac:dyDescent="0.3">
      <c r="A39" s="30" t="s">
        <v>3476</v>
      </c>
      <c r="B39" s="30" t="s">
        <v>1213</v>
      </c>
      <c r="C39" s="30" t="s">
        <v>3477</v>
      </c>
    </row>
    <row r="40" spans="1:3" s="30" customFormat="1" ht="14" x14ac:dyDescent="0.3"/>
    <row r="41" spans="1:3" s="30" customFormat="1" ht="14" x14ac:dyDescent="0.3">
      <c r="A41" s="30" t="s">
        <v>3478</v>
      </c>
      <c r="B41" s="30" t="s">
        <v>3479</v>
      </c>
      <c r="C41" s="30" t="s">
        <v>3480</v>
      </c>
    </row>
    <row r="42" spans="1:3" s="30" customFormat="1" ht="14" x14ac:dyDescent="0.3">
      <c r="A42" s="30" t="s">
        <v>3478</v>
      </c>
      <c r="B42" s="30" t="s">
        <v>3481</v>
      </c>
      <c r="C42" s="30" t="s">
        <v>3482</v>
      </c>
    </row>
    <row r="43" spans="1:3" s="30" customFormat="1" ht="14" x14ac:dyDescent="0.3">
      <c r="A43" s="30" t="s">
        <v>3478</v>
      </c>
      <c r="B43" s="30" t="s">
        <v>3483</v>
      </c>
      <c r="C43" s="30" t="s">
        <v>3484</v>
      </c>
    </row>
    <row r="44" spans="1:3" s="30" customFormat="1" ht="14" x14ac:dyDescent="0.3"/>
    <row r="45" spans="1:3" s="30" customFormat="1" ht="14" x14ac:dyDescent="0.3">
      <c r="A45" s="30" t="s">
        <v>3485</v>
      </c>
      <c r="B45" s="30" t="s">
        <v>1120</v>
      </c>
      <c r="C45" s="30" t="s">
        <v>3486</v>
      </c>
    </row>
    <row r="46" spans="1:3" s="30" customFormat="1" ht="14" x14ac:dyDescent="0.3">
      <c r="A46" s="30" t="s">
        <v>3485</v>
      </c>
      <c r="B46" s="30" t="s">
        <v>1271</v>
      </c>
      <c r="C46" s="30" t="s">
        <v>3487</v>
      </c>
    </row>
    <row r="47" spans="1:3" s="30" customFormat="1" ht="14" x14ac:dyDescent="0.3"/>
    <row r="48" spans="1:3" s="30" customFormat="1" ht="14" x14ac:dyDescent="0.3">
      <c r="A48" s="55" t="s">
        <v>3488</v>
      </c>
      <c r="B48" s="55" t="s">
        <v>1196</v>
      </c>
      <c r="C48" s="55" t="s">
        <v>2286</v>
      </c>
    </row>
    <row r="49" spans="1:3" s="30" customFormat="1" ht="14" x14ac:dyDescent="0.3">
      <c r="A49" s="55" t="s">
        <v>3488</v>
      </c>
      <c r="B49" s="55" t="s">
        <v>1293</v>
      </c>
      <c r="C49" s="55" t="s">
        <v>2315</v>
      </c>
    </row>
    <row r="50" spans="1:3" s="30" customFormat="1" ht="14" x14ac:dyDescent="0.3">
      <c r="A50" s="55" t="s">
        <v>3488</v>
      </c>
      <c r="B50" s="55" t="s">
        <v>1166</v>
      </c>
      <c r="C50" s="55" t="s">
        <v>3489</v>
      </c>
    </row>
    <row r="51" spans="1:3" s="30" customFormat="1" ht="14" x14ac:dyDescent="0.3">
      <c r="A51" s="55" t="s">
        <v>3488</v>
      </c>
      <c r="B51" s="55" t="s">
        <v>1125</v>
      </c>
      <c r="C51" s="55" t="s">
        <v>3490</v>
      </c>
    </row>
    <row r="52" spans="1:3" s="30" customFormat="1" ht="14" x14ac:dyDescent="0.3"/>
    <row r="53" spans="1:3" s="30" customFormat="1" ht="14" x14ac:dyDescent="0.3">
      <c r="A53" s="55" t="s">
        <v>3491</v>
      </c>
      <c r="B53" s="55" t="s">
        <v>1199</v>
      </c>
      <c r="C53" s="55" t="s">
        <v>2407</v>
      </c>
    </row>
    <row r="54" spans="1:3" s="30" customFormat="1" ht="14" x14ac:dyDescent="0.3">
      <c r="A54" s="55" t="s">
        <v>3491</v>
      </c>
      <c r="B54" s="55" t="s">
        <v>1255</v>
      </c>
      <c r="C54" s="55" t="s">
        <v>2424</v>
      </c>
    </row>
    <row r="55" spans="1:3" s="30" customFormat="1" ht="14" x14ac:dyDescent="0.3">
      <c r="A55" s="55" t="s">
        <v>3491</v>
      </c>
      <c r="B55" s="55" t="s">
        <v>3492</v>
      </c>
      <c r="C55" s="55" t="s">
        <v>1753</v>
      </c>
    </row>
    <row r="56" spans="1:3" s="30" customFormat="1" ht="14" x14ac:dyDescent="0.3">
      <c r="A56" s="55" t="s">
        <v>3491</v>
      </c>
      <c r="B56" s="55" t="s">
        <v>1486</v>
      </c>
      <c r="C56" s="55" t="s">
        <v>2457</v>
      </c>
    </row>
    <row r="57" spans="1:3" s="30" customFormat="1" ht="14" x14ac:dyDescent="0.3">
      <c r="A57" s="55" t="s">
        <v>3491</v>
      </c>
      <c r="B57" s="55" t="s">
        <v>1125</v>
      </c>
      <c r="C57" s="55" t="s">
        <v>3490</v>
      </c>
    </row>
    <row r="58" spans="1:3" s="30" customFormat="1" ht="14" x14ac:dyDescent="0.3"/>
    <row r="59" spans="1:3" s="30" customFormat="1" ht="14" x14ac:dyDescent="0.3">
      <c r="A59" s="55" t="s">
        <v>3493</v>
      </c>
      <c r="B59" s="55" t="s">
        <v>1161</v>
      </c>
      <c r="C59" s="55" t="s">
        <v>2515</v>
      </c>
    </row>
    <row r="60" spans="1:3" s="30" customFormat="1" ht="14" x14ac:dyDescent="0.3">
      <c r="A60" s="55" t="s">
        <v>3493</v>
      </c>
      <c r="B60" s="55" t="s">
        <v>1272</v>
      </c>
      <c r="C60" s="55" t="s">
        <v>2532</v>
      </c>
    </row>
    <row r="61" spans="1:3" s="30" customFormat="1" ht="14" x14ac:dyDescent="0.3">
      <c r="A61" s="55" t="s">
        <v>3493</v>
      </c>
      <c r="B61" s="55" t="s">
        <v>1210</v>
      </c>
      <c r="C61" s="55" t="s">
        <v>2554</v>
      </c>
    </row>
    <row r="62" spans="1:3" s="30" customFormat="1" ht="14" x14ac:dyDescent="0.3">
      <c r="A62" s="55" t="s">
        <v>3493</v>
      </c>
      <c r="B62" s="55" t="s">
        <v>3494</v>
      </c>
      <c r="C62" s="55" t="s">
        <v>2579</v>
      </c>
    </row>
    <row r="63" spans="1:3" s="30" customFormat="1" ht="14" x14ac:dyDescent="0.3">
      <c r="A63" s="55" t="s">
        <v>3493</v>
      </c>
      <c r="B63" s="55" t="s">
        <v>3495</v>
      </c>
      <c r="C63" s="55" t="s">
        <v>2596</v>
      </c>
    </row>
    <row r="64" spans="1:3" s="30" customFormat="1" ht="14" x14ac:dyDescent="0.3">
      <c r="A64" s="55" t="s">
        <v>3493</v>
      </c>
      <c r="B64" s="55" t="s">
        <v>1155</v>
      </c>
      <c r="C64" s="55" t="s">
        <v>2613</v>
      </c>
    </row>
    <row r="65" spans="1:3" s="30" customFormat="1" ht="14" x14ac:dyDescent="0.3">
      <c r="A65" s="55" t="s">
        <v>3493</v>
      </c>
      <c r="B65" s="55" t="s">
        <v>3496</v>
      </c>
      <c r="C65" s="55" t="s">
        <v>2630</v>
      </c>
    </row>
    <row r="66" spans="1:3" s="30" customFormat="1" ht="14" x14ac:dyDescent="0.3">
      <c r="A66" s="55" t="s">
        <v>3493</v>
      </c>
      <c r="B66" s="55" t="s">
        <v>1429</v>
      </c>
      <c r="C66" s="55" t="s">
        <v>2647</v>
      </c>
    </row>
    <row r="67" spans="1:3" s="30" customFormat="1" ht="14" x14ac:dyDescent="0.3">
      <c r="A67" s="55" t="s">
        <v>3493</v>
      </c>
      <c r="B67" s="55" t="s">
        <v>1449</v>
      </c>
      <c r="C67" s="55" t="s">
        <v>2671</v>
      </c>
    </row>
    <row r="68" spans="1:3" s="30" customFormat="1" ht="14" x14ac:dyDescent="0.3">
      <c r="A68" s="55" t="s">
        <v>3493</v>
      </c>
      <c r="B68" s="55" t="s">
        <v>3497</v>
      </c>
      <c r="C68" s="55" t="s">
        <v>2688</v>
      </c>
    </row>
    <row r="69" spans="1:3" s="30" customFormat="1" ht="14" x14ac:dyDescent="0.3">
      <c r="A69" s="55" t="s">
        <v>3493</v>
      </c>
      <c r="B69" s="55" t="s">
        <v>1422</v>
      </c>
      <c r="C69" s="55" t="s">
        <v>2705</v>
      </c>
    </row>
    <row r="70" spans="1:3" s="30" customFormat="1" ht="14" x14ac:dyDescent="0.3">
      <c r="A70" s="55" t="s">
        <v>3493</v>
      </c>
      <c r="B70" s="55" t="s">
        <v>1323</v>
      </c>
      <c r="C70" s="55" t="s">
        <v>2722</v>
      </c>
    </row>
    <row r="71" spans="1:3" s="30" customFormat="1" ht="14" x14ac:dyDescent="0.3">
      <c r="A71" s="55" t="s">
        <v>3493</v>
      </c>
      <c r="B71" s="55" t="s">
        <v>1168</v>
      </c>
      <c r="C71" s="55" t="s">
        <v>2739</v>
      </c>
    </row>
    <row r="72" spans="1:3" s="30" customFormat="1" ht="14" x14ac:dyDescent="0.3">
      <c r="A72" s="55" t="s">
        <v>3493</v>
      </c>
      <c r="B72" s="55" t="s">
        <v>1179</v>
      </c>
      <c r="C72" s="55" t="s">
        <v>1778</v>
      </c>
    </row>
    <row r="73" spans="1:3" s="30" customFormat="1" ht="14" x14ac:dyDescent="0.3">
      <c r="A73" s="55" t="s">
        <v>3493</v>
      </c>
      <c r="B73" s="55" t="s">
        <v>1297</v>
      </c>
      <c r="C73" s="55" t="s">
        <v>2775</v>
      </c>
    </row>
    <row r="74" spans="1:3" s="30" customFormat="1" ht="14" x14ac:dyDescent="0.3">
      <c r="A74" s="55" t="s">
        <v>3493</v>
      </c>
      <c r="B74" s="55" t="s">
        <v>1125</v>
      </c>
      <c r="C74" s="55" t="s">
        <v>3490</v>
      </c>
    </row>
    <row r="75" spans="1:3" s="30" customFormat="1" ht="14" x14ac:dyDescent="0.3"/>
    <row r="76" spans="1:3" s="30" customFormat="1" ht="14" x14ac:dyDescent="0.3">
      <c r="A76" s="30" t="s">
        <v>3498</v>
      </c>
      <c r="B76" s="30" t="s">
        <v>3499</v>
      </c>
      <c r="C76" s="30" t="s">
        <v>3500</v>
      </c>
    </row>
    <row r="77" spans="1:3" s="30" customFormat="1" ht="14" x14ac:dyDescent="0.3">
      <c r="A77" s="30" t="s">
        <v>3498</v>
      </c>
      <c r="B77" s="30" t="s">
        <v>3501</v>
      </c>
      <c r="C77" s="30" t="s">
        <v>3502</v>
      </c>
    </row>
    <row r="78" spans="1:3" s="30" customFormat="1" ht="14" x14ac:dyDescent="0.3"/>
    <row r="79" spans="1:3" s="30" customFormat="1" ht="14" x14ac:dyDescent="0.3">
      <c r="A79" s="30" t="s">
        <v>3503</v>
      </c>
      <c r="B79" s="30" t="s">
        <v>1150</v>
      </c>
      <c r="C79" s="30" t="s">
        <v>3504</v>
      </c>
    </row>
    <row r="80" spans="1:3" s="30" customFormat="1" ht="14" x14ac:dyDescent="0.3">
      <c r="A80" s="30" t="s">
        <v>3503</v>
      </c>
      <c r="B80" s="30" t="s">
        <v>1124</v>
      </c>
      <c r="C80" s="30" t="s">
        <v>3505</v>
      </c>
    </row>
    <row r="81" spans="1:3" s="30" customFormat="1" ht="14" x14ac:dyDescent="0.3">
      <c r="A81" s="30" t="s">
        <v>3503</v>
      </c>
      <c r="B81" s="30" t="s">
        <v>1278</v>
      </c>
      <c r="C81" s="30" t="s">
        <v>3506</v>
      </c>
    </row>
    <row r="82" spans="1:3" s="30" customFormat="1" ht="14" x14ac:dyDescent="0.3">
      <c r="A82" s="30" t="s">
        <v>3503</v>
      </c>
      <c r="B82" s="30" t="s">
        <v>1213</v>
      </c>
      <c r="C82" s="30" t="s">
        <v>3477</v>
      </c>
    </row>
    <row r="83" spans="1:3" s="30" customFormat="1" ht="14" x14ac:dyDescent="0.3"/>
    <row r="84" spans="1:3" s="30" customFormat="1" ht="14" x14ac:dyDescent="0.3">
      <c r="A84" s="30" t="s">
        <v>3507</v>
      </c>
      <c r="B84" s="30" t="s">
        <v>1127</v>
      </c>
      <c r="C84" s="30" t="s">
        <v>3508</v>
      </c>
    </row>
    <row r="85" spans="1:3" s="30" customFormat="1" ht="14" x14ac:dyDescent="0.3">
      <c r="A85" s="30" t="s">
        <v>3507</v>
      </c>
      <c r="B85" s="30" t="s">
        <v>1129</v>
      </c>
      <c r="C85" s="30" t="s">
        <v>3509</v>
      </c>
    </row>
    <row r="86" spans="1:3" s="30" customFormat="1" ht="14" x14ac:dyDescent="0.3">
      <c r="A86" s="30" t="s">
        <v>3507</v>
      </c>
      <c r="B86" s="30" t="s">
        <v>1265</v>
      </c>
      <c r="C86" s="30" t="s">
        <v>3510</v>
      </c>
    </row>
    <row r="87" spans="1:3" s="30" customFormat="1" ht="14" x14ac:dyDescent="0.3"/>
    <row r="88" spans="1:3" s="30" customFormat="1" ht="14" x14ac:dyDescent="0.3">
      <c r="A88" s="30" t="s">
        <v>3511</v>
      </c>
      <c r="B88" s="30" t="s">
        <v>1218</v>
      </c>
      <c r="C88" s="30" t="s">
        <v>3512</v>
      </c>
    </row>
    <row r="89" spans="1:3" s="30" customFormat="1" ht="14" x14ac:dyDescent="0.3">
      <c r="A89" s="30" t="s">
        <v>3511</v>
      </c>
      <c r="B89" s="30" t="s">
        <v>3513</v>
      </c>
      <c r="C89" s="30" t="s">
        <v>3514</v>
      </c>
    </row>
    <row r="90" spans="1:3" s="30" customFormat="1" ht="14" x14ac:dyDescent="0.3"/>
    <row r="91" spans="1:3" s="30" customFormat="1" ht="14" x14ac:dyDescent="0.3">
      <c r="A91" s="55" t="s">
        <v>3515</v>
      </c>
      <c r="B91" s="55" t="s">
        <v>1262</v>
      </c>
      <c r="C91" s="55" t="s">
        <v>3516</v>
      </c>
    </row>
    <row r="92" spans="1:3" s="30" customFormat="1" ht="14" x14ac:dyDescent="0.3">
      <c r="A92" s="55" t="s">
        <v>3515</v>
      </c>
      <c r="B92" s="55" t="s">
        <v>1292</v>
      </c>
      <c r="C92" s="55" t="s">
        <v>3517</v>
      </c>
    </row>
    <row r="93" spans="1:3" s="30" customFormat="1" ht="14" x14ac:dyDescent="0.3">
      <c r="A93" s="55"/>
      <c r="B93" s="55"/>
      <c r="C93" s="55"/>
    </row>
    <row r="94" spans="1:3" s="30" customFormat="1" ht="14" x14ac:dyDescent="0.3">
      <c r="A94" s="30" t="s">
        <v>3518</v>
      </c>
      <c r="B94" s="55" t="s">
        <v>1273</v>
      </c>
      <c r="C94" s="55" t="s">
        <v>3519</v>
      </c>
    </row>
    <row r="95" spans="1:3" s="30" customFormat="1" ht="14" x14ac:dyDescent="0.3">
      <c r="A95" s="30" t="s">
        <v>3518</v>
      </c>
      <c r="B95" s="55" t="s">
        <v>3520</v>
      </c>
      <c r="C95" s="55" t="s">
        <v>3521</v>
      </c>
    </row>
    <row r="96" spans="1:3" s="30" customFormat="1" ht="14" x14ac:dyDescent="0.3">
      <c r="A96" s="55"/>
      <c r="B96" s="55"/>
      <c r="C96" s="55"/>
    </row>
    <row r="97" spans="1:3" s="30" customFormat="1" ht="14" x14ac:dyDescent="0.3">
      <c r="A97" s="30" t="s">
        <v>3522</v>
      </c>
      <c r="B97" s="55" t="s">
        <v>3523</v>
      </c>
      <c r="C97" s="55" t="s">
        <v>3524</v>
      </c>
    </row>
    <row r="98" spans="1:3" s="30" customFormat="1" ht="14" x14ac:dyDescent="0.3">
      <c r="A98" s="30" t="s">
        <v>3522</v>
      </c>
      <c r="B98" s="55" t="s">
        <v>1185</v>
      </c>
      <c r="C98" s="55" t="s">
        <v>3525</v>
      </c>
    </row>
    <row r="99" spans="1:3" s="30" customFormat="1" ht="14" x14ac:dyDescent="0.3">
      <c r="A99" s="30" t="s">
        <v>3522</v>
      </c>
      <c r="B99" s="55" t="s">
        <v>3526</v>
      </c>
      <c r="C99" s="55" t="s">
        <v>3527</v>
      </c>
    </row>
    <row r="100" spans="1:3" s="30" customFormat="1" ht="14" x14ac:dyDescent="0.3"/>
    <row r="101" spans="1:3" s="30" customFormat="1" ht="14" x14ac:dyDescent="0.3">
      <c r="A101" s="55" t="s">
        <v>3528</v>
      </c>
      <c r="B101" s="55" t="s">
        <v>3529</v>
      </c>
      <c r="C101" s="55" t="s">
        <v>3530</v>
      </c>
    </row>
    <row r="102" spans="1:3" s="30" customFormat="1" ht="14" x14ac:dyDescent="0.3">
      <c r="A102" s="55" t="s">
        <v>3528</v>
      </c>
      <c r="B102" s="55" t="s">
        <v>3531</v>
      </c>
      <c r="C102" s="55" t="s">
        <v>3532</v>
      </c>
    </row>
    <row r="103" spans="1:3" s="30" customFormat="1" ht="14" x14ac:dyDescent="0.3">
      <c r="A103" s="55" t="s">
        <v>3528</v>
      </c>
      <c r="B103" s="55" t="s">
        <v>3533</v>
      </c>
      <c r="C103" s="55" t="s">
        <v>3534</v>
      </c>
    </row>
    <row r="104" spans="1:3" s="30" customFormat="1" ht="14" x14ac:dyDescent="0.3">
      <c r="A104" s="55" t="s">
        <v>3528</v>
      </c>
      <c r="B104" s="55" t="s">
        <v>1310</v>
      </c>
      <c r="C104" s="55" t="s">
        <v>3535</v>
      </c>
    </row>
    <row r="105" spans="1:3" s="30" customFormat="1" ht="14" x14ac:dyDescent="0.3"/>
    <row r="106" spans="1:3" s="30" customFormat="1" ht="14" x14ac:dyDescent="0.3">
      <c r="A106" s="30" t="s">
        <v>3536</v>
      </c>
      <c r="B106" s="30" t="s">
        <v>1264</v>
      </c>
      <c r="C106" s="30" t="s">
        <v>3537</v>
      </c>
    </row>
    <row r="107" spans="1:3" s="30" customFormat="1" ht="14" x14ac:dyDescent="0.3">
      <c r="A107" s="30" t="s">
        <v>3536</v>
      </c>
      <c r="B107" s="30" t="s">
        <v>3538</v>
      </c>
      <c r="C107" s="30" t="s">
        <v>3539</v>
      </c>
    </row>
    <row r="108" spans="1:3" s="30" customFormat="1" ht="14" x14ac:dyDescent="0.3">
      <c r="A108" s="30" t="s">
        <v>3536</v>
      </c>
      <c r="B108" s="30" t="s">
        <v>3540</v>
      </c>
      <c r="C108" s="30" t="s">
        <v>3541</v>
      </c>
    </row>
    <row r="109" spans="1:3" s="30" customFormat="1" ht="14" x14ac:dyDescent="0.3"/>
    <row r="110" spans="1:3" s="30" customFormat="1" ht="14" x14ac:dyDescent="0.3">
      <c r="A110" s="55" t="s">
        <v>3542</v>
      </c>
      <c r="B110" s="55" t="s">
        <v>1131</v>
      </c>
      <c r="C110" s="55" t="s">
        <v>3543</v>
      </c>
    </row>
    <row r="111" spans="1:3" s="30" customFormat="1" ht="14" x14ac:dyDescent="0.3">
      <c r="A111" s="55" t="s">
        <v>3542</v>
      </c>
      <c r="B111" s="55" t="s">
        <v>1128</v>
      </c>
      <c r="C111" s="55" t="s">
        <v>3544</v>
      </c>
    </row>
    <row r="112" spans="1:3" s="30" customFormat="1" ht="14" x14ac:dyDescent="0.3">
      <c r="A112" s="55" t="s">
        <v>3542</v>
      </c>
      <c r="B112" s="55" t="s">
        <v>1143</v>
      </c>
      <c r="C112" s="55" t="s">
        <v>3545</v>
      </c>
    </row>
    <row r="113" spans="1:6" s="30" customFormat="1" ht="14" x14ac:dyDescent="0.3">
      <c r="A113" s="55" t="s">
        <v>3542</v>
      </c>
      <c r="B113" s="55" t="s">
        <v>1274</v>
      </c>
      <c r="C113" s="55" t="s">
        <v>3546</v>
      </c>
    </row>
    <row r="114" spans="1:6" s="30" customFormat="1" ht="14" x14ac:dyDescent="0.3">
      <c r="A114" s="55" t="s">
        <v>3542</v>
      </c>
      <c r="B114" s="55" t="s">
        <v>1173</v>
      </c>
      <c r="C114" s="55" t="s">
        <v>3547</v>
      </c>
    </row>
    <row r="115" spans="1:6" s="30" customFormat="1" ht="14" x14ac:dyDescent="0.3">
      <c r="A115" s="55" t="s">
        <v>3542</v>
      </c>
      <c r="B115" s="55" t="s">
        <v>1219</v>
      </c>
      <c r="C115" s="55" t="s">
        <v>3548</v>
      </c>
    </row>
    <row r="116" spans="1:6" s="30" customFormat="1" ht="14" x14ac:dyDescent="0.3"/>
    <row r="117" spans="1:6" s="30" customFormat="1" ht="14" x14ac:dyDescent="0.3">
      <c r="A117" s="48" t="s">
        <v>3549</v>
      </c>
      <c r="B117" s="30" t="s">
        <v>3550</v>
      </c>
      <c r="C117" s="30" t="s">
        <v>3551</v>
      </c>
    </row>
    <row r="118" spans="1:6" s="30" customFormat="1" ht="14" x14ac:dyDescent="0.3">
      <c r="A118" s="30" t="s">
        <v>3549</v>
      </c>
      <c r="B118" s="30" t="s">
        <v>1220</v>
      </c>
      <c r="C118" s="30" t="s">
        <v>3552</v>
      </c>
    </row>
    <row r="119" spans="1:6" s="30" customFormat="1" ht="14" x14ac:dyDescent="0.3">
      <c r="A119" s="30" t="s">
        <v>3549</v>
      </c>
      <c r="B119" s="30" t="s">
        <v>1404</v>
      </c>
      <c r="C119" s="30" t="s">
        <v>3553</v>
      </c>
    </row>
    <row r="120" spans="1:6" s="30" customFormat="1" ht="14" x14ac:dyDescent="0.3">
      <c r="A120" s="30" t="s">
        <v>3549</v>
      </c>
      <c r="B120" s="30" t="s">
        <v>3554</v>
      </c>
      <c r="C120" s="30" t="s">
        <v>3555</v>
      </c>
    </row>
    <row r="121" spans="1:6" s="30" customFormat="1" ht="14" x14ac:dyDescent="0.3">
      <c r="A121" s="30" t="s">
        <v>3549</v>
      </c>
      <c r="B121" s="30" t="s">
        <v>1320</v>
      </c>
      <c r="C121" s="30" t="s">
        <v>3556</v>
      </c>
    </row>
    <row r="122" spans="1:6" s="30" customFormat="1" ht="14" x14ac:dyDescent="0.3">
      <c r="A122" s="30" t="s">
        <v>3549</v>
      </c>
      <c r="B122" s="30" t="s">
        <v>3557</v>
      </c>
      <c r="C122" s="30" t="s">
        <v>3558</v>
      </c>
    </row>
    <row r="123" spans="1:6" s="30" customFormat="1" ht="14" x14ac:dyDescent="0.3">
      <c r="A123" s="30" t="s">
        <v>3549</v>
      </c>
      <c r="B123" s="30" t="s">
        <v>3559</v>
      </c>
      <c r="C123" s="30" t="s">
        <v>3560</v>
      </c>
    </row>
    <row r="124" spans="1:6" s="30" customFormat="1" ht="14" x14ac:dyDescent="0.3">
      <c r="A124" s="30" t="s">
        <v>3549</v>
      </c>
      <c r="B124" s="30" t="s">
        <v>1324</v>
      </c>
      <c r="C124" s="30" t="s">
        <v>3561</v>
      </c>
    </row>
    <row r="125" spans="1:6" s="30" customFormat="1" ht="14" x14ac:dyDescent="0.3">
      <c r="A125" s="30" t="s">
        <v>3549</v>
      </c>
      <c r="B125" s="30" t="s">
        <v>3562</v>
      </c>
      <c r="C125" s="30" t="s">
        <v>3563</v>
      </c>
    </row>
    <row r="126" spans="1:6" s="30" customFormat="1" ht="14" x14ac:dyDescent="0.3">
      <c r="A126" s="30" t="s">
        <v>3549</v>
      </c>
      <c r="B126" s="30" t="s">
        <v>3564</v>
      </c>
      <c r="C126" s="30" t="s">
        <v>3565</v>
      </c>
    </row>
    <row r="127" spans="1:6" s="30" customFormat="1" ht="14" x14ac:dyDescent="0.3">
      <c r="A127" s="48" t="s">
        <v>3549</v>
      </c>
      <c r="B127" s="30" t="s">
        <v>1310</v>
      </c>
      <c r="C127" s="30" t="s">
        <v>3535</v>
      </c>
      <c r="F127" s="56"/>
    </row>
    <row r="128" spans="1:6" s="30" customFormat="1" ht="14" x14ac:dyDescent="0.3">
      <c r="F128" s="56"/>
    </row>
    <row r="129" spans="1:6" s="30" customFormat="1" ht="14" x14ac:dyDescent="0.3">
      <c r="A129" s="30" t="s">
        <v>3566</v>
      </c>
      <c r="B129" s="30" t="s">
        <v>3567</v>
      </c>
      <c r="C129" s="30" t="s">
        <v>3568</v>
      </c>
      <c r="E129" s="57"/>
      <c r="F129" s="56"/>
    </row>
    <row r="130" spans="1:6" s="30" customFormat="1" ht="14" x14ac:dyDescent="0.3">
      <c r="A130" s="30" t="s">
        <v>3566</v>
      </c>
      <c r="B130" s="30" t="s">
        <v>3569</v>
      </c>
      <c r="C130" s="30" t="s">
        <v>3570</v>
      </c>
      <c r="F130" s="56"/>
    </row>
    <row r="131" spans="1:6" s="30" customFormat="1" ht="14" x14ac:dyDescent="0.3">
      <c r="A131" s="30" t="s">
        <v>3566</v>
      </c>
      <c r="B131" s="30" t="s">
        <v>1348</v>
      </c>
      <c r="C131" s="30" t="s">
        <v>3571</v>
      </c>
      <c r="F131" s="56"/>
    </row>
    <row r="132" spans="1:6" s="30" customFormat="1" ht="14" x14ac:dyDescent="0.3">
      <c r="A132" s="30" t="s">
        <v>3566</v>
      </c>
      <c r="B132" s="30" t="s">
        <v>1552</v>
      </c>
      <c r="C132" s="30" t="s">
        <v>3572</v>
      </c>
      <c r="F132" s="56"/>
    </row>
    <row r="133" spans="1:6" s="30" customFormat="1" ht="14" x14ac:dyDescent="0.3">
      <c r="A133" s="30" t="s">
        <v>3566</v>
      </c>
      <c r="B133" s="30" t="s">
        <v>1301</v>
      </c>
      <c r="C133" s="30" t="s">
        <v>3573</v>
      </c>
      <c r="F133" s="56"/>
    </row>
    <row r="134" spans="1:6" s="30" customFormat="1" ht="14" x14ac:dyDescent="0.3">
      <c r="A134" s="30" t="s">
        <v>3566</v>
      </c>
      <c r="B134" s="30" t="s">
        <v>1153</v>
      </c>
      <c r="C134" s="30" t="s">
        <v>3574</v>
      </c>
      <c r="F134" s="56"/>
    </row>
    <row r="135" spans="1:6" s="30" customFormat="1" ht="14" x14ac:dyDescent="0.3">
      <c r="A135" s="30" t="s">
        <v>3566</v>
      </c>
      <c r="B135" s="30" t="s">
        <v>1294</v>
      </c>
      <c r="C135" s="30" t="s">
        <v>3575</v>
      </c>
      <c r="F135" s="56"/>
    </row>
    <row r="136" spans="1:6" s="30" customFormat="1" ht="14" x14ac:dyDescent="0.3">
      <c r="A136" s="30" t="s">
        <v>3566</v>
      </c>
      <c r="B136" s="30" t="s">
        <v>1212</v>
      </c>
      <c r="C136" s="30" t="s">
        <v>3576</v>
      </c>
      <c r="F136" s="56"/>
    </row>
    <row r="137" spans="1:6" s="30" customFormat="1" ht="14" x14ac:dyDescent="0.3">
      <c r="A137" s="30" t="s">
        <v>3566</v>
      </c>
      <c r="B137" s="30" t="s">
        <v>1209</v>
      </c>
      <c r="C137" s="30" t="s">
        <v>3577</v>
      </c>
      <c r="F137" s="58"/>
    </row>
    <row r="138" spans="1:6" s="30" customFormat="1" ht="14" x14ac:dyDescent="0.3">
      <c r="A138" s="30" t="s">
        <v>3566</v>
      </c>
      <c r="B138" s="30" t="s">
        <v>3578</v>
      </c>
      <c r="C138" s="30" t="s">
        <v>3579</v>
      </c>
      <c r="F138" s="58"/>
    </row>
    <row r="139" spans="1:6" s="30" customFormat="1" ht="14" x14ac:dyDescent="0.3">
      <c r="A139" s="30" t="s">
        <v>3566</v>
      </c>
      <c r="B139" s="30" t="s">
        <v>1310</v>
      </c>
      <c r="C139" s="30" t="s">
        <v>3535</v>
      </c>
      <c r="F139" s="58"/>
    </row>
    <row r="140" spans="1:6" s="30" customFormat="1" ht="14" x14ac:dyDescent="0.3">
      <c r="A140" s="30" t="s">
        <v>3566</v>
      </c>
      <c r="B140" s="30" t="s">
        <v>1213</v>
      </c>
      <c r="C140" s="30" t="s">
        <v>3477</v>
      </c>
    </row>
    <row r="141" spans="1:6" s="30" customFormat="1" ht="14" x14ac:dyDescent="0.3"/>
    <row r="142" spans="1:6" s="30" customFormat="1" ht="14" x14ac:dyDescent="0.3">
      <c r="A142" s="48" t="s">
        <v>3580</v>
      </c>
      <c r="B142" s="30" t="s">
        <v>1134</v>
      </c>
      <c r="C142" s="30" t="s">
        <v>3581</v>
      </c>
    </row>
    <row r="143" spans="1:6" s="30" customFormat="1" ht="14" x14ac:dyDescent="0.3">
      <c r="A143" s="30" t="s">
        <v>3580</v>
      </c>
      <c r="B143" s="30" t="s">
        <v>1145</v>
      </c>
      <c r="C143" s="30" t="s">
        <v>3582</v>
      </c>
    </row>
    <row r="144" spans="1:6" s="30" customFormat="1" ht="14" x14ac:dyDescent="0.3">
      <c r="A144" s="30" t="s">
        <v>3580</v>
      </c>
      <c r="B144" s="30" t="s">
        <v>3583</v>
      </c>
      <c r="C144" s="30" t="s">
        <v>3584</v>
      </c>
      <c r="F144" s="58"/>
    </row>
    <row r="145" spans="1:3" x14ac:dyDescent="0.35">
      <c r="A145" s="48" t="s">
        <v>3580</v>
      </c>
      <c r="B145" s="30" t="s">
        <v>1213</v>
      </c>
      <c r="C145" s="30" t="s">
        <v>3477</v>
      </c>
    </row>
    <row r="146" spans="1:3" x14ac:dyDescent="0.35">
      <c r="A146" s="30"/>
      <c r="B146" s="30"/>
      <c r="C146" s="30"/>
    </row>
    <row r="147" spans="1:3" x14ac:dyDescent="0.35">
      <c r="A147" s="48" t="s">
        <v>3585</v>
      </c>
      <c r="B147" s="30" t="s">
        <v>1304</v>
      </c>
      <c r="C147" s="30" t="s">
        <v>3586</v>
      </c>
    </row>
    <row r="148" spans="1:3" x14ac:dyDescent="0.35">
      <c r="A148" s="30" t="s">
        <v>3585</v>
      </c>
      <c r="B148" s="30" t="s">
        <v>3587</v>
      </c>
      <c r="C148" s="30" t="s">
        <v>3588</v>
      </c>
    </row>
    <row r="149" spans="1:3" x14ac:dyDescent="0.35">
      <c r="A149" s="30" t="s">
        <v>3585</v>
      </c>
      <c r="B149" s="30" t="s">
        <v>3589</v>
      </c>
      <c r="C149" s="30" t="s">
        <v>3590</v>
      </c>
    </row>
    <row r="150" spans="1:3" x14ac:dyDescent="0.35">
      <c r="A150" s="30" t="s">
        <v>3585</v>
      </c>
      <c r="B150" s="30" t="s">
        <v>3591</v>
      </c>
      <c r="C150" s="30" t="s">
        <v>3592</v>
      </c>
    </row>
    <row r="151" spans="1:3" x14ac:dyDescent="0.35">
      <c r="A151" s="30" t="s">
        <v>3585</v>
      </c>
      <c r="B151" s="30" t="s">
        <v>3593</v>
      </c>
      <c r="C151" s="30" t="s">
        <v>3594</v>
      </c>
    </row>
    <row r="152" spans="1:3" x14ac:dyDescent="0.35">
      <c r="A152" s="30" t="s">
        <v>3585</v>
      </c>
      <c r="B152" s="30" t="s">
        <v>1205</v>
      </c>
      <c r="C152" s="30" t="s">
        <v>3595</v>
      </c>
    </row>
    <row r="153" spans="1:3" x14ac:dyDescent="0.35">
      <c r="A153" s="30" t="s">
        <v>3585</v>
      </c>
      <c r="B153" s="30" t="s">
        <v>3596</v>
      </c>
      <c r="C153" s="30" t="s">
        <v>3597</v>
      </c>
    </row>
    <row r="154" spans="1:3" x14ac:dyDescent="0.35">
      <c r="A154" s="30" t="s">
        <v>3585</v>
      </c>
      <c r="B154" s="30" t="s">
        <v>3598</v>
      </c>
      <c r="C154" s="30" t="s">
        <v>3599</v>
      </c>
    </row>
    <row r="155" spans="1:3" x14ac:dyDescent="0.35">
      <c r="A155" s="30" t="s">
        <v>3585</v>
      </c>
      <c r="B155" s="30" t="s">
        <v>1396</v>
      </c>
      <c r="C155" s="30" t="s">
        <v>3600</v>
      </c>
    </row>
    <row r="156" spans="1:3" x14ac:dyDescent="0.35">
      <c r="A156" s="30" t="s">
        <v>3585</v>
      </c>
      <c r="B156" s="30" t="s">
        <v>1198</v>
      </c>
      <c r="C156" s="30" t="s">
        <v>3601</v>
      </c>
    </row>
    <row r="157" spans="1:3" s="30" customFormat="1" ht="14" x14ac:dyDescent="0.3">
      <c r="A157" s="30" t="s">
        <v>3585</v>
      </c>
      <c r="B157" s="30" t="s">
        <v>1310</v>
      </c>
      <c r="C157" s="30" t="s">
        <v>3602</v>
      </c>
    </row>
    <row r="158" spans="1:3" s="30" customFormat="1" ht="18.75" customHeight="1" x14ac:dyDescent="0.3">
      <c r="A158" s="48" t="s">
        <v>3585</v>
      </c>
      <c r="B158" s="30" t="s">
        <v>1213</v>
      </c>
      <c r="C158" s="30" t="s">
        <v>3603</v>
      </c>
    </row>
    <row r="159" spans="1:3" s="30" customFormat="1" ht="14" x14ac:dyDescent="0.3"/>
    <row r="160" spans="1:3" x14ac:dyDescent="0.35">
      <c r="A160" s="30"/>
      <c r="B160" s="30"/>
      <c r="C160" s="30"/>
    </row>
    <row r="161" spans="1:6" x14ac:dyDescent="0.35">
      <c r="A161" s="48" t="s">
        <v>3604</v>
      </c>
      <c r="B161" s="30" t="s">
        <v>3605</v>
      </c>
      <c r="C161" s="30" t="s">
        <v>3606</v>
      </c>
    </row>
    <row r="162" spans="1:6" x14ac:dyDescent="0.35">
      <c r="A162" s="30" t="s">
        <v>3604</v>
      </c>
      <c r="B162" s="30" t="s">
        <v>3607</v>
      </c>
      <c r="C162" s="30" t="s">
        <v>3608</v>
      </c>
    </row>
    <row r="163" spans="1:6" x14ac:dyDescent="0.35">
      <c r="A163" s="30" t="s">
        <v>3604</v>
      </c>
      <c r="B163" s="30" t="s">
        <v>3609</v>
      </c>
      <c r="C163" s="30" t="s">
        <v>3610</v>
      </c>
    </row>
    <row r="164" spans="1:6" x14ac:dyDescent="0.35">
      <c r="A164" s="30" t="s">
        <v>3604</v>
      </c>
      <c r="B164" s="30" t="s">
        <v>3611</v>
      </c>
      <c r="C164" s="30" t="s">
        <v>3612</v>
      </c>
    </row>
    <row r="165" spans="1:6" x14ac:dyDescent="0.35">
      <c r="A165" s="30" t="s">
        <v>3604</v>
      </c>
      <c r="B165" s="30" t="s">
        <v>3613</v>
      </c>
      <c r="C165" s="30" t="s">
        <v>3614</v>
      </c>
    </row>
    <row r="166" spans="1:6" x14ac:dyDescent="0.35">
      <c r="A166" s="30" t="s">
        <v>3604</v>
      </c>
      <c r="B166" s="30" t="s">
        <v>3615</v>
      </c>
      <c r="C166" s="30" t="s">
        <v>3616</v>
      </c>
    </row>
    <row r="167" spans="1:6" x14ac:dyDescent="0.35">
      <c r="A167" s="30" t="s">
        <v>3604</v>
      </c>
      <c r="B167" s="30" t="s">
        <v>3617</v>
      </c>
      <c r="C167" s="30" t="s">
        <v>3618</v>
      </c>
    </row>
    <row r="168" spans="1:6" x14ac:dyDescent="0.35">
      <c r="A168" s="30" t="s">
        <v>3604</v>
      </c>
      <c r="B168" s="30" t="s">
        <v>3619</v>
      </c>
      <c r="C168" s="30" t="s">
        <v>3620</v>
      </c>
    </row>
    <row r="169" spans="1:6" x14ac:dyDescent="0.35">
      <c r="A169" s="30" t="s">
        <v>3604</v>
      </c>
      <c r="B169" s="30" t="s">
        <v>3621</v>
      </c>
      <c r="C169" s="30" t="s">
        <v>3622</v>
      </c>
    </row>
    <row r="170" spans="1:6" x14ac:dyDescent="0.35">
      <c r="A170" s="30" t="s">
        <v>3604</v>
      </c>
      <c r="B170" s="30" t="s">
        <v>3623</v>
      </c>
      <c r="C170" s="30" t="s">
        <v>3624</v>
      </c>
    </row>
    <row r="171" spans="1:6" s="30" customFormat="1" ht="14" x14ac:dyDescent="0.3">
      <c r="A171" s="30" t="s">
        <v>3604</v>
      </c>
      <c r="B171" s="30" t="s">
        <v>1310</v>
      </c>
      <c r="C171" s="30" t="s">
        <v>3535</v>
      </c>
      <c r="F171" s="58"/>
    </row>
    <row r="172" spans="1:6" s="30" customFormat="1" ht="14" x14ac:dyDescent="0.3">
      <c r="A172" s="48" t="s">
        <v>3604</v>
      </c>
      <c r="B172" s="30" t="s">
        <v>1213</v>
      </c>
      <c r="C172" s="30" t="s">
        <v>3603</v>
      </c>
    </row>
    <row r="173" spans="1:6" s="30" customFormat="1" ht="14" x14ac:dyDescent="0.3"/>
    <row r="174" spans="1:6" s="30" customFormat="1" ht="14" x14ac:dyDescent="0.3">
      <c r="A174" s="30" t="s">
        <v>3625</v>
      </c>
      <c r="B174" s="30" t="s">
        <v>1135</v>
      </c>
      <c r="C174" s="30" t="s">
        <v>3626</v>
      </c>
    </row>
    <row r="175" spans="1:6" s="30" customFormat="1" ht="14" x14ac:dyDescent="0.3">
      <c r="A175" s="30" t="s">
        <v>3625</v>
      </c>
      <c r="B175" s="30" t="s">
        <v>3627</v>
      </c>
      <c r="C175" s="30" t="s">
        <v>3628</v>
      </c>
    </row>
    <row r="176" spans="1:6" s="30" customFormat="1" ht="14" x14ac:dyDescent="0.3">
      <c r="A176" s="30" t="s">
        <v>3625</v>
      </c>
      <c r="B176" s="30" t="s">
        <v>3629</v>
      </c>
      <c r="C176" s="30" t="s">
        <v>3630</v>
      </c>
    </row>
    <row r="177" spans="1:3" s="30" customFormat="1" ht="14" x14ac:dyDescent="0.3">
      <c r="A177" s="30" t="s">
        <v>3625</v>
      </c>
      <c r="B177" s="30" t="s">
        <v>3631</v>
      </c>
      <c r="C177" s="30" t="s">
        <v>3632</v>
      </c>
    </row>
    <row r="178" spans="1:3" s="30" customFormat="1" ht="14" x14ac:dyDescent="0.3">
      <c r="A178" s="30" t="s">
        <v>3625</v>
      </c>
      <c r="B178" s="30" t="s">
        <v>3633</v>
      </c>
      <c r="C178" s="30" t="s">
        <v>3634</v>
      </c>
    </row>
    <row r="179" spans="1:3" s="30" customFormat="1" ht="14" x14ac:dyDescent="0.3">
      <c r="A179" s="30" t="s">
        <v>3625</v>
      </c>
      <c r="B179" s="30" t="s">
        <v>1310</v>
      </c>
      <c r="C179" s="30" t="s">
        <v>3635</v>
      </c>
    </row>
    <row r="180" spans="1:3" s="30" customFormat="1" ht="14" x14ac:dyDescent="0.3"/>
    <row r="181" spans="1:3" s="30" customFormat="1" ht="14" x14ac:dyDescent="0.3">
      <c r="A181" s="30" t="s">
        <v>3636</v>
      </c>
      <c r="B181" s="30" t="s">
        <v>1181</v>
      </c>
      <c r="C181" s="30" t="s">
        <v>3637</v>
      </c>
    </row>
    <row r="182" spans="1:3" s="30" customFormat="1" ht="14" x14ac:dyDescent="0.3">
      <c r="A182" s="30" t="s">
        <v>3636</v>
      </c>
      <c r="B182" s="30" t="s">
        <v>1136</v>
      </c>
      <c r="C182" s="30" t="s">
        <v>3638</v>
      </c>
    </row>
    <row r="183" spans="1:3" s="30" customFormat="1" ht="14" x14ac:dyDescent="0.3">
      <c r="A183" s="30" t="s">
        <v>3636</v>
      </c>
      <c r="B183" s="30" t="s">
        <v>1156</v>
      </c>
      <c r="C183" s="30" t="s">
        <v>3639</v>
      </c>
    </row>
    <row r="184" spans="1:3" s="30" customFormat="1" ht="14" x14ac:dyDescent="0.3">
      <c r="A184" s="30" t="s">
        <v>3636</v>
      </c>
      <c r="B184" s="30" t="s">
        <v>1213</v>
      </c>
      <c r="C184" s="30" t="s">
        <v>3603</v>
      </c>
    </row>
    <row r="185" spans="1:3" s="30" customFormat="1" ht="14" x14ac:dyDescent="0.3"/>
    <row r="186" spans="1:3" s="30" customFormat="1" ht="14" x14ac:dyDescent="0.3">
      <c r="A186" s="30" t="s">
        <v>3640</v>
      </c>
      <c r="B186" s="30" t="s">
        <v>3641</v>
      </c>
      <c r="C186" s="30" t="s">
        <v>3642</v>
      </c>
    </row>
    <row r="187" spans="1:3" s="30" customFormat="1" ht="14" x14ac:dyDescent="0.3">
      <c r="A187" s="30" t="s">
        <v>3640</v>
      </c>
      <c r="B187" s="30" t="s">
        <v>3643</v>
      </c>
      <c r="C187" s="30" t="s">
        <v>3644</v>
      </c>
    </row>
    <row r="188" spans="1:3" s="30" customFormat="1" ht="14" x14ac:dyDescent="0.3">
      <c r="A188" s="30" t="s">
        <v>3640</v>
      </c>
      <c r="B188" s="30" t="s">
        <v>3645</v>
      </c>
      <c r="C188" s="30" t="s">
        <v>3646</v>
      </c>
    </row>
    <row r="189" spans="1:3" s="30" customFormat="1" ht="14" x14ac:dyDescent="0.3">
      <c r="A189" s="30" t="s">
        <v>3640</v>
      </c>
      <c r="B189" s="30" t="s">
        <v>3647</v>
      </c>
      <c r="C189" s="30" t="s">
        <v>3648</v>
      </c>
    </row>
    <row r="190" spans="1:3" s="30" customFormat="1" ht="14" x14ac:dyDescent="0.3">
      <c r="A190" s="30" t="s">
        <v>3640</v>
      </c>
      <c r="B190" s="30" t="s">
        <v>3649</v>
      </c>
      <c r="C190" s="30" t="s">
        <v>3650</v>
      </c>
    </row>
    <row r="191" spans="1:3" s="30" customFormat="1" ht="14" x14ac:dyDescent="0.3">
      <c r="A191" s="30" t="s">
        <v>3640</v>
      </c>
      <c r="B191" s="30" t="s">
        <v>1241</v>
      </c>
      <c r="C191" s="30" t="s">
        <v>3651</v>
      </c>
    </row>
    <row r="192" spans="1:3" s="30" customFormat="1" ht="14" x14ac:dyDescent="0.3">
      <c r="A192" s="30" t="s">
        <v>3640</v>
      </c>
      <c r="B192" s="30" t="s">
        <v>1310</v>
      </c>
      <c r="C192" s="30" t="s">
        <v>3602</v>
      </c>
    </row>
    <row r="193" spans="1:4" s="30" customFormat="1" ht="14" x14ac:dyDescent="0.3">
      <c r="A193" s="30" t="s">
        <v>3640</v>
      </c>
      <c r="B193" s="30" t="s">
        <v>1213</v>
      </c>
      <c r="C193" s="30" t="s">
        <v>3603</v>
      </c>
    </row>
    <row r="194" spans="1:4" s="30" customFormat="1" ht="14" x14ac:dyDescent="0.3"/>
    <row r="195" spans="1:4" s="30" customFormat="1" ht="14" x14ac:dyDescent="0.3">
      <c r="A195" s="30" t="s">
        <v>3652</v>
      </c>
      <c r="B195" s="30" t="s">
        <v>1223</v>
      </c>
      <c r="C195" s="30" t="s">
        <v>3653</v>
      </c>
    </row>
    <row r="196" spans="1:4" s="30" customFormat="1" ht="14" x14ac:dyDescent="0.3">
      <c r="A196" s="30" t="s">
        <v>3652</v>
      </c>
      <c r="B196" s="30" t="s">
        <v>1288</v>
      </c>
      <c r="C196" s="30" t="s">
        <v>3654</v>
      </c>
    </row>
    <row r="197" spans="1:4" s="30" customFormat="1" ht="14" x14ac:dyDescent="0.3">
      <c r="A197" s="30" t="s">
        <v>3652</v>
      </c>
      <c r="B197" s="30" t="s">
        <v>3655</v>
      </c>
      <c r="C197" s="30" t="s">
        <v>3656</v>
      </c>
    </row>
    <row r="198" spans="1:4" s="30" customFormat="1" ht="14" x14ac:dyDescent="0.3">
      <c r="A198" s="30" t="s">
        <v>3652</v>
      </c>
      <c r="B198" s="30" t="s">
        <v>1206</v>
      </c>
      <c r="C198" s="30" t="s">
        <v>3657</v>
      </c>
    </row>
    <row r="199" spans="1:4" s="30" customFormat="1" ht="14" x14ac:dyDescent="0.3">
      <c r="A199" s="30" t="s">
        <v>3652</v>
      </c>
      <c r="B199" s="30" t="s">
        <v>3658</v>
      </c>
      <c r="C199" s="30" t="s">
        <v>3659</v>
      </c>
    </row>
    <row r="200" spans="1:4" s="30" customFormat="1" ht="14" x14ac:dyDescent="0.3">
      <c r="A200" s="30" t="s">
        <v>3652</v>
      </c>
      <c r="B200" s="30" t="s">
        <v>3660</v>
      </c>
      <c r="C200" s="30" t="s">
        <v>3661</v>
      </c>
    </row>
    <row r="201" spans="1:4" s="30" customFormat="1" ht="14" x14ac:dyDescent="0.3">
      <c r="A201" s="30" t="s">
        <v>3652</v>
      </c>
      <c r="B201" s="30" t="s">
        <v>1310</v>
      </c>
      <c r="C201" s="30" t="s">
        <v>3602</v>
      </c>
    </row>
    <row r="202" spans="1:4" s="30" customFormat="1" ht="14" x14ac:dyDescent="0.3">
      <c r="A202" s="30" t="s">
        <v>3652</v>
      </c>
      <c r="B202" s="30" t="s">
        <v>1138</v>
      </c>
      <c r="C202" s="30" t="s">
        <v>3662</v>
      </c>
    </row>
    <row r="203" spans="1:4" x14ac:dyDescent="0.35">
      <c r="A203" s="30" t="s">
        <v>3652</v>
      </c>
      <c r="B203" s="30" t="s">
        <v>1213</v>
      </c>
      <c r="C203" s="30" t="s">
        <v>3603</v>
      </c>
      <c r="D203" s="30"/>
    </row>
    <row r="204" spans="1:4" s="59" customFormat="1" x14ac:dyDescent="0.35">
      <c r="A204" s="37"/>
      <c r="B204" s="37"/>
      <c r="C204" s="37"/>
    </row>
    <row r="205" spans="1:4" x14ac:dyDescent="0.35">
      <c r="A205" s="55" t="s">
        <v>3663</v>
      </c>
      <c r="B205" s="55" t="s">
        <v>3664</v>
      </c>
      <c r="C205" s="55" t="s">
        <v>2832</v>
      </c>
    </row>
    <row r="206" spans="1:4" x14ac:dyDescent="0.35">
      <c r="A206" s="55" t="s">
        <v>3663</v>
      </c>
      <c r="B206" s="55" t="s">
        <v>3665</v>
      </c>
      <c r="C206" s="55" t="s">
        <v>2880</v>
      </c>
    </row>
    <row r="207" spans="1:4" x14ac:dyDescent="0.35">
      <c r="A207" s="55" t="s">
        <v>3663</v>
      </c>
      <c r="B207" s="55" t="s">
        <v>3666</v>
      </c>
      <c r="C207" s="55" t="s">
        <v>2856</v>
      </c>
    </row>
    <row r="208" spans="1:4" x14ac:dyDescent="0.35">
      <c r="A208" s="55" t="s">
        <v>3663</v>
      </c>
      <c r="B208" s="55" t="s">
        <v>3667</v>
      </c>
      <c r="C208" s="55" t="s">
        <v>2903</v>
      </c>
    </row>
    <row r="209" spans="1:3" x14ac:dyDescent="0.35">
      <c r="A209" s="55" t="s">
        <v>3663</v>
      </c>
      <c r="B209" s="55" t="s">
        <v>3668</v>
      </c>
      <c r="C209" s="55" t="s">
        <v>2927</v>
      </c>
    </row>
    <row r="210" spans="1:3" x14ac:dyDescent="0.35">
      <c r="A210" s="55" t="s">
        <v>3663</v>
      </c>
      <c r="B210" s="55" t="s">
        <v>3669</v>
      </c>
      <c r="C210" s="55" t="s">
        <v>3670</v>
      </c>
    </row>
    <row r="211" spans="1:3" x14ac:dyDescent="0.35">
      <c r="A211" s="55" t="s">
        <v>3663</v>
      </c>
      <c r="B211" s="55" t="s">
        <v>3671</v>
      </c>
      <c r="C211" s="55" t="s">
        <v>3672</v>
      </c>
    </row>
    <row r="212" spans="1:3" x14ac:dyDescent="0.35">
      <c r="A212" s="55" t="s">
        <v>3663</v>
      </c>
      <c r="B212" s="55" t="s">
        <v>1528</v>
      </c>
      <c r="C212" s="55" t="s">
        <v>2998</v>
      </c>
    </row>
    <row r="213" spans="1:3" x14ac:dyDescent="0.35">
      <c r="A213" s="55" t="s">
        <v>3663</v>
      </c>
      <c r="B213" s="55" t="s">
        <v>1538</v>
      </c>
      <c r="C213" s="55" t="s">
        <v>1703</v>
      </c>
    </row>
    <row r="214" spans="1:3" x14ac:dyDescent="0.35">
      <c r="A214" s="55" t="s">
        <v>3663</v>
      </c>
      <c r="B214" s="55" t="s">
        <v>1554</v>
      </c>
      <c r="C214" s="55" t="s">
        <v>3031</v>
      </c>
    </row>
    <row r="215" spans="1:3" x14ac:dyDescent="0.35">
      <c r="A215" s="55" t="s">
        <v>3663</v>
      </c>
      <c r="B215" s="55" t="s">
        <v>3673</v>
      </c>
      <c r="C215" s="55" t="s">
        <v>1705</v>
      </c>
    </row>
    <row r="216" spans="1:3" x14ac:dyDescent="0.35">
      <c r="A216" s="55" t="s">
        <v>3663</v>
      </c>
      <c r="B216" s="55" t="s">
        <v>3674</v>
      </c>
      <c r="C216" s="55" t="s">
        <v>3675</v>
      </c>
    </row>
    <row r="217" spans="1:3" x14ac:dyDescent="0.35">
      <c r="A217" s="55" t="s">
        <v>3663</v>
      </c>
      <c r="B217" s="55" t="s">
        <v>3676</v>
      </c>
      <c r="C217" s="55" t="s">
        <v>3082</v>
      </c>
    </row>
    <row r="218" spans="1:3" x14ac:dyDescent="0.35">
      <c r="A218" s="55" t="s">
        <v>3663</v>
      </c>
      <c r="B218" s="55" t="s">
        <v>1347</v>
      </c>
      <c r="C218" s="55" t="s">
        <v>3099</v>
      </c>
    </row>
    <row r="219" spans="1:3" x14ac:dyDescent="0.35">
      <c r="A219" s="55" t="s">
        <v>3663</v>
      </c>
      <c r="B219" s="55" t="s">
        <v>1709</v>
      </c>
      <c r="C219" s="55" t="s">
        <v>3116</v>
      </c>
    </row>
    <row r="220" spans="1:3" x14ac:dyDescent="0.35">
      <c r="A220" s="55" t="s">
        <v>3663</v>
      </c>
      <c r="B220" s="55" t="s">
        <v>1710</v>
      </c>
      <c r="C220" s="55" t="s">
        <v>3133</v>
      </c>
    </row>
    <row r="221" spans="1:3" x14ac:dyDescent="0.35">
      <c r="A221" s="55" t="s">
        <v>3663</v>
      </c>
      <c r="B221" s="55" t="s">
        <v>3677</v>
      </c>
      <c r="C221" s="55" t="s">
        <v>3150</v>
      </c>
    </row>
    <row r="222" spans="1:3" x14ac:dyDescent="0.35">
      <c r="A222" s="55" t="s">
        <v>3663</v>
      </c>
      <c r="B222" s="55" t="s">
        <v>3678</v>
      </c>
      <c r="C222" s="55" t="s">
        <v>3174</v>
      </c>
    </row>
    <row r="223" spans="1:3" x14ac:dyDescent="0.35">
      <c r="A223" s="55" t="s">
        <v>3663</v>
      </c>
      <c r="B223" s="55" t="s">
        <v>3679</v>
      </c>
      <c r="C223" s="55" t="s">
        <v>3199</v>
      </c>
    </row>
    <row r="224" spans="1:3" x14ac:dyDescent="0.35">
      <c r="A224" s="55" t="s">
        <v>3663</v>
      </c>
      <c r="B224" s="55" t="s">
        <v>3680</v>
      </c>
      <c r="C224" s="55" t="s">
        <v>3222</v>
      </c>
    </row>
    <row r="225" spans="1:4" x14ac:dyDescent="0.35">
      <c r="A225" s="55" t="s">
        <v>3663</v>
      </c>
      <c r="B225" s="55" t="s">
        <v>1530</v>
      </c>
      <c r="C225" s="55" t="s">
        <v>3246</v>
      </c>
    </row>
    <row r="226" spans="1:4" x14ac:dyDescent="0.35">
      <c r="A226" s="55" t="s">
        <v>3663</v>
      </c>
      <c r="B226" s="55" t="s">
        <v>1548</v>
      </c>
      <c r="C226" s="55" t="s">
        <v>3270</v>
      </c>
    </row>
    <row r="227" spans="1:4" x14ac:dyDescent="0.35">
      <c r="A227" s="55" t="s">
        <v>3663</v>
      </c>
      <c r="B227" s="55" t="s">
        <v>1541</v>
      </c>
      <c r="C227" s="55" t="s">
        <v>3292</v>
      </c>
    </row>
    <row r="228" spans="1:4" x14ac:dyDescent="0.35">
      <c r="A228" s="55" t="s">
        <v>3663</v>
      </c>
      <c r="B228" s="55" t="s">
        <v>1730</v>
      </c>
      <c r="C228" s="55" t="s">
        <v>3314</v>
      </c>
    </row>
    <row r="229" spans="1:4" x14ac:dyDescent="0.35">
      <c r="A229" s="55" t="s">
        <v>3663</v>
      </c>
      <c r="B229" s="55" t="s">
        <v>1513</v>
      </c>
      <c r="C229" s="55" t="s">
        <v>3330</v>
      </c>
    </row>
    <row r="230" spans="1:4" x14ac:dyDescent="0.35">
      <c r="A230" s="55" t="s">
        <v>3663</v>
      </c>
      <c r="B230" s="55" t="s">
        <v>3681</v>
      </c>
      <c r="C230" s="55" t="s">
        <v>3353</v>
      </c>
    </row>
    <row r="231" spans="1:4" x14ac:dyDescent="0.35">
      <c r="A231" s="55" t="s">
        <v>3663</v>
      </c>
      <c r="B231" s="55" t="s">
        <v>1736</v>
      </c>
      <c r="C231" s="55" t="s">
        <v>3375</v>
      </c>
    </row>
    <row r="232" spans="1:4" x14ac:dyDescent="0.35">
      <c r="A232" s="55" t="s">
        <v>3663</v>
      </c>
      <c r="B232" s="55" t="s">
        <v>1125</v>
      </c>
      <c r="C232" s="55" t="s">
        <v>3490</v>
      </c>
    </row>
    <row r="234" spans="1:4" s="30" customFormat="1" ht="14" x14ac:dyDescent="0.3">
      <c r="A234" s="55" t="s">
        <v>3682</v>
      </c>
      <c r="B234" s="55" t="s">
        <v>1357</v>
      </c>
      <c r="C234" s="55" t="s">
        <v>3683</v>
      </c>
    </row>
    <row r="235" spans="1:4" s="30" customFormat="1" ht="14" x14ac:dyDescent="0.3">
      <c r="A235" s="55" t="s">
        <v>3682</v>
      </c>
      <c r="B235" s="55" t="s">
        <v>3684</v>
      </c>
      <c r="C235" s="55" t="s">
        <v>3685</v>
      </c>
    </row>
    <row r="236" spans="1:4" s="30" customFormat="1" ht="14" x14ac:dyDescent="0.3">
      <c r="A236" s="55" t="s">
        <v>3682</v>
      </c>
      <c r="B236" s="55" t="s">
        <v>3686</v>
      </c>
      <c r="C236" s="55" t="s">
        <v>3687</v>
      </c>
    </row>
    <row r="237" spans="1:4" s="30" customFormat="1" ht="14" x14ac:dyDescent="0.3"/>
    <row r="238" spans="1:4" s="30" customFormat="1" ht="14" x14ac:dyDescent="0.3">
      <c r="A238" s="55" t="s">
        <v>3688</v>
      </c>
      <c r="B238" s="55" t="s">
        <v>1357</v>
      </c>
      <c r="C238" s="55" t="s">
        <v>3683</v>
      </c>
    </row>
    <row r="239" spans="1:4" s="30" customFormat="1" ht="14" x14ac:dyDescent="0.3">
      <c r="A239" s="55" t="s">
        <v>3688</v>
      </c>
      <c r="B239" s="55" t="s">
        <v>3684</v>
      </c>
      <c r="C239" s="55" t="s">
        <v>3685</v>
      </c>
    </row>
    <row r="240" spans="1:4" s="30" customFormat="1" ht="14" x14ac:dyDescent="0.3">
      <c r="A240" s="55" t="s">
        <v>3688</v>
      </c>
      <c r="B240" s="55" t="s">
        <v>3686</v>
      </c>
      <c r="C240" s="55" t="s">
        <v>3687</v>
      </c>
    </row>
    <row r="241" spans="1:4" s="30" customFormat="1" ht="14" x14ac:dyDescent="0.3"/>
    <row r="242" spans="1:4" s="30" customFormat="1" ht="14" x14ac:dyDescent="0.3"/>
    <row r="243" spans="1:4" s="30" customFormat="1" ht="14" x14ac:dyDescent="0.3">
      <c r="A243" s="55" t="s">
        <v>3689</v>
      </c>
      <c r="B243" s="55" t="s">
        <v>1357</v>
      </c>
      <c r="C243" s="55" t="s">
        <v>3683</v>
      </c>
    </row>
    <row r="244" spans="1:4" s="30" customFormat="1" ht="14" x14ac:dyDescent="0.3">
      <c r="A244" s="55" t="s">
        <v>3689</v>
      </c>
      <c r="B244" s="55" t="s">
        <v>3684</v>
      </c>
      <c r="C244" s="55" t="s">
        <v>3685</v>
      </c>
    </row>
    <row r="245" spans="1:4" s="30" customFormat="1" ht="14" x14ac:dyDescent="0.3">
      <c r="A245" s="55" t="s">
        <v>3689</v>
      </c>
      <c r="B245" s="55" t="s">
        <v>3686</v>
      </c>
      <c r="C245" s="55" t="s">
        <v>3687</v>
      </c>
    </row>
    <row r="246" spans="1:4" s="30" customFormat="1" ht="14" x14ac:dyDescent="0.3"/>
    <row r="247" spans="1:4" s="30" customFormat="1" ht="14" x14ac:dyDescent="0.3">
      <c r="A247" s="55" t="s">
        <v>3690</v>
      </c>
      <c r="B247" s="55" t="s">
        <v>1357</v>
      </c>
      <c r="C247" s="55" t="s">
        <v>3683</v>
      </c>
    </row>
    <row r="248" spans="1:4" s="30" customFormat="1" ht="14" x14ac:dyDescent="0.3">
      <c r="A248" s="55" t="s">
        <v>3690</v>
      </c>
      <c r="B248" s="55" t="s">
        <v>3684</v>
      </c>
      <c r="C248" s="55" t="s">
        <v>3685</v>
      </c>
    </row>
    <row r="249" spans="1:4" s="30" customFormat="1" ht="14" x14ac:dyDescent="0.3">
      <c r="A249" s="55" t="s">
        <v>3690</v>
      </c>
      <c r="B249" s="55" t="s">
        <v>3686</v>
      </c>
      <c r="C249" s="55" t="s">
        <v>3687</v>
      </c>
    </row>
    <row r="250" spans="1:4" x14ac:dyDescent="0.35">
      <c r="A250" s="30"/>
    </row>
    <row r="251" spans="1:4" s="30" customFormat="1" ht="14" x14ac:dyDescent="0.3">
      <c r="A251" s="55" t="s">
        <v>3691</v>
      </c>
      <c r="B251" s="55" t="s">
        <v>1357</v>
      </c>
      <c r="C251" s="55" t="s">
        <v>3683</v>
      </c>
    </row>
    <row r="252" spans="1:4" s="30" customFormat="1" ht="14" x14ac:dyDescent="0.3">
      <c r="A252" s="55" t="s">
        <v>3691</v>
      </c>
      <c r="B252" s="55" t="s">
        <v>3684</v>
      </c>
      <c r="C252" s="55" t="s">
        <v>3685</v>
      </c>
    </row>
    <row r="253" spans="1:4" s="30" customFormat="1" ht="14" x14ac:dyDescent="0.3">
      <c r="A253" s="55" t="s">
        <v>3691</v>
      </c>
      <c r="B253" s="55" t="s">
        <v>3686</v>
      </c>
      <c r="C253" s="55" t="s">
        <v>3687</v>
      </c>
    </row>
    <row r="254" spans="1:4" s="30" customFormat="1" ht="14" x14ac:dyDescent="0.3"/>
    <row r="255" spans="1:4" s="30" customFormat="1" ht="14" x14ac:dyDescent="0.3">
      <c r="A255" s="55" t="s">
        <v>3692</v>
      </c>
      <c r="B255" s="55" t="s">
        <v>1357</v>
      </c>
      <c r="C255" s="55" t="s">
        <v>3683</v>
      </c>
    </row>
    <row r="256" spans="1:4" s="30" customFormat="1" ht="14" x14ac:dyDescent="0.3">
      <c r="A256" s="55" t="s">
        <v>3692</v>
      </c>
      <c r="B256" s="55" t="s">
        <v>3684</v>
      </c>
      <c r="C256" s="55" t="s">
        <v>3685</v>
      </c>
    </row>
    <row r="257" spans="1:3" s="30" customFormat="1" ht="14" x14ac:dyDescent="0.3">
      <c r="A257" s="55" t="s">
        <v>3692</v>
      </c>
      <c r="B257" s="55" t="s">
        <v>3686</v>
      </c>
      <c r="C257" s="55" t="s">
        <v>3687</v>
      </c>
    </row>
    <row r="258" spans="1:3" s="30" customFormat="1" ht="14" x14ac:dyDescent="0.3"/>
    <row r="259" spans="1:3" s="30" customFormat="1" ht="14" x14ac:dyDescent="0.3">
      <c r="A259" s="55" t="s">
        <v>3693</v>
      </c>
      <c r="B259" s="55" t="s">
        <v>1357</v>
      </c>
      <c r="C259" s="55" t="s">
        <v>3683</v>
      </c>
    </row>
    <row r="260" spans="1:3" s="30" customFormat="1" ht="14" x14ac:dyDescent="0.3">
      <c r="A260" s="55" t="s">
        <v>3693</v>
      </c>
      <c r="B260" s="55" t="s">
        <v>3684</v>
      </c>
      <c r="C260" s="55" t="s">
        <v>3685</v>
      </c>
    </row>
    <row r="261" spans="1:3" s="30" customFormat="1" ht="14" x14ac:dyDescent="0.3">
      <c r="A261" s="55" t="s">
        <v>3693</v>
      </c>
      <c r="B261" s="55" t="s">
        <v>3686</v>
      </c>
      <c r="C261" s="55" t="s">
        <v>3687</v>
      </c>
    </row>
    <row r="262" spans="1:3" s="30" customFormat="1" ht="14" x14ac:dyDescent="0.3"/>
    <row r="263" spans="1:3" s="30" customFormat="1" ht="14" x14ac:dyDescent="0.3">
      <c r="A263" s="55" t="s">
        <v>3694</v>
      </c>
      <c r="B263" s="55" t="s">
        <v>1357</v>
      </c>
      <c r="C263" s="55" t="s">
        <v>3683</v>
      </c>
    </row>
    <row r="264" spans="1:3" s="30" customFormat="1" ht="14" x14ac:dyDescent="0.3">
      <c r="A264" s="55" t="s">
        <v>3694</v>
      </c>
      <c r="B264" s="55" t="s">
        <v>3684</v>
      </c>
      <c r="C264" s="55" t="s">
        <v>3685</v>
      </c>
    </row>
    <row r="265" spans="1:3" s="30" customFormat="1" ht="14" x14ac:dyDescent="0.3">
      <c r="A265" s="55" t="s">
        <v>3694</v>
      </c>
      <c r="B265" s="55" t="s">
        <v>3686</v>
      </c>
      <c r="C265" s="55" t="s">
        <v>3687</v>
      </c>
    </row>
    <row r="266" spans="1:3" s="30" customFormat="1" ht="14" x14ac:dyDescent="0.3"/>
    <row r="267" spans="1:3" s="30" customFormat="1" ht="14" x14ac:dyDescent="0.3">
      <c r="A267" s="55" t="s">
        <v>3695</v>
      </c>
      <c r="B267" s="55" t="s">
        <v>1357</v>
      </c>
      <c r="C267" s="55" t="s">
        <v>3683</v>
      </c>
    </row>
    <row r="268" spans="1:3" s="30" customFormat="1" ht="14" x14ac:dyDescent="0.3">
      <c r="A268" s="55" t="s">
        <v>3695</v>
      </c>
      <c r="B268" s="55" t="s">
        <v>3684</v>
      </c>
      <c r="C268" s="55" t="s">
        <v>3685</v>
      </c>
    </row>
    <row r="269" spans="1:3" s="30" customFormat="1" ht="14" x14ac:dyDescent="0.3">
      <c r="A269" s="55" t="s">
        <v>3695</v>
      </c>
      <c r="B269" s="55" t="s">
        <v>1519</v>
      </c>
      <c r="C269" s="55" t="s">
        <v>3696</v>
      </c>
    </row>
    <row r="270" spans="1:3" s="30" customFormat="1" ht="14" x14ac:dyDescent="0.3"/>
    <row r="271" spans="1:3" s="30" customFormat="1" ht="14" x14ac:dyDescent="0.3">
      <c r="A271" s="55" t="s">
        <v>3697</v>
      </c>
      <c r="B271" s="55" t="s">
        <v>1357</v>
      </c>
      <c r="C271" s="55" t="s">
        <v>3683</v>
      </c>
    </row>
    <row r="272" spans="1:3" s="30" customFormat="1" ht="14" x14ac:dyDescent="0.3">
      <c r="A272" s="55" t="s">
        <v>3697</v>
      </c>
      <c r="B272" s="55" t="s">
        <v>1519</v>
      </c>
      <c r="C272" s="55" t="s">
        <v>3696</v>
      </c>
    </row>
    <row r="273" spans="1:3" s="30" customFormat="1" ht="14" x14ac:dyDescent="0.3"/>
    <row r="274" spans="1:3" s="30" customFormat="1" ht="14" x14ac:dyDescent="0.3">
      <c r="A274" s="55" t="s">
        <v>3698</v>
      </c>
      <c r="B274" s="55" t="s">
        <v>1357</v>
      </c>
      <c r="C274" s="55" t="s">
        <v>3683</v>
      </c>
    </row>
    <row r="275" spans="1:3" s="30" customFormat="1" ht="14" x14ac:dyDescent="0.3">
      <c r="A275" s="55" t="s">
        <v>3698</v>
      </c>
      <c r="B275" s="55" t="s">
        <v>1519</v>
      </c>
      <c r="C275" s="55" t="s">
        <v>3696</v>
      </c>
    </row>
    <row r="276" spans="1:3" s="30" customFormat="1" ht="14" x14ac:dyDescent="0.3"/>
    <row r="277" spans="1:3" s="30" customFormat="1" ht="14" x14ac:dyDescent="0.3">
      <c r="A277" s="55" t="s">
        <v>3699</v>
      </c>
      <c r="B277" s="55" t="s">
        <v>3700</v>
      </c>
      <c r="C277" s="55" t="s">
        <v>3701</v>
      </c>
    </row>
    <row r="278" spans="1:3" s="30" customFormat="1" ht="14" x14ac:dyDescent="0.3">
      <c r="A278" s="55" t="s">
        <v>3699</v>
      </c>
      <c r="B278" s="55" t="s">
        <v>1357</v>
      </c>
      <c r="C278" s="55" t="s">
        <v>3683</v>
      </c>
    </row>
    <row r="279" spans="1:3" s="30" customFormat="1" ht="14" x14ac:dyDescent="0.3">
      <c r="A279" s="55" t="s">
        <v>3699</v>
      </c>
      <c r="B279" s="55" t="s">
        <v>3702</v>
      </c>
      <c r="C279" s="55" t="s">
        <v>3703</v>
      </c>
    </row>
    <row r="280" spans="1:3" s="30" customFormat="1" ht="14" x14ac:dyDescent="0.3"/>
    <row r="281" spans="1:3" s="30" customFormat="1" ht="14" x14ac:dyDescent="0.3">
      <c r="A281" s="55" t="s">
        <v>3704</v>
      </c>
      <c r="B281" s="55" t="s">
        <v>3705</v>
      </c>
      <c r="C281" s="55" t="s">
        <v>3706</v>
      </c>
    </row>
    <row r="282" spans="1:3" s="30" customFormat="1" ht="14" x14ac:dyDescent="0.3">
      <c r="A282" s="55" t="s">
        <v>3704</v>
      </c>
      <c r="B282" s="55" t="s">
        <v>3707</v>
      </c>
      <c r="C282" s="55" t="s">
        <v>3708</v>
      </c>
    </row>
    <row r="283" spans="1:3" x14ac:dyDescent="0.35">
      <c r="A283" s="30"/>
      <c r="B283" s="30"/>
      <c r="C283" s="30"/>
    </row>
    <row r="284" spans="1:3" x14ac:dyDescent="0.35">
      <c r="A284" s="30"/>
      <c r="B284" s="30"/>
      <c r="C284" s="30"/>
    </row>
    <row r="285" spans="1:3" x14ac:dyDescent="0.35">
      <c r="A285" s="30"/>
      <c r="B285" s="30"/>
      <c r="C285" s="30"/>
    </row>
    <row r="286" spans="1:3" x14ac:dyDescent="0.35">
      <c r="A286" s="30"/>
      <c r="B286" s="30"/>
      <c r="C286" s="30"/>
    </row>
    <row r="287" spans="1:3" x14ac:dyDescent="0.35">
      <c r="A287" s="30"/>
      <c r="B287" s="30"/>
      <c r="C287" s="30"/>
    </row>
    <row r="288" spans="1:3" x14ac:dyDescent="0.35">
      <c r="A288" s="30"/>
      <c r="B288" s="30"/>
      <c r="C288" s="30"/>
    </row>
    <row r="289" spans="1:3" x14ac:dyDescent="0.35">
      <c r="A289" s="30"/>
      <c r="B289" s="30"/>
      <c r="C289" s="30"/>
    </row>
    <row r="290" spans="1:3" x14ac:dyDescent="0.35">
      <c r="A290" s="30"/>
      <c r="B290" s="30"/>
      <c r="C290" s="30"/>
    </row>
    <row r="291" spans="1:3" x14ac:dyDescent="0.35">
      <c r="A291" s="30"/>
      <c r="B291" s="30"/>
      <c r="C291" s="30"/>
    </row>
    <row r="292" spans="1:3" x14ac:dyDescent="0.35">
      <c r="A292" s="30"/>
      <c r="B292" s="30"/>
      <c r="C292" s="30"/>
    </row>
    <row r="293" spans="1:3" x14ac:dyDescent="0.35">
      <c r="A293" s="30"/>
      <c r="B293" s="30"/>
      <c r="C293" s="30"/>
    </row>
    <row r="294" spans="1:3" x14ac:dyDescent="0.35">
      <c r="A294" s="30"/>
      <c r="B294" s="30"/>
      <c r="C294" s="30"/>
    </row>
    <row r="295" spans="1:3" x14ac:dyDescent="0.35">
      <c r="A295" s="30"/>
      <c r="B295" s="30"/>
      <c r="C295" s="30"/>
    </row>
    <row r="296" spans="1:3" x14ac:dyDescent="0.35">
      <c r="A296" s="30"/>
      <c r="B296" s="30"/>
      <c r="C296" s="30"/>
    </row>
    <row r="297" spans="1:3" x14ac:dyDescent="0.35">
      <c r="A297" s="30"/>
      <c r="B297" s="30"/>
      <c r="C297" s="30"/>
    </row>
    <row r="298" spans="1:3" x14ac:dyDescent="0.35">
      <c r="A298" s="30"/>
      <c r="B298" s="30"/>
      <c r="C298" s="30"/>
    </row>
    <row r="299" spans="1:3" x14ac:dyDescent="0.35">
      <c r="A299" s="30"/>
      <c r="B299" s="30"/>
      <c r="C299" s="30"/>
    </row>
    <row r="300" spans="1:3" x14ac:dyDescent="0.35">
      <c r="A300" s="30"/>
      <c r="B300" s="30"/>
      <c r="C300" s="30"/>
    </row>
    <row r="301" spans="1:3" x14ac:dyDescent="0.35">
      <c r="A301" s="30"/>
      <c r="B301" s="30"/>
      <c r="C301" s="30"/>
    </row>
    <row r="302" spans="1:3" x14ac:dyDescent="0.35">
      <c r="A302" s="30"/>
      <c r="B302" s="30"/>
      <c r="C302" s="30"/>
    </row>
    <row r="303" spans="1:3" x14ac:dyDescent="0.35">
      <c r="A303" s="30"/>
      <c r="B303" s="30"/>
      <c r="C303" s="30"/>
    </row>
    <row r="304" spans="1:3" x14ac:dyDescent="0.35">
      <c r="A304" s="30"/>
      <c r="B304" s="30"/>
      <c r="C304" s="30"/>
    </row>
    <row r="305" spans="1:3" x14ac:dyDescent="0.35">
      <c r="A305" s="30"/>
      <c r="B305" s="30"/>
      <c r="C305" s="30"/>
    </row>
    <row r="306" spans="1:3" x14ac:dyDescent="0.35">
      <c r="A306" s="30"/>
      <c r="B306" s="30"/>
      <c r="C306" s="30"/>
    </row>
    <row r="307" spans="1:3" x14ac:dyDescent="0.35">
      <c r="A307" s="30"/>
      <c r="B307" s="30"/>
      <c r="C307" s="30"/>
    </row>
    <row r="308" spans="1:3" x14ac:dyDescent="0.35">
      <c r="A308" s="30"/>
      <c r="B308" s="30"/>
      <c r="C308" s="30"/>
    </row>
    <row r="309" spans="1:3" x14ac:dyDescent="0.35">
      <c r="A309" s="30"/>
      <c r="B309" s="30"/>
      <c r="C309" s="30"/>
    </row>
    <row r="310" spans="1:3" x14ac:dyDescent="0.35">
      <c r="A310" s="30"/>
      <c r="B310" s="30"/>
      <c r="C310" s="30"/>
    </row>
    <row r="311" spans="1:3" x14ac:dyDescent="0.35">
      <c r="A311" s="30"/>
      <c r="B311" s="30"/>
      <c r="C311" s="30"/>
    </row>
    <row r="312" spans="1:3" x14ac:dyDescent="0.35">
      <c r="A312" s="30"/>
      <c r="B312" s="30"/>
      <c r="C312" s="30"/>
    </row>
    <row r="313" spans="1:3" x14ac:dyDescent="0.35">
      <c r="A313" s="30"/>
      <c r="B313" s="30"/>
      <c r="C313" s="30"/>
    </row>
    <row r="314" spans="1:3" x14ac:dyDescent="0.35">
      <c r="A314" s="30"/>
      <c r="B314" s="30"/>
      <c r="C314" s="30"/>
    </row>
    <row r="315" spans="1:3" x14ac:dyDescent="0.35">
      <c r="A315" s="30"/>
      <c r="B315" s="30"/>
      <c r="C315" s="30"/>
    </row>
    <row r="316" spans="1:3" x14ac:dyDescent="0.35">
      <c r="A316" s="30"/>
      <c r="B316" s="30"/>
      <c r="C316" s="30"/>
    </row>
    <row r="317" spans="1:3" x14ac:dyDescent="0.35">
      <c r="A317" s="30"/>
      <c r="B317" s="30"/>
      <c r="C317" s="30"/>
    </row>
    <row r="318" spans="1:3" x14ac:dyDescent="0.35">
      <c r="A318" s="30"/>
      <c r="B318" s="30"/>
      <c r="C318" s="30"/>
    </row>
    <row r="319" spans="1:3" x14ac:dyDescent="0.35">
      <c r="A319" s="30"/>
      <c r="B319" s="30"/>
      <c r="C319" s="30"/>
    </row>
    <row r="320" spans="1:3" x14ac:dyDescent="0.35">
      <c r="A320" s="30"/>
      <c r="B320" s="30"/>
      <c r="C320" s="30"/>
    </row>
    <row r="321" spans="1:3" x14ac:dyDescent="0.35">
      <c r="A321" s="30"/>
      <c r="B321" s="30"/>
      <c r="C321" s="30"/>
    </row>
    <row r="322" spans="1:3" x14ac:dyDescent="0.35">
      <c r="A322" s="30"/>
      <c r="B322" s="30"/>
      <c r="C322" s="30"/>
    </row>
    <row r="323" spans="1:3" x14ac:dyDescent="0.35">
      <c r="A323" s="30"/>
      <c r="B323" s="30"/>
      <c r="C323" s="30"/>
    </row>
    <row r="324" spans="1:3" x14ac:dyDescent="0.35">
      <c r="A324" s="30"/>
      <c r="B324" s="30"/>
      <c r="C324" s="30"/>
    </row>
    <row r="325" spans="1:3" x14ac:dyDescent="0.35">
      <c r="A325" s="30"/>
      <c r="B325" s="30"/>
      <c r="C325" s="30"/>
    </row>
    <row r="326" spans="1:3" x14ac:dyDescent="0.35">
      <c r="A326" s="30"/>
      <c r="B326" s="30"/>
      <c r="C326" s="30"/>
    </row>
    <row r="327" spans="1:3" x14ac:dyDescent="0.35">
      <c r="A327" s="30"/>
      <c r="B327" s="30"/>
      <c r="C327" s="30"/>
    </row>
    <row r="328" spans="1:3" x14ac:dyDescent="0.35">
      <c r="A328" s="30"/>
      <c r="B328" s="30"/>
      <c r="C328" s="30"/>
    </row>
    <row r="329" spans="1:3" x14ac:dyDescent="0.35">
      <c r="A329" s="30"/>
      <c r="B329" s="30"/>
      <c r="C329" s="30"/>
    </row>
    <row r="330" spans="1:3" x14ac:dyDescent="0.35">
      <c r="A330" s="30"/>
      <c r="B330" s="30"/>
      <c r="C330" s="30"/>
    </row>
    <row r="331" spans="1:3" x14ac:dyDescent="0.35">
      <c r="A331" s="30"/>
      <c r="B331" s="30"/>
      <c r="C331" s="30"/>
    </row>
    <row r="332" spans="1:3" x14ac:dyDescent="0.35">
      <c r="A332" s="30"/>
      <c r="B332" s="30"/>
      <c r="C332" s="30"/>
    </row>
    <row r="333" spans="1:3" x14ac:dyDescent="0.35">
      <c r="A333" s="30"/>
      <c r="B333" s="30"/>
      <c r="C333" s="30"/>
    </row>
    <row r="334" spans="1:3" x14ac:dyDescent="0.35">
      <c r="A334" s="30"/>
      <c r="B334" s="30"/>
      <c r="C334" s="30"/>
    </row>
    <row r="335" spans="1:3" x14ac:dyDescent="0.35">
      <c r="A335" s="30"/>
      <c r="B335" s="30"/>
      <c r="C335" s="30"/>
    </row>
    <row r="336" spans="1:3" x14ac:dyDescent="0.35">
      <c r="A336" s="30"/>
      <c r="B336" s="30"/>
      <c r="C336" s="30"/>
    </row>
    <row r="337" spans="1:3" x14ac:dyDescent="0.35">
      <c r="A337" s="30"/>
      <c r="B337" s="30"/>
      <c r="C337" s="30"/>
    </row>
    <row r="338" spans="1:3" x14ac:dyDescent="0.35">
      <c r="A338" s="30"/>
      <c r="B338" s="30"/>
      <c r="C338" s="30"/>
    </row>
    <row r="339" spans="1:3" x14ac:dyDescent="0.35">
      <c r="A339" s="30"/>
      <c r="B339" s="30"/>
      <c r="C339" s="30"/>
    </row>
    <row r="340" spans="1:3" x14ac:dyDescent="0.35">
      <c r="A340" s="30"/>
      <c r="B340" s="30"/>
      <c r="C340" s="30"/>
    </row>
    <row r="341" spans="1:3" x14ac:dyDescent="0.35">
      <c r="A341" s="30"/>
      <c r="B341" s="30"/>
      <c r="C341" s="30"/>
    </row>
    <row r="342" spans="1:3" x14ac:dyDescent="0.35">
      <c r="A342" s="30"/>
      <c r="B342" s="30"/>
      <c r="C342" s="30"/>
    </row>
    <row r="343" spans="1:3" x14ac:dyDescent="0.35">
      <c r="A343" s="30"/>
      <c r="B343" s="30"/>
      <c r="C343" s="30"/>
    </row>
    <row r="344" spans="1:3" x14ac:dyDescent="0.35">
      <c r="A344" s="30"/>
      <c r="B344" s="30"/>
      <c r="C344" s="30"/>
    </row>
    <row r="345" spans="1:3" x14ac:dyDescent="0.35">
      <c r="A345" s="30"/>
      <c r="B345" s="30"/>
      <c r="C345" s="30"/>
    </row>
    <row r="346" spans="1:3" x14ac:dyDescent="0.35">
      <c r="A346" s="30"/>
      <c r="B346" s="30"/>
      <c r="C346" s="30"/>
    </row>
    <row r="347" spans="1:3" x14ac:dyDescent="0.35">
      <c r="A347" s="30"/>
      <c r="B347" s="30"/>
      <c r="C347" s="30"/>
    </row>
    <row r="348" spans="1:3" x14ac:dyDescent="0.35">
      <c r="A348" s="30"/>
      <c r="B348" s="30"/>
      <c r="C348" s="30"/>
    </row>
    <row r="349" spans="1:3" x14ac:dyDescent="0.35">
      <c r="A349" s="30"/>
      <c r="B349" s="30"/>
      <c r="C349" s="30"/>
    </row>
    <row r="350" spans="1:3" x14ac:dyDescent="0.35">
      <c r="A350" s="30"/>
      <c r="B350" s="30"/>
      <c r="C350" s="30"/>
    </row>
    <row r="351" spans="1:3" x14ac:dyDescent="0.35">
      <c r="A351" s="30"/>
      <c r="B351" s="30"/>
      <c r="C351" s="30"/>
    </row>
    <row r="352" spans="1:3" x14ac:dyDescent="0.35">
      <c r="A352" s="30"/>
      <c r="B352" s="30"/>
      <c r="C352" s="30"/>
    </row>
    <row r="353" spans="1:3" x14ac:dyDescent="0.35">
      <c r="A353" s="30"/>
      <c r="B353" s="30"/>
      <c r="C353" s="30"/>
    </row>
    <row r="354" spans="1:3" x14ac:dyDescent="0.35">
      <c r="A354" s="30"/>
      <c r="B354" s="30"/>
      <c r="C354" s="30"/>
    </row>
    <row r="355" spans="1:3" x14ac:dyDescent="0.35">
      <c r="A355" s="30"/>
      <c r="B355" s="30"/>
      <c r="C355" s="30"/>
    </row>
    <row r="356" spans="1:3" x14ac:dyDescent="0.35">
      <c r="A356" s="30"/>
      <c r="B356" s="30"/>
      <c r="C356" s="30"/>
    </row>
    <row r="357" spans="1:3" x14ac:dyDescent="0.35">
      <c r="A357" s="30"/>
      <c r="B357" s="30"/>
      <c r="C357" s="30"/>
    </row>
    <row r="358" spans="1:3" x14ac:dyDescent="0.35">
      <c r="A358" s="30"/>
      <c r="B358" s="30"/>
      <c r="C358" s="30"/>
    </row>
    <row r="359" spans="1:3" x14ac:dyDescent="0.35">
      <c r="A359" s="30"/>
      <c r="B359" s="30"/>
      <c r="C359" s="30"/>
    </row>
    <row r="360" spans="1:3" x14ac:dyDescent="0.35">
      <c r="A360" s="30"/>
      <c r="B360" s="30"/>
      <c r="C360" s="30"/>
    </row>
    <row r="361" spans="1:3" x14ac:dyDescent="0.35">
      <c r="B361" s="30"/>
      <c r="C361" s="30"/>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Lisez_moi</vt:lpstr>
      <vt:lpstr>Données_nettoyées</vt:lpstr>
      <vt:lpstr>Données_prix</vt:lpstr>
      <vt:lpstr>Informations_commerçants</vt:lpstr>
      <vt:lpstr>Analyse_prix</vt:lpstr>
      <vt:lpstr>Comparaisons_Prix</vt:lpstr>
      <vt:lpstr>disponibilité</vt:lpstr>
      <vt:lpstr>Approvisionnement </vt:lpstr>
      <vt:lpstr>Fluctuations_prix</vt:lpstr>
      <vt:lpstr>Informations_additionnelles</vt:lpstr>
      <vt:lpstr>Questionnaire</vt:lpstr>
      <vt:lpstr>Choix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Somaila</dc:creator>
  <cp:keywords/>
  <dc:description/>
  <cp:lastModifiedBy>Somaila </cp:lastModifiedBy>
  <cp:revision/>
  <dcterms:created xsi:type="dcterms:W3CDTF">2022-12-08T15:30:53Z</dcterms:created>
  <dcterms:modified xsi:type="dcterms:W3CDTF">2023-01-26T09:27:59Z</dcterms:modified>
  <cp:category/>
  <cp:contentStatus/>
</cp:coreProperties>
</file>