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cted.sharepoint.com/sites/IMPACTMDA/Documents partages/1800 RESEARCH UNIT/1809 Housing/04 Data analysis/MDA2404_Housing_assessment_data_analysis_for_HQ/"/>
    </mc:Choice>
  </mc:AlternateContent>
  <xr:revisionPtr revIDLastSave="2" documentId="8_{86C3042E-0DCE-413D-9949-3045779687D2}" xr6:coauthVersionLast="47" xr6:coauthVersionMax="47" xr10:uidLastSave="{3BF38DE0-ED54-4C04-A78D-00C4167BEB43}"/>
  <bookViews>
    <workbookView xWindow="-110" yWindow="-110" windowWidth="19420" windowHeight="11620" tabRatio="734" xr2:uid="{00000000-000D-0000-FFFF-FFFF00000000}"/>
  </bookViews>
  <sheets>
    <sheet name="READ_ME" sheetId="20" r:id="rId1"/>
    <sheet name="Table_of_contents" sheetId="28" r:id="rId2"/>
    <sheet name="Data_Analysis" sheetId="29" r:id="rId3"/>
    <sheet name="Analysis_variables" sheetId="26" r:id="rId4"/>
    <sheet name="Survey" sheetId="32" r:id="rId5"/>
    <sheet name="Survey_choices" sheetId="33" r:id="rId6"/>
  </sheets>
  <definedNames>
    <definedName name="_xlnm._FilterDatabase" localSheetId="4" hidden="1">Survey!$A$1:$O$116</definedName>
    <definedName name="_xlnm._FilterDatabase" localSheetId="5" hidden="1">Survey_choices!$A$1:$E$556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28" l="1"/>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6" i="28"/>
  <c r="A5" i="28"/>
  <c r="A4" i="28"/>
  <c r="A3" i="28"/>
  <c r="A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tc={86B85D39-A8ED-4B73-BA6B-8876508BAC68}</author>
    <author>tc={B7390D40-EFE0-41FE-A1C0-9799A267F0F0}</author>
    <author>tc={3A9D2C86-5574-4DD9-BB28-A75AFEC7FBAE}</author>
    <author>tc={5D91F21B-C91E-4A69-A7C6-2AB625CD581A}</author>
    <author>tc={B748B68A-DFD7-4240-9428-1D82B16E54A4}</author>
    <author>tc={9CDBB425-6F26-4233-8A95-623F18DD7672}</author>
    <author>tc={86DD42E0-BE07-4B30-93A7-294FA9F8BED3}</author>
    <author>tc={8938D7AF-D6DE-4CDF-BDE1-BCF16737024C}</author>
    <author>tc={D14A2514-61C9-4072-AF39-83D216A7244D}</author>
    <author>tc={CFCF3E85-D001-4615-8DB9-DC044C655212}</author>
    <author>tc={C417E1F4-C16A-4F2C-87F6-28DE7D7C7BD3}</author>
    <author>tc={441967DF-B798-4F34-B987-6E7980C205D7}</author>
    <author>tc={932C4610-4B07-4A51-83C0-9A546017451C}</author>
    <author>tc={78DF3FB4-0797-417D-B8B0-CCF0662A493E}</author>
    <author>tc={6E80AB1F-BD1D-4A92-BAF4-811465A43934}</author>
    <author>tc={B392ABEF-F66D-4EFC-BCE4-844B10B9320C}</author>
    <author>tc={DC8C6902-2D8C-4736-8B8A-A6476A313769}</author>
    <author>tc={F6D85224-8909-4399-82A8-D47B93974117}</author>
    <author>tc={10AFA57B-1FDE-4B8E-917A-E9CD36255D13}</author>
    <author>tc={4E30DE3E-0856-4BC7-80B9-6D3178631BF4}</author>
    <author>tc={DCEAF0F0-E6A3-4A4C-B1C9-ED10FBFE133C}</author>
    <author>tc={B52F0F47-6A43-4EBA-BC1A-3F3160E18369}</author>
    <author>tc={3BCA339E-0560-4C97-B952-DB1BF5D0FD29}</author>
    <author>tc={BBC2AD95-C0C2-4713-9CBB-F54D0C6869C8}</author>
    <author>tc={25F8DC41-55C5-47D3-87D6-025525B4B7C3}</author>
    <author>tc={9C983494-D064-449E-8B38-2F09D414CD80}</author>
    <author>tc={DCCB1C93-BA65-4BDA-8825-89E08C0420BF}</author>
    <author>tc={3060AFA0-CF95-4491-8706-59B987637908}</author>
    <author>tc={5F7A8B72-B75D-404E-98C6-5154D269890A}</author>
    <author>tc={7199A3B9-A271-4B82-A60B-B3B67C788472}</author>
    <author>tc={D0332071-D60A-4680-9ACF-41B7EC175835}</author>
    <author>tc={8F188EFA-DDEE-4481-A2B1-86B9AC745103}</author>
  </authors>
  <commentList>
    <comment ref="A11" authorId="0" shapeId="0" xr:uid="{86B85D39-A8ED-4B73-BA6B-8876508BAC6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language for all of the windows conditions answer options - please adjust the translations when you have time</t>
      </text>
    </comment>
    <comment ref="A26" authorId="1" shapeId="0" xr:uid="{B7390D40-EFE0-41FE-A1C0-9799A267F0F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wording for the answer options for walls conditions</t>
      </text>
    </comment>
    <comment ref="B39" authorId="2" shapeId="0" xr:uid="{3A9D2C86-5574-4DD9-BB28-A75AFEC7FBA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@Emilia ERSOV Can we add an option for ‘do not know’
Reply:
    done</t>
      </text>
    </comment>
    <comment ref="C44" authorId="3" shapeId="0" xr:uid="{5D91F21B-C91E-4A69-A7C6-2AB625CD581A}">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language of this answer option</t>
      </text>
    </comment>
    <comment ref="C58" authorId="4" shapeId="0" xr:uid="{B748B68A-DFD7-4240-9428-1D82B16E54A4}">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@Emilia ERSOV Add an option for ‘None’</t>
      </text>
    </comment>
    <comment ref="C59" authorId="5" shapeId="0" xr:uid="{9CDBB425-6F26-4233-8A95-623F18DD767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added new choice, pls add translation. Thank you!
Reply:
    @Emilia ERSOV sorry, but what do you mean by ”none”? That there is none of the above, or that there is none in general?
Reply:
    @Tara, pls advise and edit the EN label as needed. Sorry, you know better what you meant here by ‘none’</t>
      </text>
    </comment>
    <comment ref="C65" authorId="6" shapeId="0" xr:uid="{86DD42E0-BE07-4B30-93A7-294FA9F8BED3}">
      <text>
        <t>[Threaded comment]
Your version of Excel allows you to read this threaded comment; however, any edits to it will get removed if the file is opened in a newer version of Excel. Learn more: https://go.microsoft.com/fwlink/?linkid=870924
Comment:
    @Diana, added option, please translate. Thank you!</t>
      </text>
    </comment>
    <comment ref="B72" authorId="7" shapeId="0" xr:uid="{8938D7AF-D6DE-4CDF-BDE1-BCF16737024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@Emilia ERSOV Please add option for no access to the roof</t>
      </text>
    </comment>
    <comment ref="C72" authorId="8" shapeId="0" xr:uid="{D14A2514-61C9-4072-AF39-83D216A7244D}">
      <text>
        <t>[Threaded comment]
Your version of Excel allows you to read this threaded comment; however, any edits to it will get removed if the file is opened in a newer version of Excel. Learn more: https://go.microsoft.com/fwlink/?linkid=870924
Comment:
    Added choice
Reply:
    Thank you!</t>
      </text>
    </comment>
    <comment ref="C73" authorId="9" shapeId="0" xr:uid="{CFCF3E85-D001-4615-8DB9-DC044C65521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added new choice, pls add translation. Thank you!</t>
      </text>
    </comment>
    <comment ref="C82" authorId="10" shapeId="0" xr:uid="{C417E1F4-C16A-4F2C-87F6-28DE7D7C7BD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Updated the language here from landlord to property owner - would you mind shifting the translations?</t>
      </text>
    </comment>
    <comment ref="A87" authorId="11" shapeId="0" xr:uid="{441967DF-B798-4F34-B987-6E7980C205D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repair responses</t>
      </text>
    </comment>
    <comment ref="C94" authorId="12" shapeId="0" xr:uid="{932C4610-4B07-4A51-83C0-9A546017451C}">
      <text>
        <t>[Threaded comment]
Your version of Excel allows you to read this threaded comment; however, any edits to it will get removed if the file is opened in a newer version of Excel. Learn more: https://go.microsoft.com/fwlink/?linkid=870924
Comment:
    @Diana MOROZ Added just a bit of language to this answer option</t>
      </text>
    </comment>
    <comment ref="E105" authorId="13" shapeId="0" xr:uid="{78DF3FB4-0797-417D-B8B0-CCF0662A493E}">
      <text>
        <t>[Threaded comment]
Your version of Excel allows you to read this threaded comment; however, any edits to it will get removed if the file is opened in a newer version of Excel. Learn more: https://go.microsoft.com/fwlink/?linkid=870924
Comment:
    @Tara MCCOY logical check, this cannot be selected while rent =0</t>
      </text>
    </comment>
    <comment ref="C115" authorId="14" shapeId="0" xr:uid="{6E80AB1F-BD1D-4A92-BAF4-811465A43934}">
      <text>
        <t xml:space="preserve">[Threaded comment]
Your version of Excel allows you to read this threaded comment; however, any edits to it will get removed if the file is opened in a newer version of Excel. Learn more: https://go.microsoft.com/fwlink/?linkid=870924
Comment:
    Divided for two options </t>
      </text>
    </comment>
    <comment ref="A137" authorId="15" shapeId="0" xr:uid="{B392ABEF-F66D-4EFC-BCE4-844B10B9320C}">
      <text>
        <t>[Threaded comment]
Your version of Excel allows you to read this threaded comment; however, any edits to it will get removed if the file is opened in a newer version of Excel. Learn more: https://go.microsoft.com/fwlink/?linkid=870924
Comment:
    Added
Reply:
    Thank you!</t>
      </text>
    </comment>
    <comment ref="A163" authorId="16" shapeId="0" xr:uid="{DC8C6902-2D8C-4736-8B8A-A6476A313769}">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responses to the internal_doors_conditions answer options - please update the translation when you have a chance</t>
      </text>
    </comment>
    <comment ref="B166" authorId="17" shapeId="0" xr:uid="{F6D85224-8909-4399-82A8-D47B9397411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@Emilia can we add an option for ‘internal doors do not exist’</t>
      </text>
    </comment>
    <comment ref="C167" authorId="18" shapeId="0" xr:uid="{10AFA57B-1FDE-4B8E-917A-E9CD36255D13}">
      <text>
        <t>[Threaded comment]
Your version of Excel allows you to read this threaded comment; however, any edits to it will get removed if the file is opened in a newer version of Excel. Learn more: https://go.microsoft.com/fwlink/?linkid=870924
Comment:
    @Diana, added new choice, pls add translation. thank you!</t>
      </text>
    </comment>
    <comment ref="C169" authorId="19" shapeId="0" xr:uid="{4E30DE3E-0856-4BC7-80B9-6D3178631BF4}">
      <text>
        <t>[Threaded comment]
Your version of Excel allows you to read this threaded comment; however, any edits to it will get removed if the file is opened in a newer version of Excel. Learn more: https://go.microsoft.com/fwlink/?linkid=870924
Comment:
    I don’t find these choices very reflective of the MDA setup. Bungalows? 😃 
Also, what’s a townhouse and what’s a single-family home? These are quite confusing
Reply:
    This question and its answer choices were provided by CRS and UNHCR 
Reply:
    @Tara, make sure every choice is very clear for the enums
Reply:
    Fixed now</t>
      </text>
    </comment>
    <comment ref="C174" authorId="20" shapeId="0" xr:uid="{DCEAF0F0-E6A3-4A4C-B1C9-ED10FBFE133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this answer option</t>
      </text>
    </comment>
    <comment ref="C175" authorId="21" shapeId="0" xr:uid="{B52F0F47-6A43-4EBA-BC1A-3F3160E18369}">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this answer option</t>
      </text>
    </comment>
    <comment ref="A188" authorId="22" shapeId="0" xr:uid="{3BCA339E-0560-4C97-B952-DB1BF5D0FD29}">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wording on the answer options for external door conditions</t>
      </text>
    </comment>
    <comment ref="B193" authorId="23" shapeId="0" xr:uid="{BBC2AD95-C0C2-4713-9CBB-F54D0C6869C8}">
      <text>
        <t>[Threaded comment]
Your version of Excel allows you to read this threaded comment; however, any edits to it will get removed if the file is opened in a newer version of Excel. Learn more: https://go.microsoft.com/fwlink/?linkid=870924
Comment:
    Please replace with correct CRS enum ids
Reply:
    They were assigned as such, no need to change</t>
      </text>
    </comment>
    <comment ref="C221" authorId="24" shapeId="0" xr:uid="{25F8DC41-55C5-47D3-87D6-025525B4B7C3}">
      <text>
        <t>[Threaded comment]
Your version of Excel allows you to read this threaded comment; however, any edits to it will get removed if the file is opened in a newer version of Excel. Learn more: https://go.microsoft.com/fwlink/?linkid=870924
Comment:
    Added choice</t>
      </text>
    </comment>
    <comment ref="A222" authorId="25" shapeId="0" xr:uid="{9C983494-D064-449E-8B38-2F09D414CD8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these answer options for ceiling conditions</t>
      </text>
    </comment>
    <comment ref="A227" authorId="26" shapeId="0" xr:uid="{DCCB1C93-BA65-4BDA-8825-89E08C0420B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MOROZ Adjusted the wording here for the options for bathroom conditions</t>
      </text>
    </comment>
    <comment ref="B240" authorId="27" shapeId="0" xr:uid="{3060AFA0-CF95-4491-8706-59B987637908}">
      <text>
        <t xml:space="preserve">[Threaded comment]
Your version of Excel allows you to read this threaded comment; however, any edits to it will get removed if the file is opened in a newer version of Excel. Learn more: https://go.microsoft.com/fwlink/?linkid=870924
Comment:
    Isn’t a written agreement mandatory for cash-for-rent?
Reply:
    For cash-for-host, I don't know that a formal rental agreement is necessary - but I am double checking 
Reply:
    I think we should keep the 'no agreement' option </t>
      </text>
    </comment>
    <comment ref="C248" authorId="28" shapeId="0" xr:uid="{5F7A8B72-B75D-404E-98C6-5154D269890A}">
      <text>
        <t>[Threaded comment]
Your version of Excel allows you to read this threaded comment; however, any edits to it will get removed if the file is opened in a newer version of Excel. Learn more: https://go.microsoft.com/fwlink/?linkid=870924
Comment:
    Should clarify, other than social media
Reply:
    Agreed!</t>
      </text>
    </comment>
    <comment ref="C249" authorId="29" shapeId="0" xr:uid="{7199A3B9-A271-4B82-A60B-B3B67C788472}">
      <text>
        <t>[Threaded comment]
Your version of Excel allows you to read this threaded comment; however, any edits to it will get removed if the file is opened in a newer version of Excel. Learn more: https://go.microsoft.com/fwlink/?linkid=870924
Comment:
    To clarify, how is this different from local newspaper ad? 
Reply:
    And between this and community notice board
Reply:
    I inherited this question... but I think the local advertisement could maybe refer to something that is posted around publicly - whether that is on lampposts or what not... I don't feel strongly about this and would be in favor of removing this option</t>
      </text>
    </comment>
    <comment ref="C252" authorId="30" shapeId="0" xr:uid="{D0332071-D60A-4680-9ACF-41B7EC175835}">
      <text>
        <t>[Threaded comment]
Your version of Excel allows you to read this threaded comment; however, any edits to it will get removed if the file is opened in a newer version of Excel. Learn more: https://go.microsoft.com/fwlink/?linkid=870924
Comment:
    Or agency
Reply:
    Added</t>
      </text>
    </comment>
    <comment ref="C255" authorId="31" shapeId="0" xr:uid="{8F188EFA-DDEE-4481-A2B1-86B9AC745103}">
      <text>
        <t>[Threaded comment]
Your version of Excel allows you to read this threaded comment; however, any edits to it will get removed if the file is opened in a newer version of Excel. Learn more: https://go.microsoft.com/fwlink/?linkid=870924
Comment:
    @Diana, changed this a bit, pls adjust translations. Thank you!</t>
      </text>
    </comment>
  </commentList>
</comments>
</file>

<file path=xl/sharedStrings.xml><?xml version="1.0" encoding="utf-8"?>
<sst xmlns="http://schemas.openxmlformats.org/spreadsheetml/2006/main" count="3173" uniqueCount="1739">
  <si>
    <t>Items</t>
  </si>
  <si>
    <t>Description</t>
  </si>
  <si>
    <t>Sheets</t>
  </si>
  <si>
    <t>Contacts (Name &amp; email address)</t>
  </si>
  <si>
    <t>Main limitations</t>
  </si>
  <si>
    <t>Methodology &amp; Sampling strategy</t>
  </si>
  <si>
    <t>Project background &amp; rationale</t>
  </si>
  <si>
    <t>Data collection period</t>
  </si>
  <si>
    <t>Geographic coverage &amp; Population of interest</t>
  </si>
  <si>
    <t>Research questions</t>
  </si>
  <si>
    <t>Total number of interviews &amp; Unit of analysis</t>
  </si>
  <si>
    <t>Weights on results (if applicable)</t>
  </si>
  <si>
    <t>Added</t>
  </si>
  <si>
    <t>Removed</t>
  </si>
  <si>
    <t>Other</t>
  </si>
  <si>
    <t>Table_of_contents</t>
  </si>
  <si>
    <t>Data_Analysis</t>
  </si>
  <si>
    <t>Analysis_variables</t>
  </si>
  <si>
    <t>List of variables created in R for analysis</t>
  </si>
  <si>
    <t>Rationale</t>
  </si>
  <si>
    <t>Kobo related variable_name</t>
  </si>
  <si>
    <t>Created variable_name in R</t>
  </si>
  <si>
    <t>Analysis script output: List of indicators with hyperlinks</t>
  </si>
  <si>
    <t>Analysis script output: Analysis tables for all indicators</t>
  </si>
  <si>
    <t>bathroom_lock_total</t>
  </si>
  <si>
    <t>bathrooms_num
bathroom_lock</t>
  </si>
  <si>
    <t>bedrooms_lock_total</t>
  </si>
  <si>
    <t>bedrooms_num
bedrooms_lock</t>
  </si>
  <si>
    <t>level_3_disability</t>
  </si>
  <si>
    <t>pwd_status</t>
  </si>
  <si>
    <t>individuals_per_bathroom</t>
  </si>
  <si>
    <t>bathrooms_num
ind_num</t>
  </si>
  <si>
    <t>individuals_per_bedroom</t>
  </si>
  <si>
    <t>bedrooms_num
ind_num</t>
  </si>
  <si>
    <t>accessibility_ranking</t>
  </si>
  <si>
    <t>accessible_inside
outside_accessible</t>
  </si>
  <si>
    <t>physical_conditions_rank</t>
  </si>
  <si>
    <t>physical_conditions_ranges</t>
  </si>
  <si>
    <t>internal_doors_conditions
windows_conditions
walls_conditions
ceiling_conditions
bathroom_conditions
external_doors_condition</t>
  </si>
  <si>
    <r>
      <t xml:space="preserve">physical_conditions_rank
</t>
    </r>
    <r>
      <rPr>
        <i/>
        <sz val="11"/>
        <color theme="1"/>
        <rFont val="Arial Narrow"/>
        <family val="2"/>
      </rPr>
      <t>(internal_doors_conditions
windows_conditions
walls_conditions
ceiling_conditions
bathroom_conditions
external_doors_condition)</t>
    </r>
  </si>
  <si>
    <t>If the number of bathrooms (bathrooms_num) is equal to the number of bathrooms that lock (bathroom_lock), bathroom_lock_total = 'Yes'</t>
  </si>
  <si>
    <t>If the number of bedrooms (bedrooms_num) is equal to the number of bedrooms that lock (bedrooms_lock), bedrooms_lock_total = 'Yes'</t>
  </si>
  <si>
    <t xml:space="preserve">If pwd_status = 'a_lot_of_difficulty' or 'cannot_do_at_all', HH has at least one member with level 3 disability </t>
  </si>
  <si>
    <t>Total number of individuals in the unit (ind_num) divided by total number of bathrooms (bathrooms_num)</t>
  </si>
  <si>
    <t>Total number of individuals in the unit (ind_num) divided by total number of bedrooms (bedrooms_num)</t>
  </si>
  <si>
    <t xml:space="preserve">  If accessible_inside = 'do_not_know' OR outside_accessible = 'do_not_know', THEN accessibility_ranking = "Do not know/Unclear";
    if accessible_inside = 'yes' AND outside_accessible = 'yes', THEN accessibility_ranking = "Externally and internally accessible";
    if accessible_inside != 'yes' AND outside_accessible = 'yes', THEN accessibility_ranking = "Only externally accessible";
    if accessible_inside = 'yes' AND outside_accessible != 'yes', THEN accessibility_ranking = "Only internally accessible";
    if accessible_inside = 'no' AND outside_accessible = 'no', THEN accessibility_ranking = "Not accessible from the outside nor from the inside"</t>
  </si>
  <si>
    <t xml:space="preserve">      
Total score based on the indicated Kobo variables. For each variable, a score is assigned as follows, which is then summed:
'very_poor' = 1,
'poor' = 2,
'acceptable' = 3,
'excellent' = 4,
all other cases = 0.</t>
  </si>
  <si>
    <t xml:space="preserve">    
Ranges created based on physical_conditions_rank:
    physical_conditions_rank &lt;= 6 ~ "0-6",
    physical_conditions_rank &gt; 6 &amp; physical_conditions_rank &lt;= 12 ~ "7-12",
    physical_conditions_rank &gt; 12 &amp; physical_conditions_rank &lt;= 18 ~ "13-18",
    physical_conditions_rank &gt; 18 &amp; physical_conditions_rank &lt;= 24 ~ "19-24"</t>
  </si>
  <si>
    <t>age_group</t>
  </si>
  <si>
    <t>age</t>
  </si>
  <si>
    <t>Grouped age (numeric) into ranges (select_one), to show % of respondents by age group:
18-34
35-59
60+</t>
  </si>
  <si>
    <t>unit_sharing</t>
  </si>
  <si>
    <t>fam_numbers</t>
  </si>
  <si>
    <t>% of shared units: 
If 'fam_numbers' = 1, then 'unit_sharing' = 'No', otherwise 'Yes'</t>
  </si>
  <si>
    <t>ind_minors_yesno</t>
  </si>
  <si>
    <t>ind_elderly_yesno</t>
  </si>
  <si>
    <t>ind_minors_num</t>
  </si>
  <si>
    <t>ind_elderly_num</t>
  </si>
  <si>
    <t>If 'ind_minors_num' = 0 or NA, then 'ind_minors_yesno' = 'No', otherwise 'Yes'</t>
  </si>
  <si>
    <t>If 'ind_elderly_num' = 0 or NA, then 'ind_elderly_yesno' = 'No', otherwise 'Yes'</t>
  </si>
  <si>
    <t>families_with_minors</t>
  </si>
  <si>
    <t>families_with_elderly</t>
  </si>
  <si>
    <t>minors_num</t>
  </si>
  <si>
    <t>elderly_num</t>
  </si>
  <si>
    <t>If 'minors_num' = 0 or NA, then 'families_with_minors' = 'No', otherwise 'Yes'</t>
  </si>
  <si>
    <t>If 'elderly_num' = 0 or NA, then 'families_with_elderly' = 'No', otherwise 'Yes'</t>
  </si>
  <si>
    <t>above_ground_floor</t>
  </si>
  <si>
    <t>which_floor</t>
  </si>
  <si>
    <t>If 'which_floor' = 1, then 'above_ground_floor' = 'No';
If 'which_floor' &gt; 1, then 'above_ground_floor' = 'Yes';</t>
  </si>
  <si>
    <t>lift_functions</t>
  </si>
  <si>
    <t>which_floor
equipped_with_lift
functional_lift</t>
  </si>
  <si>
    <t>For floor number (which_floor) &gt; 1: 
If 'equipped_with_lift' and 'functional_lift' = 'yes', then 'lift_functions' = "Yes"
If 'equipped_with_lift' or 'functional_lift' = 'no', then 'lift_functions' = "No"
Otherwise NA</t>
  </si>
  <si>
    <t>above_ground_floor_overall</t>
  </si>
  <si>
    <t>num_samples</t>
  </si>
  <si>
    <t>No</t>
  </si>
  <si>
    <t>Yes</t>
  </si>
  <si>
    <t>25.6%</t>
  </si>
  <si>
    <t>74.4%</t>
  </si>
  <si>
    <t>accepted_animals_overall</t>
  </si>
  <si>
    <t>Don't Know/Not Clear</t>
  </si>
  <si>
    <t>15.3%</t>
  </si>
  <si>
    <t>33.7%</t>
  </si>
  <si>
    <t>51.0%</t>
  </si>
  <si>
    <t>accepted_children_interview_location</t>
  </si>
  <si>
    <t>interview_location</t>
  </si>
  <si>
    <t>Bălţi</t>
  </si>
  <si>
    <t>Cahul</t>
  </si>
  <si>
    <t>Chişinău</t>
  </si>
  <si>
    <t>Donduşeni</t>
  </si>
  <si>
    <t>Soroca</t>
  </si>
  <si>
    <t>overall</t>
  </si>
  <si>
    <t>accepted_children_overall</t>
  </si>
  <si>
    <t>6.1%</t>
  </si>
  <si>
    <t>26.5%</t>
  </si>
  <si>
    <t>67.3%</t>
  </si>
  <si>
    <t>accessibility_ranking_overall</t>
  </si>
  <si>
    <t>Do not know/Unclear</t>
  </si>
  <si>
    <t>Externally and internally accessible</t>
  </si>
  <si>
    <t>Not accessible from the outside nor from the inside</t>
  </si>
  <si>
    <t>Only externally accessible</t>
  </si>
  <si>
    <t>Only internally accessible</t>
  </si>
  <si>
    <t>1.0%</t>
  </si>
  <si>
    <t>34.7%</t>
  </si>
  <si>
    <t>2.0%</t>
  </si>
  <si>
    <t>35.7%</t>
  </si>
  <si>
    <t>accomod_find_overall</t>
  </si>
  <si>
    <t>Directly from Owner/Host Family</t>
  </si>
  <si>
    <t>Online Platform (other than social media)</t>
  </si>
  <si>
    <t>Social Media</t>
  </si>
  <si>
    <t>Through a Relative/Friend</t>
  </si>
  <si>
    <t>accomodation_type_overall</t>
  </si>
  <si>
    <t>Apartment</t>
  </si>
  <si>
    <t>Part of a House (the unit is located in a house with at least one other unit)</t>
  </si>
  <si>
    <t>Private House (the unit is a standalone home)</t>
  </si>
  <si>
    <t>34.4%</t>
  </si>
  <si>
    <t>6.3%</t>
  </si>
  <si>
    <t>59.4%</t>
  </si>
  <si>
    <t>age_group_overall</t>
  </si>
  <si>
    <t>18-34</t>
  </si>
  <si>
    <t>35-59</t>
  </si>
  <si>
    <t>60+</t>
  </si>
  <si>
    <t>45.9%</t>
  </si>
  <si>
    <t>38.8%</t>
  </si>
  <si>
    <t>age_overall</t>
  </si>
  <si>
    <t>mean</t>
  </si>
  <si>
    <t>median</t>
  </si>
  <si>
    <t>min</t>
  </si>
  <si>
    <t>max</t>
  </si>
  <si>
    <t>agreement_type_overall</t>
  </si>
  <si>
    <t>No agreement</t>
  </si>
  <si>
    <t>Verbal agreement and cannot obtain a signed contract</t>
  </si>
  <si>
    <t>Verbal agreement and unsure whether a signed contract can be obtained</t>
  </si>
  <si>
    <t>Verbal agreement but can obtain a signed contract if needed</t>
  </si>
  <si>
    <t>Written and signed contract</t>
  </si>
  <si>
    <t>92.1%</t>
  </si>
  <si>
    <t>2.2%</t>
  </si>
  <si>
    <t>1.1%</t>
  </si>
  <si>
    <t>3.4%</t>
  </si>
  <si>
    <t>agreement_type_overall_D_by_relations</t>
  </si>
  <si>
    <t>relations</t>
  </si>
  <si>
    <t>Family / relatives</t>
  </si>
  <si>
    <t>97.6%</t>
  </si>
  <si>
    <t>2.4%</t>
  </si>
  <si>
    <t>0.0%</t>
  </si>
  <si>
    <t>Friends/Acquaintances</t>
  </si>
  <si>
    <t>85.7%</t>
  </si>
  <si>
    <t>3.6%</t>
  </si>
  <si>
    <t>No relationship prior to hosting</t>
  </si>
  <si>
    <t>89.5%</t>
  </si>
  <si>
    <t>10.5%</t>
  </si>
  <si>
    <t>assess_unit_rank_overall</t>
  </si>
  <si>
    <t>Green: Good living conditions</t>
  </si>
  <si>
    <t>Orange: Uncomfortable living conditions, needs repair works</t>
  </si>
  <si>
    <t>Yellow: Medium living conditions, needs minor repairs</t>
  </si>
  <si>
    <t>39.8%</t>
  </si>
  <si>
    <t>22.4%</t>
  </si>
  <si>
    <t>37.8%</t>
  </si>
  <si>
    <t>bathroom_conditions_overall</t>
  </si>
  <si>
    <t>Acceptable: Somewhat clean. Toilet and wash facilities (sink and shower or bathtub) present and functioning well, but may have some interuptions/wait time. Good ventilation - either a window that is able to be opened or an exhaust fan/vent is present. Some mold may be present.</t>
  </si>
  <si>
    <t>Excellent: Clean. Toilet and wash facilities present (sink and shower or bathtub) and fully functioning. Good ventilation - either a window that is able to be opened or an exhaust fan/vent is present. No mold.</t>
  </si>
  <si>
    <t>Poor: Not clean. Toilet and washing facilities (sink and shower or bathtub) present, but not fully functioning. They may not be located in the same room (e.g. outside toilet with shower or bathtub located elsewhere). Limited ventilation - window cannot open fully or, if there is no natural ventilation, the exhaust fan is either not present or works poorly. Some mold</t>
  </si>
  <si>
    <t>30.7%</t>
  </si>
  <si>
    <t>57.3%</t>
  </si>
  <si>
    <t>12.0%</t>
  </si>
  <si>
    <t>bathroom_lock_total_interview_location</t>
  </si>
  <si>
    <t>bathroom_lock_total_overall</t>
  </si>
  <si>
    <t>20.0%</t>
  </si>
  <si>
    <t>80.0%</t>
  </si>
  <si>
    <t>bathrooms_num_interview_location</t>
  </si>
  <si>
    <t>total</t>
  </si>
  <si>
    <t>bedrooms_lock_total_interview_location</t>
  </si>
  <si>
    <t>bedrooms_lock_total_overall</t>
  </si>
  <si>
    <t>40.8%</t>
  </si>
  <si>
    <t>59.2%</t>
  </si>
  <si>
    <t>bedrooms_num_interview_location</t>
  </si>
  <si>
    <t>building_conditions_overall</t>
  </si>
  <si>
    <t>5.1%</t>
  </si>
  <si>
    <t>75.5%</t>
  </si>
  <si>
    <t>19.4%</t>
  </si>
  <si>
    <t>ceiling_conditions_overall</t>
  </si>
  <si>
    <t>Acceptable: Very few cracks and very little dampness. No mold. No holes.</t>
  </si>
  <si>
    <t>Excellent: No presence of mold, cracks, dampness, or holes.</t>
  </si>
  <si>
    <t>Poor: The ceiling has some cracks and dampness. Mold is visible. Limited number of holes present.</t>
  </si>
  <si>
    <t>Very Poor: The ceiling has many cracks, dampness, and visible mold. There are a lot of holes present.</t>
  </si>
  <si>
    <t>32.7%</t>
  </si>
  <si>
    <t>61.2%</t>
  </si>
  <si>
    <t>4.1%</t>
  </si>
  <si>
    <t>distance_to_common_services_interview_location</t>
  </si>
  <si>
    <t>Close: 11-20 minutes walk</t>
  </si>
  <si>
    <t>Far: 31-40 minutes walk</t>
  </si>
  <si>
    <t>Somewhat far: 21-30 minutes walk</t>
  </si>
  <si>
    <t>Very close: Less than 10 minutes walk</t>
  </si>
  <si>
    <t>Very far: Walking not possible; must take car, bus, or other form of public transport</t>
  </si>
  <si>
    <t>Don't know/Not clear</t>
  </si>
  <si>
    <t>distance_to_common_services_overall</t>
  </si>
  <si>
    <t>18.4%</t>
  </si>
  <si>
    <t>3.1%</t>
  </si>
  <si>
    <t>8.2%</t>
  </si>
  <si>
    <t>16.3%</t>
  </si>
  <si>
    <t>48.0%</t>
  </si>
  <si>
    <t>distance_to_public_transport_interview_location</t>
  </si>
  <si>
    <t>distance_to_public_transport_overall</t>
  </si>
  <si>
    <t>73.5%</t>
  </si>
  <si>
    <t>enough_hot_water_overall</t>
  </si>
  <si>
    <t>1.4%</t>
  </si>
  <si>
    <t>27.5%</t>
  </si>
  <si>
    <t>71.0%</t>
  </si>
  <si>
    <t>external_doors_condition_overall</t>
  </si>
  <si>
    <t>Acceptable: Some cracks present on some of the doors. No holes. Most doors open and close without having to use force. All doors can be locked.</t>
  </si>
  <si>
    <t>Excellent: No presence of cracks or holes in the doors. All doors open and close without having to use force and can be locked.</t>
  </si>
  <si>
    <t>Poor: Presence of cracks and holes in some of the doors. Most doors cannot be opened or closed without force. Few doors can be locked.</t>
  </si>
  <si>
    <t>Very poor: Parts of the doors missing or presence of holes in the door. Doors cannot be opened or closed without force. Doors cannot  be locked.</t>
  </si>
  <si>
    <t>21.4%</t>
  </si>
  <si>
    <t>65.3%</t>
  </si>
  <si>
    <t>12.2%</t>
  </si>
  <si>
    <t>extinguisher_overall</t>
  </si>
  <si>
    <t>70.4%</t>
  </si>
  <si>
    <t>29.6%</t>
  </si>
  <si>
    <t>fam_members_num_interview_location</t>
  </si>
  <si>
    <t>fam_numbers_overall_D_by_tot_area</t>
  </si>
  <si>
    <t>tot_area</t>
  </si>
  <si>
    <t>100 m² +:</t>
  </si>
  <si>
    <t>30 - 49 m²</t>
  </si>
  <si>
    <t>50 - 69 m²</t>
  </si>
  <si>
    <t>70 - 99 m²</t>
  </si>
  <si>
    <t>Less than 30 m²</t>
  </si>
  <si>
    <t>families_with_elderly_overall</t>
  </si>
  <si>
    <t>families_with_minors_overall</t>
  </si>
  <si>
    <t>felt_discrimination_overall</t>
  </si>
  <si>
    <t>Prefer not to say</t>
  </si>
  <si>
    <t>2.9%</t>
  </si>
  <si>
    <t>84.1%</t>
  </si>
  <si>
    <t>11.6%</t>
  </si>
  <si>
    <t>fully_furnished_overall</t>
  </si>
  <si>
    <t>Fully furnished</t>
  </si>
  <si>
    <t>Not furnished</t>
  </si>
  <si>
    <t>Partially furnished</t>
  </si>
  <si>
    <t>77.6%</t>
  </si>
  <si>
    <t>func_smoke_detector_overall</t>
  </si>
  <si>
    <t>82.7%</t>
  </si>
  <si>
    <t>gender_overall</t>
  </si>
  <si>
    <t>Female</t>
  </si>
  <si>
    <t>Male</t>
  </si>
  <si>
    <t>78.6%</t>
  </si>
  <si>
    <t>heating_system_type_overall</t>
  </si>
  <si>
    <t>Central Heating System</t>
  </si>
  <si>
    <t>Individual Stove</t>
  </si>
  <si>
    <t>Other type of individual heater</t>
  </si>
  <si>
    <t>Renewable Energy Heating (Heat pump or solar heating)</t>
  </si>
  <si>
    <t>No heating</t>
  </si>
  <si>
    <t>Other: Please specify</t>
  </si>
  <si>
    <t>32.0%</t>
  </si>
  <si>
    <t>62.9%</t>
  </si>
  <si>
    <t>23.7%</t>
  </si>
  <si>
    <t>house_type_overall</t>
  </si>
  <si>
    <t>Detached House (the house does not share walls with other houses)</t>
  </si>
  <si>
    <t>Semi-Detached House / Duplex (the house shares one common wall with the next house)</t>
  </si>
  <si>
    <t>Townhouse / Terrace house (the house is attached to other houses on both sides)</t>
  </si>
  <si>
    <t>1.6%</t>
  </si>
  <si>
    <t>ind_elderly_yesno_overall</t>
  </si>
  <si>
    <t>52.0%</t>
  </si>
  <si>
    <t>ind_minors_yesno_overall</t>
  </si>
  <si>
    <t>62.2%</t>
  </si>
  <si>
    <t>ind_num_interview_location</t>
  </si>
  <si>
    <t>ind_num_overall_D_by_tot_area</t>
  </si>
  <si>
    <t>individuals_per_bathroom_interview_location</t>
  </si>
  <si>
    <t>individuals_per_bedroom_interview_location</t>
  </si>
  <si>
    <t>inhabit_one_unit_overall</t>
  </si>
  <si>
    <t>10.9%</t>
  </si>
  <si>
    <t>89.1%</t>
  </si>
  <si>
    <t>inhabited_status_interview_location</t>
  </si>
  <si>
    <t>inhabited_status_overall</t>
  </si>
  <si>
    <t>91.8%</t>
  </si>
  <si>
    <t>internal_doors_conditions_overall</t>
  </si>
  <si>
    <t>Acceptable: Some cracks present on some of the doors. No holes. Most doors open and close without having to use force</t>
  </si>
  <si>
    <t>Excellent: No presence of cracks or holes in the doors. All doors open and close without having to use force.</t>
  </si>
  <si>
    <t>Poor: Presence of cracks and holes in some of the doors. Most doors cannot be opened or closed without force.</t>
  </si>
  <si>
    <t>Very poor: Parts of the doors missing or presence of holes in the door. Doors cannot be opened or closed without force.</t>
  </si>
  <si>
    <t>31.6%</t>
  </si>
  <si>
    <t>50.0%</t>
  </si>
  <si>
    <t>interview_location_overall</t>
  </si>
  <si>
    <t>issues_overall</t>
  </si>
  <si>
    <t>97.1%</t>
  </si>
  <si>
    <t>legal_assistance_type_overall</t>
  </si>
  <si>
    <t>Information on legal rights</t>
  </si>
  <si>
    <t>Help with documentation</t>
  </si>
  <si>
    <t>Representation, such as having a qualified lawyer or attorney, in legal matters</t>
  </si>
  <si>
    <t>Mediation with landlords</t>
  </si>
  <si>
    <t>34.8%</t>
  </si>
  <si>
    <t>45.5%</t>
  </si>
  <si>
    <t>3.0%</t>
  </si>
  <si>
    <t>15.2%</t>
  </si>
  <si>
    <t>24.2%</t>
  </si>
  <si>
    <t>legal_issues_overall</t>
  </si>
  <si>
    <t>Not needed</t>
  </si>
  <si>
    <t>15.9%</t>
  </si>
  <si>
    <t>53.6%</t>
  </si>
  <si>
    <t>18.8%</t>
  </si>
  <si>
    <t>legal_support_satisfaction_overall</t>
  </si>
  <si>
    <t>Don't know/Have not needed to access these services</t>
  </si>
  <si>
    <t>Needed services but was not able to access</t>
  </si>
  <si>
    <t>Neutral</t>
  </si>
  <si>
    <t>Satisfied</t>
  </si>
  <si>
    <t>Very dissatisfied</t>
  </si>
  <si>
    <t>Very satisfied</t>
  </si>
  <si>
    <t>33.3%</t>
  </si>
  <si>
    <t>24.6%</t>
  </si>
  <si>
    <t>23.2%</t>
  </si>
  <si>
    <t>length_of_intend_overall</t>
  </si>
  <si>
    <t>4 to less than 6 months</t>
  </si>
  <si>
    <t>7 to less than 12 months</t>
  </si>
  <si>
    <t>More than a year</t>
  </si>
  <si>
    <t>Undetermined/open ended</t>
  </si>
  <si>
    <t>8.7%</t>
  </si>
  <si>
    <t>72.5%</t>
  </si>
  <si>
    <t>level_3_disability_overall</t>
  </si>
  <si>
    <t>82.6%</t>
  </si>
  <si>
    <t>17.4%</t>
  </si>
  <si>
    <t>level_3_disability_overall_D_by_accessibility_ranking</t>
  </si>
  <si>
    <t>100.0%</t>
  </si>
  <si>
    <t>84.2%</t>
  </si>
  <si>
    <t>15.8%</t>
  </si>
  <si>
    <t>73.9%</t>
  </si>
  <si>
    <t>26.1%</t>
  </si>
  <si>
    <t>87.5%</t>
  </si>
  <si>
    <t>12.5%</t>
  </si>
  <si>
    <t>lift_functions_overall</t>
  </si>
  <si>
    <t>69.0%</t>
  </si>
  <si>
    <t>31.0%</t>
  </si>
  <si>
    <t>lightning_overall</t>
  </si>
  <si>
    <t>96.9%</t>
  </si>
  <si>
    <t>living_time_interview_location</t>
  </si>
  <si>
    <t>Less than 3 months</t>
  </si>
  <si>
    <t>living_time_overall</t>
  </si>
  <si>
    <t>3.3%</t>
  </si>
  <si>
    <t>10.0%</t>
  </si>
  <si>
    <t>84.4%</t>
  </si>
  <si>
    <t>lvl_satisfactions_overall</t>
  </si>
  <si>
    <t>Dissatisfied</t>
  </si>
  <si>
    <t>7.2%</t>
  </si>
  <si>
    <t>42.0%</t>
  </si>
  <si>
    <t>43.5%</t>
  </si>
  <si>
    <t>lvl_satisfactions_overall_D_by_relations</t>
  </si>
  <si>
    <t>6.9%</t>
  </si>
  <si>
    <t>27.6%</t>
  </si>
  <si>
    <t>55.2%</t>
  </si>
  <si>
    <t>4.0%</t>
  </si>
  <si>
    <t>16.0%</t>
  </si>
  <si>
    <t>40.0%</t>
  </si>
  <si>
    <t>73.3%</t>
  </si>
  <si>
    <t>26.7%</t>
  </si>
  <si>
    <t>paying_rent_interview_location</t>
  </si>
  <si>
    <t>paying_rent_overall</t>
  </si>
  <si>
    <t>paying_utilities_interview_location</t>
  </si>
  <si>
    <t>paying_utilities_overall</t>
  </si>
  <si>
    <t>43.2%</t>
  </si>
  <si>
    <t>56.8%</t>
  </si>
  <si>
    <t>power_grid_connection_overall</t>
  </si>
  <si>
    <t>relations_overall</t>
  </si>
  <si>
    <t>47.8%</t>
  </si>
  <si>
    <t>31.1%</t>
  </si>
  <si>
    <t>21.1%</t>
  </si>
  <si>
    <t>rent_cost_interview_location</t>
  </si>
  <si>
    <t>repair_overall</t>
  </si>
  <si>
    <t>Don't know/Not Clear</t>
  </si>
  <si>
    <t>No, not in the past year</t>
  </si>
  <si>
    <t>Yes in last 10-12 months</t>
  </si>
  <si>
    <t>Yes in the last 3 months</t>
  </si>
  <si>
    <t>Yes in the last 4-6 months</t>
  </si>
  <si>
    <t>10.2%</t>
  </si>
  <si>
    <t>repairs_performer_overall</t>
  </si>
  <si>
    <t>Host</t>
  </si>
  <si>
    <t>Tenant</t>
  </si>
  <si>
    <t>NGO</t>
  </si>
  <si>
    <t>Other (please specify)</t>
  </si>
  <si>
    <t>83.3%</t>
  </si>
  <si>
    <t>13.3%</t>
  </si>
  <si>
    <t>resp_status_interview_location</t>
  </si>
  <si>
    <t>Refugee tenant</t>
  </si>
  <si>
    <t>Property owner</t>
  </si>
  <si>
    <t>rights_understanding_interview_location</t>
  </si>
  <si>
    <t>Not well</t>
  </si>
  <si>
    <t>Somewhat</t>
  </si>
  <si>
    <t>Well</t>
  </si>
  <si>
    <t>Not at all</t>
  </si>
  <si>
    <t>Very well</t>
  </si>
  <si>
    <t>rights_understanding_overall</t>
  </si>
  <si>
    <t>5.8%</t>
  </si>
  <si>
    <t>29.0%</t>
  </si>
  <si>
    <t>roof_type_overall</t>
  </si>
  <si>
    <t>Clay Roof Tiles</t>
  </si>
  <si>
    <t>Concrete Roof Tiles</t>
  </si>
  <si>
    <t>Don't Know /Not clear</t>
  </si>
  <si>
    <t>Metal Sheets/Tiles</t>
  </si>
  <si>
    <t>No access to the roof</t>
  </si>
  <si>
    <t>Slate Roof Tiles</t>
  </si>
  <si>
    <t>19.6%</t>
  </si>
  <si>
    <t>6.2%</t>
  </si>
  <si>
    <t>10.3%</t>
  </si>
  <si>
    <t>2.1%</t>
  </si>
  <si>
    <t>57.7%</t>
  </si>
  <si>
    <t>sanitation_system_type_overall</t>
  </si>
  <si>
    <t>Indoor flush toilet</t>
  </si>
  <si>
    <t>None</t>
  </si>
  <si>
    <t>Outdoor toilet</t>
  </si>
  <si>
    <t>48.4%</t>
  </si>
  <si>
    <t>7.4%</t>
  </si>
  <si>
    <t>44.2%</t>
  </si>
  <si>
    <t>shared_unit_interview_location</t>
  </si>
  <si>
    <t>Other refugees (Ukrainian)</t>
  </si>
  <si>
    <t>Other refugees (non-Ukrainian)</t>
  </si>
  <si>
    <t>Other family members (Moldovan)</t>
  </si>
  <si>
    <t>support_type_overall</t>
  </si>
  <si>
    <t>No housing support needed</t>
  </si>
  <si>
    <t>Repairs: Assistance with repairing or maintaining the current dwelling.</t>
  </si>
  <si>
    <t>Rental Assistance: Financial support for rent</t>
  </si>
  <si>
    <t>Home Purchase Support: Assistance with purchasing a home.</t>
  </si>
  <si>
    <t>Home Assistance: Support with daily living activities and home care.</t>
  </si>
  <si>
    <t>Legal/Lease Agreement Support: Help with understanding or securing lease agreements or other legal matters.</t>
  </si>
  <si>
    <t>Finding New Housing: Assistance in locating a new place to live.</t>
  </si>
  <si>
    <t>Additional Space: Need for more space in the current dwelling.</t>
  </si>
  <si>
    <t>18.2%</t>
  </si>
  <si>
    <t>48.5%</t>
  </si>
  <si>
    <t>9.1%</t>
  </si>
  <si>
    <t>16.7%</t>
  </si>
  <si>
    <t>13.6%</t>
  </si>
  <si>
    <t>7.6%</t>
  </si>
  <si>
    <t>4.5%</t>
  </si>
  <si>
    <t>12.1%</t>
  </si>
  <si>
    <t>tot_area_interview_location</t>
  </si>
  <si>
    <t>tot_area_overall</t>
  </si>
  <si>
    <t>30.6%</t>
  </si>
  <si>
    <t>unit_rank_interview_location</t>
  </si>
  <si>
    <t>Green - good living conditions</t>
  </si>
  <si>
    <t>Orange - uncomfortable living conditions, needs repair works</t>
  </si>
  <si>
    <t>Yellow - medium living conditions, needs minor repairs</t>
  </si>
  <si>
    <t>Prefer not to answer</t>
  </si>
  <si>
    <t>Red - space that cannot be proposed for living</t>
  </si>
  <si>
    <t>unit_rank_overall</t>
  </si>
  <si>
    <t>41.2%</t>
  </si>
  <si>
    <t>20.6%</t>
  </si>
  <si>
    <t>1.5%</t>
  </si>
  <si>
    <t>35.3%</t>
  </si>
  <si>
    <t>unit_sharing_interview_location</t>
  </si>
  <si>
    <t>CHECK</t>
  </si>
  <si>
    <t>unit_sharing_overall</t>
  </si>
  <si>
    <t>44.9%</t>
  </si>
  <si>
    <t>46.9%</t>
  </si>
  <si>
    <t>utilities_cost_interview_location</t>
  </si>
  <si>
    <t>walls_conditions_overall</t>
  </si>
  <si>
    <t>Acceptable: Only a few walls (1-2) show cracks, dampness, mold, or any other damage</t>
  </si>
  <si>
    <t>Excellent: All walls are free of cracks, dampness, mold, or any other damage</t>
  </si>
  <si>
    <t>Poor: Multiple walls (3 and more) show cracks, dampness, mold, or other signs of damage</t>
  </si>
  <si>
    <t>Very poor: All walls present cracks, dampness, mold, or other signs of damage or one or more walls present holes that we can see through (even with interior walls)</t>
  </si>
  <si>
    <t>36.7%</t>
  </si>
  <si>
    <t>55.1%</t>
  </si>
  <si>
    <t>water_access_overall</t>
  </si>
  <si>
    <t>83.7%</t>
  </si>
  <si>
    <t>water_source_interview_location</t>
  </si>
  <si>
    <t>Piped water into the unit yard</t>
  </si>
  <si>
    <t>No water on premises, must be sourced externally</t>
  </si>
  <si>
    <t>Deep well on the premises of the unit</t>
  </si>
  <si>
    <t>Protected shallow well on the unit premises</t>
  </si>
  <si>
    <t>windows_conditions_overall</t>
  </si>
  <si>
    <t>Acceptable: Some windows have cracks but they can open and close without force, and most are airtight</t>
  </si>
  <si>
    <t>Excellent: All windows are intact, can open and close without force, and are airtight</t>
  </si>
  <si>
    <t>Poor: Some windows with visible damage either in the glass, seal, or window borders (e.g. several windowpanes are broken) and/or do not always open and close without force</t>
  </si>
  <si>
    <t>Very poor: At least one window is not present or is badly damaged (e.g. partial glass and/or completely damaged/destroyed) in the glass, seal or border of the window, does not always open and close without force</t>
  </si>
  <si>
    <t>today</t>
  </si>
  <si>
    <t>inhabited_status</t>
  </si>
  <si>
    <t>resp_status</t>
  </si>
  <si>
    <t>consent</t>
  </si>
  <si>
    <t>gender</t>
  </si>
  <si>
    <t>gender_other</t>
  </si>
  <si>
    <t>inhabit_one_unit</t>
  </si>
  <si>
    <t>shared_unit</t>
  </si>
  <si>
    <t>shared_unit_other</t>
  </si>
  <si>
    <t>ind_num</t>
  </si>
  <si>
    <t>fam_members_num</t>
  </si>
  <si>
    <t>accepted_children</t>
  </si>
  <si>
    <t>accepted_animals</t>
  </si>
  <si>
    <t>rent_cost</t>
  </si>
  <si>
    <t>utilities_cost</t>
  </si>
  <si>
    <t>relations_other</t>
  </si>
  <si>
    <t>accomod_find</t>
  </si>
  <si>
    <t>accomod_find_other</t>
  </si>
  <si>
    <t>agreement_type</t>
  </si>
  <si>
    <t>agreement_type_other</t>
  </si>
  <si>
    <t>living_time</t>
  </si>
  <si>
    <t>lvl_satisfactions</t>
  </si>
  <si>
    <t>lvl_satisfactions_reason</t>
  </si>
  <si>
    <t>length_of_intend</t>
  </si>
  <si>
    <t>move_reasons</t>
  </si>
  <si>
    <t>move_reasons_other</t>
  </si>
  <si>
    <t>issues</t>
  </si>
  <si>
    <t>issues_reason</t>
  </si>
  <si>
    <t>felt_discrimination</t>
  </si>
  <si>
    <t>discriminations_reasons</t>
  </si>
  <si>
    <t>discriminations_reasons_other</t>
  </si>
  <si>
    <t>legal_issues</t>
  </si>
  <si>
    <t>legal_issues_expl</t>
  </si>
  <si>
    <t>rights_understanding</t>
  </si>
  <si>
    <t>legal_assistance_type</t>
  </si>
  <si>
    <t>legal_assistance_type_other</t>
  </si>
  <si>
    <t>legal_support_satisfaction</t>
  </si>
  <si>
    <t>distance_to_public_transport</t>
  </si>
  <si>
    <t>distance_to_common_services</t>
  </si>
  <si>
    <t>enough_hot_water</t>
  </si>
  <si>
    <t>repair</t>
  </si>
  <si>
    <t>repairs_performer</t>
  </si>
  <si>
    <t>repairs_performer_other</t>
  </si>
  <si>
    <t>support_type</t>
  </si>
  <si>
    <t>support_type_other</t>
  </si>
  <si>
    <t>unit_rank</t>
  </si>
  <si>
    <t>comments</t>
  </si>
  <si>
    <t>accomodation_type</t>
  </si>
  <si>
    <t>accomodation_type_other</t>
  </si>
  <si>
    <t>house_type</t>
  </si>
  <si>
    <t>house_type_other</t>
  </si>
  <si>
    <t>equipped_with_lift</t>
  </si>
  <si>
    <t>functional_lift</t>
  </si>
  <si>
    <t>fully_furnished</t>
  </si>
  <si>
    <t>accessible_inside</t>
  </si>
  <si>
    <t>internal_doors_conditions</t>
  </si>
  <si>
    <t>windows_conditions</t>
  </si>
  <si>
    <t>walls_conditions</t>
  </si>
  <si>
    <t>ceiling_conditions</t>
  </si>
  <si>
    <t>heating_system_type</t>
  </si>
  <si>
    <t>heating_system_type_other</t>
  </si>
  <si>
    <t>water_access</t>
  </si>
  <si>
    <t>water_source</t>
  </si>
  <si>
    <t>water_source_other</t>
  </si>
  <si>
    <t>sanitation_system_type</t>
  </si>
  <si>
    <t>sanitation_system_type_other</t>
  </si>
  <si>
    <t>bathrooms_num</t>
  </si>
  <si>
    <t>bathroom_lock</t>
  </si>
  <si>
    <t>bathroom_conditions</t>
  </si>
  <si>
    <t>bedrooms_num</t>
  </si>
  <si>
    <t>bedrooms_lock</t>
  </si>
  <si>
    <t>power_grid_connection</t>
  </si>
  <si>
    <t>lightning</t>
  </si>
  <si>
    <t>extinguisher</t>
  </si>
  <si>
    <t>func_smoke_detector</t>
  </si>
  <si>
    <t>external_doors_condition</t>
  </si>
  <si>
    <t>roof_type</t>
  </si>
  <si>
    <t>roof_type_other</t>
  </si>
  <si>
    <t>building_conditions</t>
  </si>
  <si>
    <t>outside_accessible</t>
  </si>
  <si>
    <t>assess_unit_rank</t>
  </si>
  <si>
    <t>end_comments</t>
  </si>
  <si>
    <t>soroca</t>
  </si>
  <si>
    <t>yes</t>
  </si>
  <si>
    <t>refugee_tenant</t>
  </si>
  <si>
    <t>female</t>
  </si>
  <si>
    <t>no_difficulty</t>
  </si>
  <si>
    <t>no</t>
  </si>
  <si>
    <t>between_50_69</t>
  </si>
  <si>
    <t>family_relatives</t>
  </si>
  <si>
    <t>no_agreement</t>
  </si>
  <si>
    <t>more_than_year</t>
  </si>
  <si>
    <t>very_satisfied</t>
  </si>
  <si>
    <t>undertermined</t>
  </si>
  <si>
    <t>do_not_know</t>
  </si>
  <si>
    <t>not_needed</t>
  </si>
  <si>
    <t>well</t>
  </si>
  <si>
    <t>no_answer</t>
  </si>
  <si>
    <t>very_close_10_min</t>
  </si>
  <si>
    <t>yes_in_last_12_mth</t>
  </si>
  <si>
    <t>host</t>
  </si>
  <si>
    <t>no_support_needed</t>
  </si>
  <si>
    <t>green</t>
  </si>
  <si>
    <t>apartment</t>
  </si>
  <si>
    <t>excellent</t>
  </si>
  <si>
    <t>central_heating_system</t>
  </si>
  <si>
    <t>indoor_toilet</t>
  </si>
  <si>
    <t>slate_roof_tiles</t>
  </si>
  <si>
    <t>donduseni</t>
  </si>
  <si>
    <t>more_than_100</t>
  </si>
  <si>
    <t>friends_acquaintances</t>
  </si>
  <si>
    <t>verbal_agreement_do_not_know</t>
  </si>
  <si>
    <t>satisfied</t>
  </si>
  <si>
    <t>not_at_all</t>
  </si>
  <si>
    <t>info_on_legal_rights</t>
  </si>
  <si>
    <t>repairs</t>
  </si>
  <si>
    <t>yellow</t>
  </si>
  <si>
    <t>private_house</t>
  </si>
  <si>
    <t>detached_house</t>
  </si>
  <si>
    <t>acceptable</t>
  </si>
  <si>
    <t>individual_room_heating</t>
  </si>
  <si>
    <t>shallow_well</t>
  </si>
  <si>
    <t>outdoor_toilet</t>
  </si>
  <si>
    <t>6_to_less_than_12_mth</t>
  </si>
  <si>
    <t>partially_furnished</t>
  </si>
  <si>
    <t>poor</t>
  </si>
  <si>
    <t>no_roof_access</t>
  </si>
  <si>
    <t>between_30_49</t>
  </si>
  <si>
    <t>yes_in_last_3_mth</t>
  </si>
  <si>
    <t>no_relationship_prior_hosting</t>
  </si>
  <si>
    <t>through_relative_friend</t>
  </si>
  <si>
    <t>plan_to_move_abroad</t>
  </si>
  <si>
    <t>somewhat</t>
  </si>
  <si>
    <t>other</t>
  </si>
  <si>
    <t>close_11_20_min</t>
  </si>
  <si>
    <t>home_assistance</t>
  </si>
  <si>
    <t>a_lot_of_difficulty</t>
  </si>
  <si>
    <t>written_signed_contract</t>
  </si>
  <si>
    <t>plan_to_move_better_accomodation</t>
  </si>
  <si>
    <t>language_discrimination</t>
  </si>
  <si>
    <t>not_well</t>
  </si>
  <si>
    <t>male</t>
  </si>
  <si>
    <t>less_than_30</t>
  </si>
  <si>
    <t>directly_from_owner</t>
  </si>
  <si>
    <t>help_with_docs</t>
  </si>
  <si>
    <t>very_poor</t>
  </si>
  <si>
    <t>orange</t>
  </si>
  <si>
    <t>metal_sheets</t>
  </si>
  <si>
    <t>balti</t>
  </si>
  <si>
    <t>somewhat_far_30_min</t>
  </si>
  <si>
    <t>very_well</t>
  </si>
  <si>
    <t>some_difficulty</t>
  </si>
  <si>
    <t>other_ref_ukr</t>
  </si>
  <si>
    <t>verbal_agreement_can_signed_contract</t>
  </si>
  <si>
    <t>less_than_3_mth</t>
  </si>
  <si>
    <t>3_to_less_than_6_mth</t>
  </si>
  <si>
    <t>ref_status</t>
  </si>
  <si>
    <t>not_furnished</t>
  </si>
  <si>
    <t>no_water</t>
  </si>
  <si>
    <t>none</t>
  </si>
  <si>
    <t>accomodation_far_from_services</t>
  </si>
  <si>
    <t>tenant</t>
  </si>
  <si>
    <t>very_dissatisfied</t>
  </si>
  <si>
    <t>very_far_more_40_min</t>
  </si>
  <si>
    <t>red</t>
  </si>
  <si>
    <t>semi_detached_house</t>
  </si>
  <si>
    <t>dissatisfied</t>
  </si>
  <si>
    <t>ngo</t>
  </si>
  <si>
    <t>solid_fuel_heating</t>
  </si>
  <si>
    <t>between_70_99</t>
  </si>
  <si>
    <t>part_of_a_house</t>
  </si>
  <si>
    <t>additional_space</t>
  </si>
  <si>
    <t>concrete_roof_tiles</t>
  </si>
  <si>
    <t>neutral</t>
  </si>
  <si>
    <t>piped_water</t>
  </si>
  <si>
    <t>far_31_40_min</t>
  </si>
  <si>
    <t>finding_new_housing</t>
  </si>
  <si>
    <t>plan_to_move_another_locality</t>
  </si>
  <si>
    <t>short_term_rental_assistance</t>
  </si>
  <si>
    <t>representation_in_legal_matters</t>
  </si>
  <si>
    <t>yes_in_last_6_mth</t>
  </si>
  <si>
    <t>landlord</t>
  </si>
  <si>
    <t>cahul</t>
  </si>
  <si>
    <t>verbal_agreement_cannot_signed_contract</t>
  </si>
  <si>
    <t>legal_agreement_support</t>
  </si>
  <si>
    <t>home_purchase_support</t>
  </si>
  <si>
    <t>clay_roof</t>
  </si>
  <si>
    <t>chisinau</t>
  </si>
  <si>
    <t>could_not_access</t>
  </si>
  <si>
    <t>deep_well</t>
  </si>
  <si>
    <t>townhouse</t>
  </si>
  <si>
    <t>online_platform</t>
  </si>
  <si>
    <t>social_media</t>
  </si>
  <si>
    <t>REACH MDA | Housing Assessment Data Analysis</t>
  </si>
  <si>
    <t>The conflict in Ukraine, which intensified in February 2022, has led to widespread displacement. As of June 2024, 5.9 million refugees are expected to continue seeking protection in Europe, including Moldova.  Moldova has seen 1,124,474 border crossings from Ukraine since February 2022, and as of July 2024, the UNHCR has recorded over 123,000 refugees from Ukraine in Moldova. REACH's mixed-methods assessment aims to address information gaps in the rental sector, particularly regarding the quality of cash-for-host accommodation units and the barriers faced by RSPs in meeting the housing needs of refugees in Moldova. The findings intend to empower stakeholders, community support centres, and UNHCR partners to better support RSPs and refugees in finding suitable housing options. Additionally, findings are intended to inform and facilitate better coordination among humanitarian stakeholders by providing information on the diverse housing needs and priorities of refugees. This will inform the planning and implementation of rental assistance and accommodation programs, enabling partner organizations to deliver targeted and effective assistance tailored to refugees' specific needs. Additionally, evidence-based insights will support advocacy efforts aimed at mobilizing resources and raising awareness of the evolving challenges faced by RSPs and refugees in Moldova.</t>
  </si>
  <si>
    <t>1.	What are the general costs, characteristics, and living conditions of cash-for-hosting units available to beneficiaries?
a.	To what extent are cash-for-host units shared between multiple families, including the host family?
2.	What is the quality (i.e. the physical conditions, including habitability) of cash-for-hosting units available to beneficiaries?
a.	What is the level of accessibility of cash-for-hosting units?
3.	What is the available support to cash-for-host beneficiaries and what additional support is needed?
a.	To what extent are refugee tenants able to access necessary legal support?
4.	What is the experience of refugee households in cash-for-hosting units?
a.	How do refugee households perceive the quality of their cash-for-hosting units?
b.	What are the relationship dynamics between refugee tenants and their hosts?
c.	What are the relationship dynamics between refugee tenants and the host community?
5.	How long do refugee households intend to stay in their current unit?
a.	Why would refugee households move out of their current unit?
6.	What are the dynamics of the local rental market from the perspective of RSPs?
7.	What are RSPs’ attitudes toward renting to refugees in Moldova?
8.	What are the major economic, legal, and operational barriers facing RSPs in providing rental accommodation to refugees?
9.	What are the opportunities to support RSPs to be able to provide affordable, accessible, and legally compliant rental accommodation units to refugees?</t>
  </si>
  <si>
    <t>13/08/2024 - 24/08/2024</t>
  </si>
  <si>
    <t>The housing assessment employed a mixed-methods approach. The current data set is for the quantitative surveys with cash-for-host units. The sampling was purposive, focusing on a selection of raions where beneficiaries were identified by partners. Within the raion, the surveyed units were selected through GPS randomized sampling.</t>
  </si>
  <si>
    <t>Cash-for-host beneficiaries in 5 raions: Chisinau, Donduseni, Soroca, Balti and Cahul - with the sampling aiming for equal representation among the selected raions.</t>
  </si>
  <si>
    <t>98 successful surveys were conducted, with indicators at family or unit levels.</t>
  </si>
  <si>
    <t>N/A</t>
  </si>
  <si>
    <t>Due to part of the beneficiaries living in very small settlements for which the exact address was unable to be identified, the GPS sampling was partly based on points already randomized at settlement level. This also affected the cleaning process, as the REACH team did not have the exact coordinates for comparison with the survey GPS data for part of the sample. Another limitation was represented by some delays regarding follow-up during data collection due to differences in procedures with the implementing partner. To mitigate this limitation for future data collection performed by external partners, a more detailed follow-up system will be agreed upon before the start of data collection.</t>
  </si>
  <si>
    <t>Tara McCoy - tara.mccoy@impact-initiatives.org
Dmitri Terzinov - dmitri.terzinov@reach-initiative.org
Raluca Stoican - raluca.stoican@impact-initiatives.org</t>
  </si>
  <si>
    <t>Survey</t>
  </si>
  <si>
    <t>Survey_choices</t>
  </si>
  <si>
    <t>type</t>
  </si>
  <si>
    <t>name</t>
  </si>
  <si>
    <t>label::English (en)</t>
  </si>
  <si>
    <t>label::Русский (ru)</t>
  </si>
  <si>
    <t>label::Română (ro)</t>
  </si>
  <si>
    <t>hint::English (en)</t>
  </si>
  <si>
    <t>hint::Русский (ru)</t>
  </si>
  <si>
    <t>hint::Română (ro)</t>
  </si>
  <si>
    <t>relevant</t>
  </si>
  <si>
    <t>constraint</t>
  </si>
  <si>
    <t>constraint_message::English (en)</t>
  </si>
  <si>
    <t>constraint_message::Русский (ru)</t>
  </si>
  <si>
    <t>constraint_message::Română (ro)</t>
  </si>
  <si>
    <t>required</t>
  </si>
  <si>
    <t>parameters</t>
  </si>
  <si>
    <t>start</t>
  </si>
  <si>
    <t>Начало</t>
  </si>
  <si>
    <t>Început</t>
  </si>
  <si>
    <t>end</t>
  </si>
  <si>
    <t>Конец</t>
  </si>
  <si>
    <t>Sfârșit</t>
  </si>
  <si>
    <t>Сегодня</t>
  </si>
  <si>
    <t>Astăzi</t>
  </si>
  <si>
    <t>deviceid</t>
  </si>
  <si>
    <t>Идентификатор устройства</t>
  </si>
  <si>
    <t>ID-ul dispozitivului</t>
  </si>
  <si>
    <t>audit</t>
  </si>
  <si>
    <t>Аудит</t>
  </si>
  <si>
    <t>Audit</t>
  </si>
  <si>
    <t>track-changes=TRUE location-priority=high-accuracy location-min-interval=60 location-max-age=120</t>
  </si>
  <si>
    <t>begin_group</t>
  </si>
  <si>
    <t>start_survey</t>
  </si>
  <si>
    <t>Start of survey</t>
  </si>
  <si>
    <t>Начало опроса</t>
  </si>
  <si>
    <t>Începutul sondajului</t>
  </si>
  <si>
    <t>select_multiple enum_id</t>
  </si>
  <si>
    <t>enum_id</t>
  </si>
  <si>
    <t>Enumerator ID</t>
  </si>
  <si>
    <t>ID перечислителя</t>
  </si>
  <si>
    <t>geopoint</t>
  </si>
  <si>
    <t>gps</t>
  </si>
  <si>
    <t>Please input GPS location</t>
  </si>
  <si>
    <t>Пожалуйста, введите местоположение GPS</t>
  </si>
  <si>
    <t>Vă rugăm să introduceți locația GPS</t>
  </si>
  <si>
    <t>select_one interview_location</t>
  </si>
  <si>
    <t>What raion is the unit located in?</t>
  </si>
  <si>
    <t>В каком районе расположено устройство?</t>
  </si>
  <si>
    <t>În ce raion este situată unitatea?</t>
  </si>
  <si>
    <t>select_one yes_no</t>
  </si>
  <si>
    <t>Are refugee tenants currently living in the cash-for-host unit?</t>
  </si>
  <si>
    <t>Проживают ли в настоящее время беженцы в помещении предоставленном  принимающей стороной в программе cash-for-host?</t>
  </si>
  <si>
    <t>Sunt chiriași refugiați care locuiesc în prezent în unitatea de cazare în regim cash-for-host?</t>
  </si>
  <si>
    <t>select_multiple resp_status</t>
  </si>
  <si>
    <t>Who will be responding to the questionnaire?</t>
  </si>
  <si>
    <t>Кто будет отвечать на вопросы анкеты?</t>
  </si>
  <si>
    <t>Cine va răspunde la chestionar?</t>
  </si>
  <si>
    <t>if(${inhabited_status}='no', not(selected(.,'refugee_tenant')),.)</t>
  </si>
  <si>
    <t>If refugee tenants are not currently residing in the cash-for-host unit, the respondent should be the host or the landlord</t>
  </si>
  <si>
    <t>Если арендаторы-беженцы в настоящее время не проживают в помещении „cash-for-host„  респондентом должен быть хозяин или арендодатель</t>
  </si>
  <si>
    <t>În cazul în care chiriașii refugiați nu locuiesc în prezent în unitatea „cash-for-host„, respondentul ar trebui să fie gazda sau proprietarul</t>
  </si>
  <si>
    <t>Do the survey participants and all of those present in the unit consent to the enumerator conducting the following technical assessment and survey of the unit?</t>
  </si>
  <si>
    <t>Согласны ли участники опроса и все присутствующие в подразделении на проведение счетчиком следующей технической оценки и обследования помещения?</t>
  </si>
  <si>
    <t>Participanții la anchetă și toți cei prezenți în unitate sunt de acord ca enumeratorul să efectueze următoarea evaluare tehnică și anchetă a unității?</t>
  </si>
  <si>
    <t>note</t>
  </si>
  <si>
    <t>end_survey_1</t>
  </si>
  <si>
    <t>Thank you for your time</t>
  </si>
  <si>
    <t>Спасибо за уделенное время</t>
  </si>
  <si>
    <t>Vă mulțumim pentru timpul acordat</t>
  </si>
  <si>
    <t>${consent} = 'no'</t>
  </si>
  <si>
    <t>integer</t>
  </si>
  <si>
    <t>What is your age?</t>
  </si>
  <si>
    <t>Сколько вам лет?</t>
  </si>
  <si>
    <t>Care este vârsta dumneavoastră?</t>
  </si>
  <si>
    <t xml:space="preserve">If a refugee tenant is present and responding to the survey (in the case of multiple respondents), this should always refer to the refugee tenant </t>
  </si>
  <si>
    <t xml:space="preserve">Если арендатор-беженец присутствует и отвечает на вопросы опроса (в случае нескольких респондентов), это всегда должно относиться к арендатору-беженцу </t>
  </si>
  <si>
    <t xml:space="preserve">Dacă un chiriaș refugiat este prezent și răspunde la sondaj (în cazul mai multor respondenți), aceasta ar trebui să se refere întotdeauna la chiriașul refugiat </t>
  </si>
  <si>
    <t>${consent} = 'yes'</t>
  </si>
  <si>
    <t>.&gt;0 and .&lt;115</t>
  </si>
  <si>
    <t>Age must be between 1 and 99</t>
  </si>
  <si>
    <t>Возраст должен быть от 1 до 99 лет</t>
  </si>
  <si>
    <t>Vârsta trebuie să fie între 1 și 99</t>
  </si>
  <si>
    <t>end_survey_2</t>
  </si>
  <si>
    <t>We require someone 18 or older to answer the survey, if there is someone else available in your household that can complete the survey please ask them to assist. Otherwise we will need to end the survey now, thank you for your time.</t>
  </si>
  <si>
    <t>Мы требуем, чтобы на вопросы анкеты отвечали лица не моложе 18 лет. Если в вашей семье есть кто-то еще, кто может заполнить анкету, пожалуйста, попросите его помочь. В противном случае нам придется завершить опрос, спасибо за ваше время.</t>
  </si>
  <si>
    <t>Pentru a răspunde la sondaj, este nevoie de o persoană în vârstă de 18 ani sau mai mult; dacă mai există cineva în gospodăria dvs. care poate răspunde la sondaj, vă rugăm să îl rugați să vă ajute. În caz contrar, va trebui să încheiem sondajul acum, vă mulțumim pentru timpul acordat.</t>
  </si>
  <si>
    <t>${age} &lt; 18</t>
  </si>
  <si>
    <t>survey</t>
  </si>
  <si>
    <t>Опрос</t>
  </si>
  <si>
    <t>Sondaj</t>
  </si>
  <si>
    <t xml:space="preserve">${consent} = 'yes' and ${age} &gt;= 18 </t>
  </si>
  <si>
    <t>select_one gender</t>
  </si>
  <si>
    <t>What gender do you identify with?</t>
  </si>
  <si>
    <t>К какому полу вы себя относите?</t>
  </si>
  <si>
    <t>Cu ce gen vă identificați?</t>
  </si>
  <si>
    <t xml:space="preserve">Если арендатор-беженец присутствует и отвечает на вопросы анкеты (в случае нескольких респондентов), это всегда должно относиться к арендатору-беженцу </t>
  </si>
  <si>
    <t>text</t>
  </si>
  <si>
    <t>Please specify:</t>
  </si>
  <si>
    <t>Пожалуйста, укажите:</t>
  </si>
  <si>
    <t>Vă rugăm să specificați:</t>
  </si>
  <si>
    <t>selected(${gender}, 'other')</t>
  </si>
  <si>
    <t>family_note</t>
  </si>
  <si>
    <t xml:space="preserve">In this survey, when we refer to your family, we mean you plus all individuals, including family or close acquaintances who travelled with you to Moldova and are living with you at the time of the interview. </t>
  </si>
  <si>
    <t xml:space="preserve">В данном опросе, когда мы говорим о вашей семье, мы подразумеваем вас плюс всех людей, включая родственников или близких знакомых, которые приехали с вами в Молдову и живут с вами на момент проведения опроса. </t>
  </si>
  <si>
    <t xml:space="preserve">În acest studiu, atunci când ne referim la familia dvs., ne referim la dvs. și la toate persoanele, inclusiv familia sau cunoștințele apropiate care au călătorit cu dvs. în Moldova și locuiesc cu dvs. în momentul interviului. </t>
  </si>
  <si>
    <t>How many families live in the unit?</t>
  </si>
  <si>
    <t>Сколько семей проживает в доме?</t>
  </si>
  <si>
    <t>Câte familii locuiesc în unitate?</t>
  </si>
  <si>
    <t>Here we refer to all families living in the unit. If the respondent is a refugee tenant, this total must also include his/her family. 
This question refers to the unit, not the building. Units are considered separate only if there are separate entrances that can be secured with a lock.</t>
  </si>
  <si>
    <t>Здесь речь идет обо всех семьях, проживающих в подразделении. Если респондент является арендатором-беженцем, то в эту сумму также должна быть включена его семья. 
Этот вопрос относится к квартире, а не к зданию. Квартиры считаются отдельными только при наличии отдельных входов, которые можно запереть на замок.</t>
  </si>
  <si>
    <t>Aici ne referim la toate familiile care trăiesc în unitate. Dacă respondentul este un chiriaș refugiat, acest total trebuie să și includă familia acestuia. 
Această întrebare se referă la unitate, nu la clădire. Unitățile sunt considerate separate numai dacă există intrări separate care pot fi securizate cu o încuietoare.</t>
  </si>
  <si>
    <t>${inhabited_status} = 'yes'</t>
  </si>
  <si>
    <t>.&gt;=1</t>
  </si>
  <si>
    <t xml:space="preserve">The number of families in the unit should be at least 1 </t>
  </si>
  <si>
    <t xml:space="preserve">Количество семей в помещении должно быть не менее 1 </t>
  </si>
  <si>
    <t xml:space="preserve">Numărul de familii din unitate trebuie să fie de cel puțin 1 </t>
  </si>
  <si>
    <t>select_one y_n_dk</t>
  </si>
  <si>
    <t>Do the refugee family and the cash-for-host family inhabit the same unit?</t>
  </si>
  <si>
    <t>Живет ли семья беженцев и семья ”cash-for-host”, в одном помещении?</t>
  </si>
  <si>
    <t>Familia de refugiați și familia "cash-for-host" locuiesc în aceeași unitate?</t>
  </si>
  <si>
    <t>Units are considered separate only if there are separate entrances that can be secured with a lock.
Note that the question is about the unit, not the building. Units are considered separate only if there are separate entrances that can be secured with a lock.</t>
  </si>
  <si>
    <t>Единицы считаются отдельными, только если есть отдельные входы, которые могут быть защищены замком. Обратите внимание, что речь идет о единице, а не о здании".</t>
  </si>
  <si>
    <t>Unitățile sunt considerate separate numai dacă există intrări separate care pot fi securizate cu o încuietoare.
Rețineți că întrebarea se referă la unitate, nu la clădire.</t>
  </si>
  <si>
    <t>${fam_numbers} &gt; 1</t>
  </si>
  <si>
    <t>select_multiple shared_unit</t>
  </si>
  <si>
    <t>Who is the unit shared with outside of your immediate family unit, excluding the host family?</t>
  </si>
  <si>
    <t>С кем вы проживаете в доме, не считая принимающей семьи?</t>
  </si>
  <si>
    <t>Cu cine este împărțită unitatea în afara familiei dumneavoastră apropiate, cu excepția familiei gazdă?</t>
  </si>
  <si>
    <t>selected(${resp_status}, 'refugee_tenant') and ((${fam_numbers} &gt; 1 and ${inhabit_one_unit} = 'no') or ${fam_numbers} &gt; 2)</t>
  </si>
  <si>
    <t>count-selected(.) &lt;= 1 or not(selected(., 'does_not_apply'))</t>
  </si>
  <si>
    <t>Should not select 'does not apply' with another answer option</t>
  </si>
  <si>
    <t>Не следует выбирать "не применимо" при другом варианте ответа</t>
  </si>
  <si>
    <t>Nu trebuie să selectați "nu se aplică" cu o altă opțiune de răspuns</t>
  </si>
  <si>
    <t>selected(${shared_unit},'other')</t>
  </si>
  <si>
    <t>How many individuals in total live in the unit?</t>
  </si>
  <si>
    <t>Сколько человек в общей сложности проживает в этом помещении?</t>
  </si>
  <si>
    <t>Câte persoane locuiesc în total în locuință?</t>
  </si>
  <si>
    <t>This includes the refugee tenant, their family members and those outside of their family that are also living in the unit</t>
  </si>
  <si>
    <t>Это касается арендатора-беженца, членов его семьи и тех, кто не является членами его семьи, но также проживает в данном помещении.</t>
  </si>
  <si>
    <t>Aceasta include chiriașul refugiat, membrii familiei sale și persoanele din afara familiei sale care locuiesc, de asemenea, în unitate</t>
  </si>
  <si>
    <t>${fam_numbers} &gt; 0</t>
  </si>
  <si>
    <r>
      <rPr>
        <b/>
        <sz val="11"/>
        <color theme="1"/>
        <rFont val="Calibri"/>
        <family val="2"/>
        <scheme val="minor"/>
      </rPr>
      <t>.&gt;=${fam_numbers}</t>
    </r>
    <r>
      <rPr>
        <sz val="11"/>
        <color theme="1"/>
        <rFont val="Calibri"/>
        <family val="2"/>
        <scheme val="minor"/>
      </rPr>
      <t xml:space="preserve"> and .&lt;=30</t>
    </r>
  </si>
  <si>
    <t>The number of individuals living in the unit must be at least 1 and no greater than 30</t>
  </si>
  <si>
    <t>Число лиц, проживающих в помещении, должно быть не менее 1 и не более 30</t>
  </si>
  <si>
    <t>Numărul de persoane care locuiesc în unitate trebuie să fie de cel puțin 1 și de cel mult 30</t>
  </si>
  <si>
    <t>Of those total individuals living in the unit, how many are under 18 years old?</t>
  </si>
  <si>
    <t>Сколько из общего числа проживающих в помещении лиц моложе 18 лет?</t>
  </si>
  <si>
    <t>Din totalul persoanelor care locuiesc în unitate, câte sunt sub 18 ani?</t>
  </si>
  <si>
    <t>${ind_num} &gt; 1</t>
  </si>
  <si>
    <t>. &lt; ${ind_num}</t>
  </si>
  <si>
    <t>The number of children cannot exceed the total number of people living in the unit</t>
  </si>
  <si>
    <t>Количество детей не может превышать общее количество людей, проживающих в помещении</t>
  </si>
  <si>
    <t>Numărul de copii nu poate depăși numărul total de persoane care locuiesc în unitate</t>
  </si>
  <si>
    <t>Of those total individuals living in the unit, how many are over 60 years old?</t>
  </si>
  <si>
    <t>Сколько из общего числа проживающих в помещении людей старше 60 лет?</t>
  </si>
  <si>
    <t>Din totalul persoanelor care locuiesc în unitate, câte au peste 60 de ani?</t>
  </si>
  <si>
    <t>(${ind_num} &gt; 0 and not(selected(${resp_status}, 'refugee_tenant'))) or (selected(${resp_status}, 'refugee_tenant') and ${ind_num} &gt; 1)</t>
  </si>
  <si>
    <t>. &lt;= ${ind_num}</t>
  </si>
  <si>
    <t>The number of individuals over 60 cannot exceed the total number of people living in the unit</t>
  </si>
  <si>
    <t>Количество людей старше 60 лет не может превышать общее количество людей, проживающих в помещении</t>
  </si>
  <si>
    <t>Numărul persoanelor de peste 60 de ani nu poate depăși numărul total de persoane care locuiesc în unitate</t>
  </si>
  <si>
    <t>acknowledge</t>
  </si>
  <si>
    <t>note_total_ind_members</t>
  </si>
  <si>
    <t>**Please check your input, the sum of minors and elderly is higher than the number of additional members in the unit**</t>
  </si>
  <si>
    <t>**Пожалуйста, проверьте ваши данные, сумма несовершеннолетних и пожилых людей больше, чем количество дополнительных членов в подразделении**.</t>
  </si>
  <si>
    <t>**Vă rugăm să verificați datele introduse, suma minorilor și a vârstnicilor este mai mare decât numărul de membri adiționali din unitate**</t>
  </si>
  <si>
    <t>(${ind_minors_num} + ${ind_elderly_num}) &gt; ${ind_num}</t>
  </si>
  <si>
    <t>How many members of your own family live with you in the unit?</t>
  </si>
  <si>
    <t>Сколько членов вашей семьи проживает с вами в данном помещении?</t>
  </si>
  <si>
    <t>Câți membri ai familiei dvs. locuiesc cu dvs. în această locuință?</t>
  </si>
  <si>
    <t>This refers only to the refugee tenant's family</t>
  </si>
  <si>
    <t>Это касается только к семье беженца-арендатора</t>
  </si>
  <si>
    <t>Aceasta se referă numai la familia chiriașului refugiat</t>
  </si>
  <si>
    <t>selected(${resp_status}, 'refugee_tenant') and ${fam_numbers} &gt; 1</t>
  </si>
  <si>
    <t>.&lt;${ind_num}</t>
  </si>
  <si>
    <t xml:space="preserve">The number of family members should not exceed the total number of people living in the unit. </t>
  </si>
  <si>
    <t xml:space="preserve">Количество членов семьи не должно превышать общее число людей, проживающих в помещении. </t>
  </si>
  <si>
    <t xml:space="preserve">Numărul membrilor familiei nu trebuie să depășească numărul total de persoane care locuiesc în unitate. </t>
  </si>
  <si>
    <t>Of those family members living with you in the unit, how many are under 18 years old?</t>
  </si>
  <si>
    <t>Сколько членов семьи, проживающих с вами в помещении, моложе 18 лет?</t>
  </si>
  <si>
    <t>Dintre membrii familiei care locuiesc cu dvs. în unitate, câți au sub 18 ani?</t>
  </si>
  <si>
    <t>Это относится только к семье арендатора-беженца</t>
  </si>
  <si>
    <t>${fam_members_num} &gt; 0</t>
  </si>
  <si>
    <t>. &lt;= ${fam_members_num} and .&lt;= ${ind_minors_num}</t>
  </si>
  <si>
    <t xml:space="preserve">The number of children cannot exceed the number of family members in the unit. The number of children cannot exceed the total number of children in the unit. </t>
  </si>
  <si>
    <t>Количество детей не может превышать общее число детей в помещении.</t>
  </si>
  <si>
    <t>Numărul de copii nu poate depăși numărul total de membri ai familiei din unitate</t>
  </si>
  <si>
    <t>Of those family members living with you in the unit, how many are over 60 years old?</t>
  </si>
  <si>
    <t>Сколько членов семьи, проживающих с вами в помещении, старше 60 лет?</t>
  </si>
  <si>
    <t>Dintre membrii familiei care locuiesc cu dvs. în unitate, câți au peste 60 de ani?</t>
  </si>
  <si>
    <t>. &lt;= ${fam_members_num} and .&lt;= ${ind_elderly_num}</t>
  </si>
  <si>
    <t>The number of family members over 60 should not exceed the number of family members</t>
  </si>
  <si>
    <t>Количество членов семьи старше 60 лет не должно превышать количество членов семьи</t>
  </si>
  <si>
    <t>Numărul membrilor de familie cu vârsta de peste 60 de ani nu trebuie să depășească numărul membrilor de familie</t>
  </si>
  <si>
    <t>note_total_fem_members</t>
  </si>
  <si>
    <t>**Please check your input, the sum of minors and elderly is higher than the number of additional family members in the unit**</t>
  </si>
  <si>
    <t>**Пожалуйста, проверьте свои данные, сумма несовершеннолетних и пожилых людей больше, чем количество дополнительных членов семьи в помещении**.</t>
  </si>
  <si>
    <t>**Vă rugăm să verificați datele introduse, suma minorilor și a persoanelor în vârstă este mai mare decât numărul membrilor de familie suplimentari din unitate**</t>
  </si>
  <si>
    <t>(${minors_num} + ${elderly_num}) &gt; ${fam_members_num}</t>
  </si>
  <si>
    <t>select_one pwd_status</t>
  </si>
  <si>
    <t xml:space="preserve">Do you or any of your household members have any difficulty walking or climbing steps? Would you say… </t>
  </si>
  <si>
    <t xml:space="preserve">Есть ли у вас или у кого-то из членов вашей семьи трудности с ходьбой или подъемом по ступенькам? Вы бы сказали... </t>
  </si>
  <si>
    <t xml:space="preserve">Dumneavoastră sau oricare dintre membrii familiei dumneavoastră aveți dificultăți în a merge sau a urca treptele? Ați spune că... </t>
  </si>
  <si>
    <t>Read response categories</t>
  </si>
  <si>
    <t>Прочитайте категории ответов</t>
  </si>
  <si>
    <t>Citiți categoriile de răspunsuri</t>
  </si>
  <si>
    <t>selected(${resp_status}, 'refugee_tenant')</t>
  </si>
  <si>
    <t>Are children accepted?</t>
  </si>
  <si>
    <t>Принимаются ли дети?</t>
  </si>
  <si>
    <t>Sunt acceptați copiii?</t>
  </si>
  <si>
    <t xml:space="preserve">We define children as all individuals under 18 years old </t>
  </si>
  <si>
    <t xml:space="preserve">Под детьми мы подразумеваем всех лиц моложе 18 лет </t>
  </si>
  <si>
    <t xml:space="preserve">Noi definim copiii ca fiind toate persoanele cu vârsta sub 18 ani </t>
  </si>
  <si>
    <t>Are animals accepted?</t>
  </si>
  <si>
    <t>Принимаются ли животные?</t>
  </si>
  <si>
    <t>Sunt acceptate animalele?</t>
  </si>
  <si>
    <t>select_one tot_area</t>
  </si>
  <si>
    <t>What is the total area of the unit in square meters?</t>
  </si>
  <si>
    <t>Какова общая площадь помещения в квадратных метрах?</t>
  </si>
  <si>
    <t>Care este suprafața totală a unității în metri pătrați?</t>
  </si>
  <si>
    <t xml:space="preserve">Approximately how much does the tenant pay to rent the unit per month in Moldovan lei (MDL), excluding utilities? </t>
  </si>
  <si>
    <t xml:space="preserve">Сколько примерно арендатор платит за аренду жилья в месяц в молдавских леях (MDL), не считая коммунальных услуг? </t>
  </si>
  <si>
    <t xml:space="preserve">Aproximativ cât plătește chiriașul pentru închirierea locuinței pe lună în lei moldovenești (MDL), cu excepția utilităților? </t>
  </si>
  <si>
    <t>Please round up to the nearest multiple of 500.</t>
  </si>
  <si>
    <t>Пожалуйста, округлите до ближайшего кратного 500.</t>
  </si>
  <si>
    <t>Vă rugăm să rotunjiți la cel mai apropiat multiplu de 500.</t>
  </si>
  <si>
    <t>.= 0 or (.&gt;0 and ${rent_cost} mod 500 = 0) or .= 999</t>
  </si>
  <si>
    <t>The rent cost must be rounded up to the nearest multiple of 500</t>
  </si>
  <si>
    <t>Стоимость аренды должна быть округлена до ближайшего значения, кратного 500</t>
  </si>
  <si>
    <t>Costul chiriei trebuie să fie rotunjit la cel mai apropiat multiplu de 500</t>
  </si>
  <si>
    <t>Approximately how much did the tenant pay for utilities* last month for the unit, in Moldovan Lei?</t>
  </si>
  <si>
    <t>Сколько примерно арендатор заплатил за коммунальные услуги* в прошлом месяце, в молдавских леях?</t>
  </si>
  <si>
    <t>Aproximativ cât a plătit chiriașul pentru utilități* luna trecută pentru locuință, în lei moldovenești?</t>
  </si>
  <si>
    <t>Please round up to the nearest multiple of 100. Utility bills include: water, gas, electricity, heating, building maintenance, landline phone, internet, cable TV, waste management if applicable</t>
  </si>
  <si>
    <t>Пожалуйста, округляйте до ближайшего кратного 100. Коммунальные платежи включают в себя: воду, газ, электричество, отопление, обслуживание здания, стационарный телефон, интернет, кабельное телевидение, вывоз мусора, если применимо</t>
  </si>
  <si>
    <t>Vă rugăm să rotunjiți la cel mai apropiat multiplu de 100. Facturile pentru utilități includ: apă, gaz, electricitate, încălzire, întreținere clădiri, telefon fix, internet, cablu TV, gestionarea deșeurilor, dacă este cazul</t>
  </si>
  <si>
    <r>
      <t>.= 0 or (.&gt;0</t>
    </r>
    <r>
      <rPr>
        <b/>
        <sz val="11"/>
        <color theme="1"/>
        <rFont val="Calibri"/>
        <family val="2"/>
        <scheme val="minor"/>
      </rPr>
      <t xml:space="preserve"> </t>
    </r>
    <r>
      <rPr>
        <sz val="11"/>
        <color theme="1"/>
        <rFont val="Calibri"/>
        <family val="2"/>
        <scheme val="minor"/>
      </rPr>
      <t>and ${utilities_cost} mod 100 = 0) or .= 999</t>
    </r>
  </si>
  <si>
    <t>The utilities cost must be rounded up to the nearest multiple of 100</t>
  </si>
  <si>
    <t>Стоимость коммунальных услуг должна быть округлена до ближайшего значения, кратного 100</t>
  </si>
  <si>
    <t>Costul utilităților trebuie să fie rotunjit la cel mai apropiat multiplu de 100</t>
  </si>
  <si>
    <t>select_one relations</t>
  </si>
  <si>
    <t>What was the relationship between the refugee family and the host family prior to hosting?</t>
  </si>
  <si>
    <t>Каковы были отношения между семьей беженцев и принимающей семьей до приема беженцев?</t>
  </si>
  <si>
    <t>Care a fost relația dintre familia de refugiați și familia gazdă înainte de primirea refugiaților?</t>
  </si>
  <si>
    <t>selected(${relations}, 'other')</t>
  </si>
  <si>
    <t>select_one accomod_find</t>
  </si>
  <si>
    <t>How did you/your family find your accommodation?</t>
  </si>
  <si>
    <t>Как вы/ваша семья нашли жилье?</t>
  </si>
  <si>
    <t>Cum v-ați găsit dvs. sau familia dvs. cazarea?</t>
  </si>
  <si>
    <t>selected(${resp_status}, 'refugee_tenant') and (${relations} = 'no_relationship_prior_hosting' or ${relations} = 'other')</t>
  </si>
  <si>
    <t>selected(${accomod_find}, 'other')</t>
  </si>
  <si>
    <t>select_one agreement_type</t>
  </si>
  <si>
    <t>What type of agreement does the refugee family have with the host family for the unit?</t>
  </si>
  <si>
    <t>Какой тип соглашения заключила семья беженцев с принимающей семьей на проживание?</t>
  </si>
  <si>
    <t>Ce tip de acord are familia de refugiați cu familia gazdă pentru unitate?</t>
  </si>
  <si>
    <t>selected(${agreement_type}, 'other')</t>
  </si>
  <si>
    <t>select_one living_time</t>
  </si>
  <si>
    <t xml:space="preserve">How long has the refugee family been living in the unit? </t>
  </si>
  <si>
    <t xml:space="preserve">Как долго семья беженцев живет в квартире? </t>
  </si>
  <si>
    <t xml:space="preserve">De cât timp locuiește familia de refugiați în unitate? </t>
  </si>
  <si>
    <t>ref_questions</t>
  </si>
  <si>
    <t>Questions for Refugees</t>
  </si>
  <si>
    <t>Вопросы для беженцев</t>
  </si>
  <si>
    <t>Întrebări pentru refugiați</t>
  </si>
  <si>
    <t>sensitivity_note</t>
  </si>
  <si>
    <t xml:space="preserve">For enumerators: the following questions are **sensitive**. If possible, please ensure you and the respondent are in a room separate from the host or the landlord. If it is not possible, please allow the respondent to read the questions and select their responses silently. </t>
  </si>
  <si>
    <t xml:space="preserve">Для регистраторов: следующие вопросы являются **деликатными**. Если это возможно, пожалуйста, убедитесь, что вы и респондент находитесь в отдельной комнате от хозяина или арендодателя. Если это невозможно, пожалуйста, дайте респонденту возможность прочитать вопросы и выбрать ответы молча. </t>
  </si>
  <si>
    <t xml:space="preserve">Pentru enumeratori: următoarele întrebări sunt **sensibile**. Dacă este posibil, vă rugăm să vă asigurați că dumneavoastră și respondentul vă aflați într-o cameră separată de gazdă sau de proprietar. Dacă nu este posibil, vă rugăm să permiteți respondentului să citească întrebările și să își selecteze răspunsurile în tăcere. </t>
  </si>
  <si>
    <t>select_one lvl_satisfactions</t>
  </si>
  <si>
    <t>How satisfied are you/your family with your current living conditions?</t>
  </si>
  <si>
    <t>Насколько вы/ваша семья удовлетворены своими нынешними условиями жизни?</t>
  </si>
  <si>
    <t>Cât de mulțumiți sunteți dvs./familia dvs. de condițiile dvs. de locuit actuale?</t>
  </si>
  <si>
    <t>Consider as sensitive: not to be asked with host present / give the survey question to respondent to answer.</t>
  </si>
  <si>
    <t>Считается деликатным: не задавать в присутствии хозяина / предоставить вопрос опроса респонденту для ответа.</t>
  </si>
  <si>
    <t>Considerați că este sensibil: nu trebuie întrebat în prezența gazdei / oferiți întrebarea din sondaj respondentului pentru a răspunde.</t>
  </si>
  <si>
    <t>Please explain why</t>
  </si>
  <si>
    <t>Пожалуйста, объясните, почему</t>
  </si>
  <si>
    <t>Vă rugăm să explicați de ce</t>
  </si>
  <si>
    <t>Считается деликатным: не задавать вопрос в присутствии хозяина / предоставить вопрос опроса респонденту для ответа.</t>
  </si>
  <si>
    <t>Considerați că este sensibilă: nu trebuie adresată în prezența gazdei / oferiți întrebarea sondajului respondentului pentru a răspunde.</t>
  </si>
  <si>
    <t>${lvl_satisfactions} = 'dissatisfied' or ${lvl_satisfactions} = 'very_dissatisfied'</t>
  </si>
  <si>
    <t>How much longer do your and your family intend to stay in the unit?</t>
  </si>
  <si>
    <t>Как долго вы и ваша семья намерены оставаться в этом помещении?</t>
  </si>
  <si>
    <t>Cât timp intenționați să mai rămâneți în această unitate?</t>
  </si>
  <si>
    <t>Considerați că este sensibilă: nu trebuie întrebată în prezența gazdei / oferiți întrebarea sondajului respondentului pentru a răspunde.</t>
  </si>
  <si>
    <t>select_multiple move_reasons</t>
  </si>
  <si>
    <t>What would be the reasons you would consider moving from your current accomomodation?</t>
  </si>
  <si>
    <t>По каким причинам вы могли бы переехать из вашего нынешнего жилья?</t>
  </si>
  <si>
    <t>Care ar fi motivele pentru care v-ați gândi să vă mutați din actuala locuință?</t>
  </si>
  <si>
    <t xml:space="preserve">For this question, do not read out the answer options. Please read the question aloud and allow the respondent to reply. Check applicable answer options. Consider as sensitive: not to be asked with host present / give the survey question to respondent to answer. This question is for all respondents - regardless of their intention to leave the unit. </t>
  </si>
  <si>
    <t xml:space="preserve">Для этого вопроса не зачитывайте варианты ответов. Пожалуйста, прочитайте вопрос вслух и дайте респонденту возможность ответить. Отметьте подходящие варианты ответов. Считается чувствительным: не задавать в присутствии хозяина / предоставить вопрос респонденту для ответа. Этот вопрос задается всем респондентам - независимо от их намерения покинуть подразделение. </t>
  </si>
  <si>
    <t xml:space="preserve">Pentru această întrebare, nu citiți opțiunile de răspuns. Vă rugăm să citiți întrebarea cu voce tare și să permiteți respondentului să răspundă. Bifați opțiunile de răspuns aplicabile. Considerați că este o întrebare sensibilă: să nu fie pusă în prezența gazdei / dați întrebarea respondentului pentru a răspunde. Această întrebare este pentru toți respondenții - indiferent de intenția lor de a părăsi unitatea. </t>
  </si>
  <si>
    <t>count-selected(.) &lt;= 1 or (not(selected(., 'no_answer'))) and (not(selected(., 'do_not_know')))</t>
  </si>
  <si>
    <t xml:space="preserve">Should not select 'no answer' or 'do not know' with other answer options </t>
  </si>
  <si>
    <t xml:space="preserve">Не следует выбирать "нет ответа" или "не знаю" с другими вариантами ответов </t>
  </si>
  <si>
    <t xml:space="preserve">Nu trebuie să selectați "fără răspuns" sau "nu știu" cu alte opțiuni de răspuns </t>
  </si>
  <si>
    <t>Считается чувствительным: не задавать в присутствии хозяина / предоставить вопрос респонденту для ответа.</t>
  </si>
  <si>
    <t>selected(${move_reasons}, 'other')</t>
  </si>
  <si>
    <t>select_one y_n_dk_na</t>
  </si>
  <si>
    <t>Do you/your family have any issues with the host family?</t>
  </si>
  <si>
    <t>Есть ли у вас/вашей семьи какие-либо проблемы с принимающей семьей?</t>
  </si>
  <si>
    <t>Dumneavoastră/ familia dumneavoastră aveți probleme cu familia gazdă?</t>
  </si>
  <si>
    <t>Consider as sensitive: not to be asked with host present / give the survey question to respondent to answer</t>
  </si>
  <si>
    <t>Считается чувствительным: не задавать в присутствии хозяина / предоставить вопрос опроса респонденту для ответа</t>
  </si>
  <si>
    <t>Considerați că este o întrebare sensibilă: nu trebuie adresată în prezența gazdei / oferiți întrebarea sondajului respondentului pentru a răspunde</t>
  </si>
  <si>
    <t>Please describe</t>
  </si>
  <si>
    <t>Пожалуйста, опишите</t>
  </si>
  <si>
    <t>Vă rugăm să descrieți</t>
  </si>
  <si>
    <t>Считается чувствительным: не задавать в присутствии ведущего / предоставить вопрос опроса респонденту для ответа</t>
  </si>
  <si>
    <t>Considerați că este sensibilă: nu trebuie întrebată în prezența gazdei / oferiți întrebarea sondajului respondentului pentru a răspunde</t>
  </si>
  <si>
    <t>${issues} = 'yes'</t>
  </si>
  <si>
    <t>Have you/your family ever felt discriminated against in your current neighbourhood?</t>
  </si>
  <si>
    <t>Чувствовали ли вы/ваша семья когда-либо дискриминацию в вашем нынешнем районе?</t>
  </si>
  <si>
    <t>V-ați simțit vreodată/ familia dumneavoastră discriminat(ă) în cartierul în care locuiți?</t>
  </si>
  <si>
    <t>Considerați că este sensibil: să nu fie întrebat cu gazda prezentă / oferiți întrebarea din sondaj respondentului pentru a răspunde</t>
  </si>
  <si>
    <t>select_multiple discriminations_reasons</t>
  </si>
  <si>
    <t>What, in your opinion, were the reasons you/your family were discriminated against?</t>
  </si>
  <si>
    <t>По каким причинам, на ваш взгляд, вы/ваша семья подвергались дискриминации?</t>
  </si>
  <si>
    <t>Care au fost, în opinia dvs., motivele pentru care dvs. sau familia dvs. ați fost discriminați?</t>
  </si>
  <si>
    <t>Considerați că este sensibil: nu trebuie întrebat în prezența gazdei / dați răspunsul la întrebarea din sondaj respondentului</t>
  </si>
  <si>
    <t>${felt_discrimination} = 'yes'</t>
  </si>
  <si>
    <t>count-selected(.) &lt;= 1 or not(selected(., 'no_answer'))</t>
  </si>
  <si>
    <t>Should not select 'no answer' with other answer options</t>
  </si>
  <si>
    <t>Не следует выбирать "нет ответа" при наличии других вариантов ответа</t>
  </si>
  <si>
    <t>Nu trebuie să selectați "fără răspuns" cu alte opțiuni de răspuns</t>
  </si>
  <si>
    <t>Считается чувствительным: не задавать вопрос в присутствии хозяина / предоставить вопрос опроса респонденту для ответа</t>
  </si>
  <si>
    <t>Considerați că este sensibil: să nu fiți întrebat în prezența gazdei / să răspundeți la întrebarea din sondaj pentru respondent</t>
  </si>
  <si>
    <t>selected(${discriminations_reasons}, 'other')</t>
  </si>
  <si>
    <t>select_one legal_issues</t>
  </si>
  <si>
    <t>Have you/your family been able to access legal assistance for housing issues?</t>
  </si>
  <si>
    <t>Удалось ли вам/вашей семье получить юридическую помощь по жилищным вопросам?</t>
  </si>
  <si>
    <t>Dumneavoastră/familia dumneavoastră ați putut avea acces la asistență juridică pentru probleme legate de locuință?</t>
  </si>
  <si>
    <t>Considerați că este sensibil: să nu fie întrebat în prezența gazdei / oferiți întrebarea sondajului respondentului pentru a răspunde</t>
  </si>
  <si>
    <t>From where?</t>
  </si>
  <si>
    <t>Откуда?</t>
  </si>
  <si>
    <t>De unde?</t>
  </si>
  <si>
    <t>${legal_issues} = 'yes'</t>
  </si>
  <si>
    <t>select_one rights_understanding</t>
  </si>
  <si>
    <t>How well do you/your family understand your legal rights regarding housing in Moldova?</t>
  </si>
  <si>
    <t>Насколько хорошо вы/ваша семья понимаете свои законные права в отношении жилья в Молдове?</t>
  </si>
  <si>
    <t>Cât de bine înțelegeți dvs. / familia dvs. drepturile dvs. legale în ceea ce privește locuința în Moldova?</t>
  </si>
  <si>
    <t>select_multiple legal_assistance_type</t>
  </si>
  <si>
    <t>What type of legal assistance do you/your family think would be most helpful in securing adequate housing?</t>
  </si>
  <si>
    <t>Как вы/ваша семья думаете, какой вид юридической помощи был бы наиболее полезен для обеспечения адекватного жилья?</t>
  </si>
  <si>
    <t>Ce tip de asistență juridică credeți că v-ar fi de cel mai mare ajutor în asigurarea unei locuințe adecvate?</t>
  </si>
  <si>
    <t>selected(${legal_assistance_type}, 'other')</t>
  </si>
  <si>
    <t>select_one legal_support_satisfaction</t>
  </si>
  <si>
    <t>How satisfied are you/your family with the legal support and advocacy services you/your family have received?</t>
  </si>
  <si>
    <t>Насколько вы/ваша семья удовлетворены юридической поддержкой и адвокатскими услугами, которые вы/ваша семья получили?</t>
  </si>
  <si>
    <t>Cât de mulțumit sunteți dumneavoastră/familia dumneavoastră de sprijinul juridic și de serviciile de avocatură primite de dumneavoastră/familia dumneavoastră?</t>
  </si>
  <si>
    <t>end_group</t>
  </si>
  <si>
    <t>select_one distance</t>
  </si>
  <si>
    <t>What is the distance to the nearest public transport stop?</t>
  </si>
  <si>
    <t>Каково расстояние до ближайшей остановки общественного транспорта?</t>
  </si>
  <si>
    <t>Care este distanța până la cea mai apropiată stație de transport public?</t>
  </si>
  <si>
    <t>Does not include private transport options such as taxis; but does include paid-for inter-city buses.</t>
  </si>
  <si>
    <t>Не включает частные виды транспорта, такие как такси, но включает платные междугородние автобусы.</t>
  </si>
  <si>
    <t>Nu include opțiunile de transport privat, cum ar fi taxiurile, dar include autobuzele interurbane plătite.</t>
  </si>
  <si>
    <t>How close is the unit to common services? Common services can include supermarkets and banks/ATMs</t>
  </si>
  <si>
    <t>Как близко расположено жилье к местам общего пользования?</t>
  </si>
  <si>
    <t>Cât de aproape este unitatea de serviciile comune?</t>
  </si>
  <si>
    <t xml:space="preserve">The average approximate distance to typical services such as a supermarket,  bank/ATM. Consider the closest of 2-3 of these services to answer this question. </t>
  </si>
  <si>
    <t>Среднее приблизительное расстояние до типичных услуг, таких как супермаркет, банк/АТМ. Для ответа на этот вопрос рассмотрите ближайшие 2-3 из этих услуг.</t>
  </si>
  <si>
    <t>Distanța medie aproximativă până la servicii tipice precum supermarket, bancă/bancomat. Luați în considerare cele mai apropiate 2-3 dintre aceste servicii pentru a răspunde la această întrebare.</t>
  </si>
  <si>
    <t>Does your unit have enough hot water for all the people living in the unit to shower within one day?</t>
  </si>
  <si>
    <t>Достаточно ли в вашем доме горячей воды, чтобы все проживающие в нем люди могли принять душ в течение одного дня?</t>
  </si>
  <si>
    <t>Locuința dvs. are suficientă apă caldă pentru ca toate persoanele care locuiesc în ea să facă duș într-o singură zi?</t>
  </si>
  <si>
    <t>select_one repair</t>
  </si>
  <si>
    <t>Has the unit received any repair work in the last year?</t>
  </si>
  <si>
    <t>Проводился ли в квартире ремонт за последний год?</t>
  </si>
  <si>
    <t>Unitatea a beneficiat de reparații în ultimul an?</t>
  </si>
  <si>
    <t>select_multiple repairs_performer</t>
  </si>
  <si>
    <t>Who performed the repairs?</t>
  </si>
  <si>
    <t>Кто выполнял ремонт?</t>
  </si>
  <si>
    <t>Cine a efectuat reparațiile?</t>
  </si>
  <si>
    <t>not(selected(${repair}, 'no')) and not(selected(${repair}, 'do_not_know'))</t>
  </si>
  <si>
    <t>selected(${repairs_performer}, 'other')</t>
  </si>
  <si>
    <t>select_multiple support_type</t>
  </si>
  <si>
    <t>What type of housing support do you/your family need to live adequately?</t>
  </si>
  <si>
    <t>В каком виде жилищной поддержки вы/ваша семья нуждаетесь, чтобы жить адекватно?</t>
  </si>
  <si>
    <t>De ce tip de sprijin pentru locuință aveți nevoie dvs./familia dvs. pentru a trăi adecvat?</t>
  </si>
  <si>
    <t>count-selected(.) &lt;= 1 or (not(selected(., 'no_answer'))) and (not(selected(.,'no_support_needed')))</t>
  </si>
  <si>
    <t>Should not select 'no support needed' or 'no answer' with other answer options</t>
  </si>
  <si>
    <t>Не следует выбирать "поддержка не требуется" или "нет ответа" при наличии других вариантов ответа</t>
  </si>
  <si>
    <t>Nu trebuie să selectați "nu este nevoie de sprijin" sau "niciun răspuns" cu alte opțiuni de răspuns</t>
  </si>
  <si>
    <t>selected(${support_type}, 'other')</t>
  </si>
  <si>
    <t>select_one unit_rank</t>
  </si>
  <si>
    <t>How would you rank this unit in terms of overall living conditions/liveability?</t>
  </si>
  <si>
    <t>Как бы вы оценили это помещение с точки зрения общих условий проживания/жизнеспособности?</t>
  </si>
  <si>
    <t>Cum ați clasifica această unitate din punct de vedere al condițiilor generale de locuit/al locuibilității?</t>
  </si>
  <si>
    <t>Считается чувствительным: не задавать в присутствии хозяина / предоставить вопрос опроса респонденту для ответа.</t>
  </si>
  <si>
    <t>Considerată sensibilă: nu trebuie întrebată în prezența gazdei / dați răspunsul la întrebarea din sondaj respondentului.</t>
  </si>
  <si>
    <t>Any comments by the tenant or host relevant to the previous section?</t>
  </si>
  <si>
    <t>Какие-либо комментарии арендатора или хозяина, относящиеся к предыдущему разделу?</t>
  </si>
  <si>
    <t>Alte comentarii din partea chiriașului sau a gazdei relevante pentru secțiunea anterioară?</t>
  </si>
  <si>
    <t>thank_you_note</t>
  </si>
  <si>
    <t xml:space="preserve">Those are all of the questions I have for you today. As discussed on the phone, I will be doing a brief assessment and walk-through of the unit. Thank you so much for your time and attention today - if you have any questions at all, please feel free to reach out. </t>
  </si>
  <si>
    <t xml:space="preserve">Вот и все вопросы, которые у меня есть к вам на сегодня. Как мы и договаривались по телефону, я проведу краткую оценку и осмотр квартиры. Большое спасибо за ваше время и внимание - если у вас возникнут вопросы, пожалуйста, обращайтесь. </t>
  </si>
  <si>
    <t xml:space="preserve">Acestea sunt toate întrebările pe care le am pentru dumneavoastră astăzi. Așa cum am discutat la telefon, voi face o scurtă evaluare și vizitare a unității. Vă mulțumesc foarte mult pentru timpul și atenția acordată astăzi - dacă aveți întrebări, nu ezitați să mă contactați. </t>
  </si>
  <si>
    <t>unit_observation</t>
  </si>
  <si>
    <t>Unit Observation</t>
  </si>
  <si>
    <t>Комментарии подразделения</t>
  </si>
  <si>
    <t>Observații ale unității</t>
  </si>
  <si>
    <t>select_one accomodation_type</t>
  </si>
  <si>
    <t>What type of accommodation is it?</t>
  </si>
  <si>
    <t>Какого типа это жилье?</t>
  </si>
  <si>
    <t>Ce tip de cazare este?</t>
  </si>
  <si>
    <t>selected(${accomodation_type}, 'other')</t>
  </si>
  <si>
    <t>[If it is an apartment or part of a house] On which floor is the cash-for-host unit?</t>
  </si>
  <si>
    <t>[Если это квартира или часть дома] На каком этаже находится "cash-for-host" помещение?</t>
  </si>
  <si>
    <t>[Dacă este un apartament sau o parte dintr-o casă] La ce etaj se află unitatea cash-for-host?</t>
  </si>
  <si>
    <t>The ground floor would be entered as 1 and counting should continue from there</t>
  </si>
  <si>
    <t>Первый этаж должен быть указан как 1, и отсчет следует продолжать с этого момента</t>
  </si>
  <si>
    <t>Parterul ar fi introdus ca 1 și numărarea ar trebui să continue de acolo</t>
  </si>
  <si>
    <t>${accomodation_type} = 'apartment' or ${accomodation_type} = 'part_of_a_house'</t>
  </si>
  <si>
    <t>.&gt;0 and .&lt;=24</t>
  </si>
  <si>
    <t xml:space="preserve">The floor must be greater than 0. If the unit is on the ground floor, enter 1. If not on the ground floor, count up from 1. </t>
  </si>
  <si>
    <t xml:space="preserve">Этаж должен быть больше 0. Если устройство находится на первом этаже, введите 1. Если не на первом этаже, считайте вверх от 1. </t>
  </si>
  <si>
    <t xml:space="preserve">Etajul trebuie să fie mai mare decât 0. Dacă unitatea este la parter, introduceți 1. Dacă nu este la parter, numărați de la 1 în sus. </t>
  </si>
  <si>
    <t>select_one house_type</t>
  </si>
  <si>
    <t>[If it is a house] What is the unit type / classification?</t>
  </si>
  <si>
    <t>[Если это дом] Каков тип/классификация объекта?</t>
  </si>
  <si>
    <t>[Dacă este o casă] Care este tipul/clasificarea unității?</t>
  </si>
  <si>
    <t xml:space="preserve">${accomodation_type} = 'private_house' or ${accomodation_type} = 'part_of_a_house' </t>
  </si>
  <si>
    <t>selected(${house_type}, 'other')</t>
  </si>
  <si>
    <t>Is the building equipped with a lift on the ground floor?</t>
  </si>
  <si>
    <t>Оборудовано ли здание лифтом на первом этаже?</t>
  </si>
  <si>
    <t>Clădirea este dotată cu un lift la parter?</t>
  </si>
  <si>
    <t>${which_floor} &gt; 1</t>
  </si>
  <si>
    <t>Is the lift functional?</t>
  </si>
  <si>
    <t>Работает ли лифт?</t>
  </si>
  <si>
    <t>Liftul este funcțional?</t>
  </si>
  <si>
    <t>${equipped_with_lift} = 'yes'</t>
  </si>
  <si>
    <t>select_one fully_furnished</t>
  </si>
  <si>
    <t>Is the unit fully furnished, partially furnished or unfurnished?</t>
  </si>
  <si>
    <t>Является ли помещение полностью меблированным, частично меблированным или немеблированным?</t>
  </si>
  <si>
    <t>Unitatea este complet mobilată, parțial mobilată sau nemobilată?</t>
  </si>
  <si>
    <t>Fully furnished: includes furniture items for every room in the unit (bedframes and mattresses; living room couch; table and chairs; utensils, dishes, pots, and pans; light fixtures; storage shelves)
Partially furnished: has some key pieces of furniture (but lacking all). Can include a living room couch, table and chairs, bedframe.
Not furnished: No furniture, appliances, light fixtures</t>
  </si>
  <si>
    <t>Полностью меблированная: включает в себя предметы мебели для каждой комнаты в квартире (каркасы кроватей и матрасы; диван в гостиной; стол и стулья; посуда, кастрюли и сковородки; светильники; полки для хранения).</t>
  </si>
  <si>
    <t>Complet mobilat: include elemente de mobilier pentru fiecare cameră din unitate (cadre de pat și saltele; canapea de sufragerie; masă și scaune; ustensile, vase, oale și cratițe; corpuri de iluminat; rafturi de depozitare)_x000D_
Parțial mobilat: are câteva piese cheie de mobilier (dar nu toate). Poate include o canapea de sufragerie, masă și scaune, cadru de pat._x000D_
Nu este mobilat: Fără mobilă, aparate electrocasnice, corpuri de iluminat</t>
  </si>
  <si>
    <t>Is the unit fully accessible on the inside for a person with low mobility?</t>
  </si>
  <si>
    <t>Является ли помещение полностью доступным внутри для человека с ограниченными возможностями передвижения?</t>
  </si>
  <si>
    <t>Locuința este complet accesibilă în interior pentru o persoană cu dizabilități motorii?</t>
  </si>
  <si>
    <t>Can a person with a physical disability circulate throughouts the rooms? The frame should be slightly wider than 90 cm. Are there ramps, wide doorways, accessibile bathrooms, and enough space in the corridors to allow a wheelchair to turn?</t>
  </si>
  <si>
    <t>Частично меблированная: имеет несколько основных предметов мебели (но не все). Может включать в себя диван в гостиной, стол и стулья, кровать.</t>
  </si>
  <si>
    <t>Poate o persoană cu un handicap fizic să circule prin camere? Cadrul trebuie să fie puțin mai lat de 90 cm. Există rampe, uși largi, băi accesibile și suficient spațiu pe coridoare pentru a permite unui scaun cu rotile să se întoarcă?</t>
  </si>
  <si>
    <t>select_one internal_doors_conditions</t>
  </si>
  <si>
    <t>What is the condition of the internal doors?</t>
  </si>
  <si>
    <t>В каком состоянии находятся межкомнатные двери?</t>
  </si>
  <si>
    <t>Care este starea ușilor interioare?</t>
  </si>
  <si>
    <r>
      <t>Assess functionality,</t>
    </r>
    <r>
      <rPr>
        <sz val="11"/>
        <color rgb="FFFF0000"/>
        <rFont val="Calibri"/>
        <family val="2"/>
      </rPr>
      <t xml:space="preserve"> material,</t>
    </r>
    <r>
      <rPr>
        <sz val="11"/>
        <color rgb="FF000000"/>
        <rFont val="Calibri"/>
        <family val="2"/>
        <charset val="238"/>
      </rPr>
      <t xml:space="preserve"> and any signs of damage.</t>
    </r>
  </si>
  <si>
    <t>Оцените функциональность, материал и любые признаки повреждения.</t>
  </si>
  <si>
    <t>Evaluați funcționalitatea, materialul și orice semne de deteriorare.</t>
  </si>
  <si>
    <t>select_one windows_conditions</t>
  </si>
  <si>
    <t>What is the condition of the windows?</t>
  </si>
  <si>
    <t>В каком состоянии находятся окна?</t>
  </si>
  <si>
    <t>Care este starea ferestrelor?</t>
  </si>
  <si>
    <t xml:space="preserve">Evaluate the integrity, seals, and functionality of windows.
Check for any drafts or leaks.
Functioning and working here is defined as being able to open, close, and lock securely. </t>
  </si>
  <si>
    <t>Оцените целостность, герметичность и функциональность окон.
Проверьте, нет ли сквозняков или протечек.
Под функциональностью здесь понимается способность надежно открываться, закрываться и запираться</t>
  </si>
  <si>
    <t>Evaluați integritatea, etanșarea și funcționalitatea ferestrelor.
Verificați dacă există curenți de aer sau scurgeri.
Funcționalitatea și lucrul sunt definite aici ca fiind capacitatea de a deschide, închide și bloca în siguranță.</t>
  </si>
  <si>
    <t>select_one walls_conditions</t>
  </si>
  <si>
    <t>What is the condition of the walls?</t>
  </si>
  <si>
    <t>В каком состоянии находятся стены?</t>
  </si>
  <si>
    <t>Care este starea pereților?</t>
  </si>
  <si>
    <t>Evaluate for cracks, mold, dampness, or other damage.</t>
  </si>
  <si>
    <t>Проверьте, нет ли трещин, плесени, сырости или других повреждений.</t>
  </si>
  <si>
    <t>Evaluați dacă există fisuri, mucegai, umezeală sau alte deteriorări.</t>
  </si>
  <si>
    <t>select_one ceiling_conditions</t>
  </si>
  <si>
    <t>What is the condition of the ceiling?</t>
  </si>
  <si>
    <t>Каково состояние потолка?</t>
  </si>
  <si>
    <t>Care este starea tavanului?</t>
  </si>
  <si>
    <t xml:space="preserve">Check for cracks, leaks, sagging or signs of water damage.
</t>
  </si>
  <si>
    <t>select_multiple heating_system_type</t>
  </si>
  <si>
    <t>What type of heating system is available?</t>
  </si>
  <si>
    <t>Какой тип системы отопления имеется в наличии?</t>
  </si>
  <si>
    <t>Ce tip de sistem de încălzire este disponibil?</t>
  </si>
  <si>
    <t>count-selected(.) &lt;= 1 or (not(selected(., 'do_not_know'))) and (not(selected(.,'none')))</t>
  </si>
  <si>
    <t>Should not select 'do not know' or 'none' with other answer options</t>
  </si>
  <si>
    <t>Не следует выбирать "не знаю" или "нет" при других вариантах ответа</t>
  </si>
  <si>
    <t>Nu trebuie să selectați "nu știu" sau "niciuna" cu alte opțiuni de răspuns</t>
  </si>
  <si>
    <t>selected(${heating_system_type}, 'other')</t>
  </si>
  <si>
    <r>
      <t>Is there access to clean</t>
    </r>
    <r>
      <rPr>
        <sz val="11"/>
        <color theme="1"/>
        <rFont val="Calibri"/>
        <family val="2"/>
        <scheme val="minor"/>
      </rPr>
      <t xml:space="preserve"> running water inside the unit at the time of survey?</t>
    </r>
  </si>
  <si>
    <t>Имеется ли доступ к чистой проточной воде в помещении на момент обследования?</t>
  </si>
  <si>
    <t>Există acces la apă curgătoare curată în interiorul locuinței la momentul anchetei?</t>
  </si>
  <si>
    <t>select_one water_source</t>
  </si>
  <si>
    <t>What is the closest available water source to the unit?</t>
  </si>
  <si>
    <t>Какой источник воды находится ближе всего к жилому помещению?</t>
  </si>
  <si>
    <t>Care este cea mai apropiată sursă de apă disponibilă de unitate?</t>
  </si>
  <si>
    <t>${water_access} = 'no'</t>
  </si>
  <si>
    <t>selected(${water_source}, 'other')</t>
  </si>
  <si>
    <t>select_one sanitation_system_type</t>
  </si>
  <si>
    <t>What is the type of sanitation system?</t>
  </si>
  <si>
    <t>Каков тип системы канализации?</t>
  </si>
  <si>
    <r>
      <t xml:space="preserve">Care este tipul de sistem </t>
    </r>
    <r>
      <rPr>
        <sz val="11"/>
        <color rgb="FFFF0000"/>
        <rFont val="Calibri"/>
        <family val="2"/>
        <scheme val="minor"/>
      </rPr>
      <t>sanitar?/de canalizare</t>
    </r>
  </si>
  <si>
    <t>selected(${sanitation_system_type}, 'other')</t>
  </si>
  <si>
    <t>How many bathrooms are there?</t>
  </si>
  <si>
    <t>Сколько в доме ванных комнат?</t>
  </si>
  <si>
    <t>Câte băi există?</t>
  </si>
  <si>
    <t xml:space="preserve">Self contained washroom with a toilet. If toilet and washroom are separated into two rooms, please consider it as one total bathroom. </t>
  </si>
  <si>
    <t xml:space="preserve">Автономная ванная комната с туалетом. Если туалет и умывальник разделены на две комнаты, пожалуйста, рассматривайте это как одну ванную комнату. </t>
  </si>
  <si>
    <t xml:space="preserve">Grup sanitar separat cu o toaletă. Dacă grupul sanitar și toaleta sunt separate în două camere, vă rugăm să le considerați ca fiind o singură baie totală. </t>
  </si>
  <si>
    <t>.&gt;=0 and .&lt;=5</t>
  </si>
  <si>
    <t>Number of bathrooms should be between 1 and 5</t>
  </si>
  <si>
    <t>Количество ванных комнат должно быть от 1 до 5</t>
  </si>
  <si>
    <t>Numărul de băi trebuie să fie între 1 și 5</t>
  </si>
  <si>
    <t>How many of the bathroom doors can be locked?</t>
  </si>
  <si>
    <t>Сколько дверей в ванной  могут быть заперты?</t>
  </si>
  <si>
    <t>Câte dintre ușile de la baie pot fi încuiate?</t>
  </si>
  <si>
    <t>${bathrooms_num} &gt; 0</t>
  </si>
  <si>
    <t>.&gt;=0 and .&lt;=${bathrooms_num}</t>
  </si>
  <si>
    <t>select_one bathroom_conditions</t>
  </si>
  <si>
    <t>What is the overall condition of the bathrooms?</t>
  </si>
  <si>
    <t>Каково общее состояние ванных комнат?</t>
  </si>
  <si>
    <t>Care este starea generală a băilor?</t>
  </si>
  <si>
    <t>How many bedrooms are there?</t>
  </si>
  <si>
    <t>Сколько спален в доме?</t>
  </si>
  <si>
    <t>Câte dormitoare există?</t>
  </si>
  <si>
    <t>Self contained rooms suitable for sleeping. Either unfurnished, or furnished with typical bedroom items. I.e. not a living room</t>
  </si>
  <si>
    <t>Отдельные комнаты, пригодные для сна. Либо без мебели, либо обставленные типичными спальными принадлежностями. То есть не гостиная.</t>
  </si>
  <si>
    <t>Camere independente potrivite pentru dormit. Fie nemobilate, fie mobilate cu articole tipice de dormitor. Adică nu o cameră de zi</t>
  </si>
  <si>
    <t>.&gt;0 and .&lt;=5</t>
  </si>
  <si>
    <t>Number of bedrooms should be between 1 and 5</t>
  </si>
  <si>
    <t>Количество спален должно быть от 1 до 5</t>
  </si>
  <si>
    <t>Numărul de dormitoare trebuie să fie între 1 și 5</t>
  </si>
  <si>
    <t>How many of the bedroom doors can be  locked?</t>
  </si>
  <si>
    <t>Сколько дверей в спальне могут быть заперты?</t>
  </si>
  <si>
    <t>Câte dintre ușile dormitorului pot fi încuiate?</t>
  </si>
  <si>
    <t>${bedrooms_num} &gt; 0</t>
  </si>
  <si>
    <t>.&gt;=0 and .&lt;=${bedrooms_num}</t>
  </si>
  <si>
    <t>Does the property have a functioning connection to the power grid?</t>
  </si>
  <si>
    <t>Подключен ли объект к электросети?</t>
  </si>
  <si>
    <t>Proprietatea are o conexiune funcțională la rețeaua electrică?</t>
  </si>
  <si>
    <t>Is lighting in the unit functional?</t>
  </si>
  <si>
    <t>Является ли освещение в доме достаточным и функциональным?</t>
  </si>
  <si>
    <t>Iluminatul în unitate este adecvat și funcțional?</t>
  </si>
  <si>
    <t>At least one working light in most rooms.</t>
  </si>
  <si>
    <t>По крайней мере, один работающий источник света в большинстве комнат.</t>
  </si>
  <si>
    <t>Cel puțin o sursă de lumină funcțională în majoritatea camerelor.</t>
  </si>
  <si>
    <t>Is there a fire extinguisher or fire blanket?</t>
  </si>
  <si>
    <t>Есть ли огнетушитель или пожарное одеяло?</t>
  </si>
  <si>
    <t>Există un stingător de incendiu sau o pătură de incendiu?</t>
  </si>
  <si>
    <t>Is there at least one functioning smoke detector in the unit?</t>
  </si>
  <si>
    <t>Есть ли в помещении хотя бы один работающий детектор дыма?</t>
  </si>
  <si>
    <t>Există cel puțin un detector de fum funcțional în unitate?</t>
  </si>
  <si>
    <t>select_one external_doors_condition</t>
  </si>
  <si>
    <t>What is the condition of the external doors?</t>
  </si>
  <si>
    <t>В каком состоянии находятся наружные двери?</t>
  </si>
  <si>
    <t>Care este starea ușilor exterioare?</t>
  </si>
  <si>
    <t>Evaluate security features and weatherproofing.
Note any signs of wear or damage.</t>
  </si>
  <si>
    <t>Оцените средства защиты и погодоустойчивость. Обратите внимание на любые признаки износа или повреждения.</t>
  </si>
  <si>
    <t>Evaluați elementele de securitate și rezistența la intemperii. Notați orice semne de uzură sau deteriorare.</t>
  </si>
  <si>
    <t>select_one roof_type</t>
  </si>
  <si>
    <t>What is the type of the roofing?</t>
  </si>
  <si>
    <t>Каков тип кровельного покрытия?</t>
  </si>
  <si>
    <t>Care este tipul acoperișului?</t>
  </si>
  <si>
    <t>selected(${roof_type}, 'other')</t>
  </si>
  <si>
    <t>Is there any visible surface damage on the outside of the unit? (eg. large cracks, visible holes)</t>
  </si>
  <si>
    <t>Есть ли на внешней стороне здания видимые повреждения поверхности? (например, большие трещины, видимые отверстия)</t>
  </si>
  <si>
    <t>Există deteriorări vizibile pe suprafața exterioară a clădirii? (de exemplu, crăpături mari, găuri vizibile)</t>
  </si>
  <si>
    <t xml:space="preserve">No cracks in the walls, damaged foundation, damaged roof or other notable concerns. If assessing a unit in an apartment, this refers to the broader apartment building. </t>
  </si>
  <si>
    <t>Никаких трещин в стенах, поврежденного фундамента, поврежденной крыши или других заметных проблем. Если оценивается квартира, это относится ко всему многоквартирному д</t>
  </si>
  <si>
    <t xml:space="preserve">Nu există fisuri în pereți, fundație deteriorată, acoperiș deteriorat sau alte probleme notabile. În cazul evaluării unui apartament, aceasta se referă la întreaga clădire de apartamente. </t>
  </si>
  <si>
    <t xml:space="preserve">Is the unit accessible from the outside for persons with low mobility? </t>
  </si>
  <si>
    <t xml:space="preserve">Доступно ли помещение снаружи? </t>
  </si>
  <si>
    <t xml:space="preserve">Unitatea este accesibilă din exterior? </t>
  </si>
  <si>
    <t>Can a person with a physical disability access the property from the public space? Consider the presence of elevators in multi-storey buildings, stairs leading to the main entrance vs presence of accessible ramps, distance from the entrance to the elevator in multi-storey buildings, or other barriers such as very uneven alleyways. The frame should be slightly wider than 90 cm.</t>
  </si>
  <si>
    <t>Может ли человек с ограниченными физическими возможностями получить доступ к объекту недвижимости из общественного пространства? Учитывайте наличие лифта в многоэтажных зданиях, лестницы, ведущей к главному входу, по сравнению с наличием доступных пандусов, расстояние от входа до лифта в многоэтажных зданиях или другие барьеры, например, очень неровные переулки. Рама должна быть чуть шире 90 см.</t>
  </si>
  <si>
    <t>Poate o persoană cu un handicap fizic să acceseze proprietatea din spațiul public? Luați în considerare prezența ascensoarelor în clădirile cu mai multe etaje, scările care duc la intrarea principală vs prezența rampelor accesibile, distanța de la intrare la ascensor în clădirile cu mai multe etaje sau alte bariere, cum ar fi aleile foarte denivelate. Cadrul trebuie să fie puțin mai lat de 90 cm.</t>
  </si>
  <si>
    <t>select_one assess_unit_rank</t>
  </si>
  <si>
    <t>According to your initial assessment, how would you rank this unit in terms of overall living conditions/liveability?</t>
  </si>
  <si>
    <t>Согласно вашей первоначальной оценке, как бы вы оценили это помещение с точки зрения общих условий жизни/жизнеспособности?</t>
  </si>
  <si>
    <t>Conform evaluării dvs. inițiale, cum ați clasifica această unitate din punct de vedere al condițiilor generale de trai/abilitate?</t>
  </si>
  <si>
    <t xml:space="preserve">Any comments by the enumerator relevant to the previous sections? Especially concerning any issues of concern not mentioned, such as mold, leaks, or structural or access issues inside or immediately outside of the unit. Please also note any protection concerns or concerns about the relationship between the host and the family. </t>
  </si>
  <si>
    <t xml:space="preserve">Какие-либо комментарии респондента, относящиеся к предыдущим разделам? Особенно в отношении любых не упомянутых проблем, таких как плесень, протечки, нарушения строения или доступа в дом или непосредственно за его пределы. Пожалуйста, обратите также внимание на любые проблемы, связанные с защитой или отношениями между хозяином и семьей. </t>
  </si>
  <si>
    <t xml:space="preserve">Alte observații ale enumeratorului relevante pentru secțiunile anterioare? În special cu privire la orice aspecte îngrijorătoare care nu au fost menționate, cum ar fi mucegaiul, scurgerile sau problemele legate de construcție sau acces în interiorul sau imediat în exteriorul unității. De asemenea, vă rugăm să notați orice preocupări legate de protecție sau de relația dintre gazdă și familie. </t>
  </si>
  <si>
    <t>end_note</t>
  </si>
  <si>
    <t>Thank you, again, for your time today. That is the end of the survey - again, please feel free to reach out if you have any questions, comments, or concerns.</t>
  </si>
  <si>
    <t>Еще раз спасибо за уделенное время. На этом мы заканчиваем опрос - еще раз просим вас не стесняться обращаться к нам, если у вас есть какие-либо вопросы, комментарии или опасения.</t>
  </si>
  <si>
    <t>Vă mulțumim din nou pentru timpul acordat astăzi. Acesta este sfârșitul sondajului - vă rugăm din nou să nu ezitați să ne contactați dacă aveți întrebări, comentarii sau nelămuriri.</t>
  </si>
  <si>
    <t>list_name</t>
  </si>
  <si>
    <t>yes_no</t>
  </si>
  <si>
    <t>Да</t>
  </si>
  <si>
    <t>Da</t>
  </si>
  <si>
    <t>Нет</t>
  </si>
  <si>
    <t>Nu</t>
  </si>
  <si>
    <t>y_n_dk_na</t>
  </si>
  <si>
    <t>Не знаю/не ясно</t>
  </si>
  <si>
    <t>Nu știu/Nu este clar</t>
  </si>
  <si>
    <t>Предпочитаю не говорить</t>
  </si>
  <si>
    <t>Prefer să nu spun</t>
  </si>
  <si>
    <t>y_n_dk</t>
  </si>
  <si>
    <t xml:space="preserve">Da </t>
  </si>
  <si>
    <t>Отлично: Все окна целы, могут открываться и закрываться без усилия, а также герметичны</t>
  </si>
  <si>
    <t>Excelente: Toate ferestrele sunt intacte, se pot deschide și închide fără forță și sunt etanșe</t>
  </si>
  <si>
    <t>Приемлемо: Некоторые окна имеют трещины, но они могут открываться и закрываться без усилия, и большинство из них герметичны</t>
  </si>
  <si>
    <t>Acceptabile: Unele ferestre au fisuri, dar se pot deschide și închide fără forță, iar majoritatea sunt etanșe</t>
  </si>
  <si>
    <t>Плохо: Некоторые окна с видимыми повреждениями в стекле, уплотнителе или по бокам окна (например, несколько оконных стекол разбиты) и/или не всегда открываются и закрываются без силы</t>
  </si>
  <si>
    <t>Slabe: Unele ferestre prezintă deteriorări vizibile fie la nivelul geamului, al garniturii sau al marginilor ferestrei (de exemplu, mai multe geamuri sunt sparte) și/sau nu se deschid și nu se închid întotdeauna fără forță</t>
  </si>
  <si>
    <t>Очень плохо: По крайней мере одно окно отсутствует или сильно повреждено (например, частичное остекление и/или полностью повреждено/разрушено) в стекле, уплотнителе или бордюре окна, не всегда открывается и закрывается без применения силы</t>
  </si>
  <si>
    <t>Foarte slabă: Cel puțin o fereastră nu este prezentă sau este grav deteriorată (de exemplu, geam parțial și/sau complet deteriorat/distrus) la nivelul geamului, sigiliului sau marginii ferestrei, nu se deschide și nu se închide întotdeauna fără forță</t>
  </si>
  <si>
    <t>Don't Know/Not clear</t>
  </si>
  <si>
    <t>ground_floor</t>
  </si>
  <si>
    <t>Ground floor</t>
  </si>
  <si>
    <t>Первый этаж</t>
  </si>
  <si>
    <t>Parter</t>
  </si>
  <si>
    <t>middle_floor</t>
  </si>
  <si>
    <t>Middle floor</t>
  </si>
  <si>
    <t>Средний этаж</t>
  </si>
  <si>
    <t>Etaj intermediar</t>
  </si>
  <si>
    <t>top_floor</t>
  </si>
  <si>
    <t>Top floor</t>
  </si>
  <si>
    <t>Верхний этаж</t>
  </si>
  <si>
    <t>Ultimul etaj</t>
  </si>
  <si>
    <t xml:space="preserve">Other </t>
  </si>
  <si>
    <t xml:space="preserve">Другое </t>
  </si>
  <si>
    <t xml:space="preserve">Altele </t>
  </si>
  <si>
    <t>Водопровод во дворе дома</t>
  </si>
  <si>
    <t>Apă curentă în curtea unității</t>
  </si>
  <si>
    <t>Защищенный неглубокий колодец на территории блока</t>
  </si>
  <si>
    <t>Puț protejat de mică adâncime în incinta unității</t>
  </si>
  <si>
    <t>Глубокий колодец на территории комплекса</t>
  </si>
  <si>
    <t>Puț adânc în incinta unității</t>
  </si>
  <si>
    <t>Нет воды на территории, необходимо использовать внешние источники</t>
  </si>
  <si>
    <t>Nu există apă în incintă, trebuie să se aprovizioneze din exterior</t>
  </si>
  <si>
    <t>Другое: Пожалуйста, укажите</t>
  </si>
  <si>
    <t>Altele: Vă rugăm să specificați</t>
  </si>
  <si>
    <t>Отлично: На всех стенах нет трещин, сырости, плесени или любых других повреждений</t>
  </si>
  <si>
    <t>Excelent: Toți pereții sunt lipsiți de fisuri, umezeală, mucegai sau orice alte deteriorări</t>
  </si>
  <si>
    <t>Приемлемо: Только на нескольких стенах (1-2) есть трещины, сырость, плесень или любые другие повреждения</t>
  </si>
  <si>
    <t>Acceptabil: Doar câțiva pereți (1-2) prezintă fisuri, umezeală, mucegai sau orice alte deteriorări</t>
  </si>
  <si>
    <t>Плохо: На нескольких стенах (3 и более) видны трещины, сырость, плесень или другие признаки повреждений</t>
  </si>
  <si>
    <t>Slab: Mai mulți pereți (3 și mai mulți) prezintă fisuri, umezeală, mucegai sau alte semne de deteriorare</t>
  </si>
  <si>
    <t>Очень плохо: на всех стенах есть трещины, сырость, плесень или другие признаки повреждений, или на одной или нескольких стенах есть дыры, через которые мы можем видеть (даже с внутренними стенами)</t>
  </si>
  <si>
    <t>Foarte slabă: Toți pereții prezintă fisuri, umezeală, mucegai sau alte semne de deteriorare sau unul sau mai mulți pereți prezintă găuri prin care putem vedea (chiar și pereții interiori)</t>
  </si>
  <si>
    <t>Зеленый - хорошие условия проживания</t>
  </si>
  <si>
    <t>Verde - condiții bune de trai</t>
  </si>
  <si>
    <t>Желтый - средние условия проживания, требуется мелкий ремонт</t>
  </si>
  <si>
    <t>Galben - condiții de trai medii, necesită reparații minore</t>
  </si>
  <si>
    <t>Оранжевый - некомфортные условия проживания, требуются ремонтные работы</t>
  </si>
  <si>
    <t>Portocaliu - condiții de locuit neplăcute, necesită lucrări de reparații</t>
  </si>
  <si>
    <t>Красный - помещение, которое не может быть предложено для проживания</t>
  </si>
  <si>
    <t>Roșu - spațiu care nu poate fi propus pentru locuit</t>
  </si>
  <si>
    <t>Предпочитаю не отвечать</t>
  </si>
  <si>
    <t>Prefer să nu răspund</t>
  </si>
  <si>
    <t>Меньше 30 м²</t>
  </si>
  <si>
    <t>Mai puțin de 30 m²</t>
  </si>
  <si>
    <t xml:space="preserve">No housing support needed </t>
  </si>
  <si>
    <t xml:space="preserve">Не требуется жилищная поддержка </t>
  </si>
  <si>
    <t xml:space="preserve">Nu este nevoie de ajutor pentru locuință </t>
  </si>
  <si>
    <t>Ремонт: Помощь в ремонте или содержании текущего жилья.</t>
  </si>
  <si>
    <t>Reparații: Asistență pentru repararea sau întreținerea locuinței actuale.</t>
  </si>
  <si>
    <t>Помощь в аренде жилья: Финансовая помощь на аренду жилья</t>
  </si>
  <si>
    <t>Asistență pentru închiriere: Sprijin financiar pentru chirie</t>
  </si>
  <si>
    <t>Помощь в приобретении жилья: Помощь в приобретении жилья.</t>
  </si>
  <si>
    <t>Sprijin pentru achiziționarea unei locuințe: Asistență pentru achiziționarea unei locuințe.</t>
  </si>
  <si>
    <t>Помощь по дому: Помощь в повседневной жизни и уходе за домом.</t>
  </si>
  <si>
    <t>Asistență la domiciliu: Sprijin pentru activitățile zilnice și îngrijirea la domiciliu.</t>
  </si>
  <si>
    <t>Юридическая помощь/помощь при заключении договора аренды: Помощь в понимании или заключении договоров аренды или других юридических вопросов.</t>
  </si>
  <si>
    <t>Asistență juridică/acord de închiriere: Ajutor pentru înțelegerea sau obținerea contractelor de închiriere sau a altor probleme juridice.</t>
  </si>
  <si>
    <t>Поиск нового жилья: Помощь в поиске нового жилья.</t>
  </si>
  <si>
    <t>Găsirea unei locuințe noi: Asistență în găsirea unui nou loc de locuit.</t>
  </si>
  <si>
    <t>Дополнительное пространство: Потребность в дополнительном пространстве в текущем жилище.</t>
  </si>
  <si>
    <t>Spațiu suplimentar: Nevoia de mai mult spațiu în locuința actuală.</t>
  </si>
  <si>
    <t>Прочее: Пожалуйста, укажите.</t>
  </si>
  <si>
    <t>Другие беженцы (украинцы)</t>
  </si>
  <si>
    <t>Alți refugiați (ucraineni)</t>
  </si>
  <si>
    <t>other_ref_non_ukr</t>
  </si>
  <si>
    <t>Другие беженцы (неукраинцы)</t>
  </si>
  <si>
    <t>Alți refugiați (neucraineni)</t>
  </si>
  <si>
    <t>other_fam_memb_mda</t>
  </si>
  <si>
    <t>Другие члены семьи ( молдаване)</t>
  </si>
  <si>
    <t>Alți membri ai familiei (moldoveni)</t>
  </si>
  <si>
    <t>Канализация</t>
  </si>
  <si>
    <t>Canalizare</t>
  </si>
  <si>
    <t>Септик</t>
  </si>
  <si>
    <t>Fosa septică</t>
  </si>
  <si>
    <t>Никакой</t>
  </si>
  <si>
    <t>Niciunul</t>
  </si>
  <si>
    <t>sanitation_situation</t>
  </si>
  <si>
    <t>Excellent: No problems with the sanitation system and well maintained</t>
  </si>
  <si>
    <t>Отлично: Нет проблем с санитарной системой и она хорошо поддерживается</t>
  </si>
  <si>
    <t>Excelent: Nu există probleme cu sistemul sanitar și este bine întreținut</t>
  </si>
  <si>
    <t>Acceptable: Minor problems with the sanitation system but functioning</t>
  </si>
  <si>
    <t>Приемлемо: Незначительные проблемы с системой канализации, но она функционирует</t>
  </si>
  <si>
    <t>Acceptabil: Probleme minore cu sistemul sanitar, dar funcțional</t>
  </si>
  <si>
    <t>Poor: Some problems with the sanitation system and sometimes not functioning</t>
  </si>
  <si>
    <t>Плохо: Некоторые проблемы с системой канализации и иногда она не функционирует</t>
  </si>
  <si>
    <t>Slab: Unele probleme cu sistemul de salubritate și uneori nu funcționează</t>
  </si>
  <si>
    <t>Very poor: Many problems with the sanitation system and/or not functioning</t>
  </si>
  <si>
    <t>Очень плохо: Много проблем с системой канализации и/или она не функционирует</t>
  </si>
  <si>
    <t>Foarte slab: Multe probleme cu sistemul de salubritate și/sau nefuncțional</t>
  </si>
  <si>
    <t>not_existing</t>
  </si>
  <si>
    <t>Not Existing: No sanitation system</t>
  </si>
  <si>
    <t>Не существует: Нет системы канализации</t>
  </si>
  <si>
    <t>Inexistent: Nu există sistem de salubritate</t>
  </si>
  <si>
    <t>Глиняная черепица</t>
  </si>
  <si>
    <t>Țigle de lut</t>
  </si>
  <si>
    <t>Металлические листы/плитка</t>
  </si>
  <si>
    <t>Plăci/tablouri metalice</t>
  </si>
  <si>
    <t>Бетонная покрытие</t>
  </si>
  <si>
    <t>Țigle de beton</t>
  </si>
  <si>
    <t>Шиферная покрытие</t>
  </si>
  <si>
    <t>Țigle de ardezie</t>
  </si>
  <si>
    <t>Не знаю / Не ясно</t>
  </si>
  <si>
    <t>Nu știu / Nu este clar</t>
  </si>
  <si>
    <t>Нет доступа к крыше</t>
  </si>
  <si>
    <t>Nu există acces la acoperiș</t>
  </si>
  <si>
    <t>Очень хорошо</t>
  </si>
  <si>
    <t>Foarte bine</t>
  </si>
  <si>
    <t>Хорошо</t>
  </si>
  <si>
    <t>Немного</t>
  </si>
  <si>
    <t>Oarecum</t>
  </si>
  <si>
    <t>Не очень</t>
  </si>
  <si>
    <t>Nu prea bine</t>
  </si>
  <si>
    <t>Совсем нет</t>
  </si>
  <si>
    <t>Deloc</t>
  </si>
  <si>
    <t>Предпочитают не говорить</t>
  </si>
  <si>
    <t>Беженец-арендатор</t>
  </si>
  <si>
    <t>Refugiat chiriaș</t>
  </si>
  <si>
    <t>Принимающая сторона</t>
  </si>
  <si>
    <t>Gazdă</t>
  </si>
  <si>
    <t>Владелец имущества</t>
  </si>
  <si>
    <t>Proprietar</t>
  </si>
  <si>
    <t>Хозяин</t>
  </si>
  <si>
    <t>Арендатор</t>
  </si>
  <si>
    <t>Chiriaș</t>
  </si>
  <si>
    <t>НПО</t>
  </si>
  <si>
    <t>ONG</t>
  </si>
  <si>
    <t>Другое (пожалуйста, укажите)</t>
  </si>
  <si>
    <t>Altele (vă rugăm să specificați)</t>
  </si>
  <si>
    <t>Да за последние 3 месяца</t>
  </si>
  <si>
    <t>Da, în ultimele 3 luni</t>
  </si>
  <si>
    <t>Да за последние 4-6 месяцев</t>
  </si>
  <si>
    <t>Da, în ultimele 4-6 luni</t>
  </si>
  <si>
    <t>yes_in_last_9_mth</t>
  </si>
  <si>
    <t>Yes in the last 7-9 months</t>
  </si>
  <si>
    <t>Да за последние 7-9 месяцев</t>
  </si>
  <si>
    <t>Da, în ultimele 7-9 luni</t>
  </si>
  <si>
    <t>Yes in the last 10-12 months</t>
  </si>
  <si>
    <t>Да, за последние 10-12 месяцев</t>
  </si>
  <si>
    <t>Da, în ultimele 10-12 luni</t>
  </si>
  <si>
    <t>Нет, не в последний год</t>
  </si>
  <si>
    <t>Nu, nu în ultimul an</t>
  </si>
  <si>
    <t>Семья / родственники</t>
  </si>
  <si>
    <t>Familie / rude</t>
  </si>
  <si>
    <t xml:space="preserve">Friends/Acquaintances </t>
  </si>
  <si>
    <t xml:space="preserve">Друзья/знакомые </t>
  </si>
  <si>
    <t xml:space="preserve">Prieteni/cunoștințe </t>
  </si>
  <si>
    <t>Нет отношений до приема гостей</t>
  </si>
  <si>
    <t>Nicio relație înainte de găzduire</t>
  </si>
  <si>
    <t xml:space="preserve">Other (specify) </t>
  </si>
  <si>
    <t xml:space="preserve">Другое (указать) </t>
  </si>
  <si>
    <t xml:space="preserve">Altele (specificați) </t>
  </si>
  <si>
    <t>No difficulty</t>
  </si>
  <si>
    <t>Нет трудностей</t>
  </si>
  <si>
    <t>Nici o dificultate</t>
  </si>
  <si>
    <t>Some difficulty</t>
  </si>
  <si>
    <t>Некоторые трудности</t>
  </si>
  <si>
    <t>Unele dificultăți</t>
  </si>
  <si>
    <t>A lot of difficulty</t>
  </si>
  <si>
    <t>Большие трудности</t>
  </si>
  <si>
    <t>Multe dificultăți</t>
  </si>
  <si>
    <t>cannot_do_at_all</t>
  </si>
  <si>
    <t>Cannot do at all</t>
  </si>
  <si>
    <t>Совсем не могу</t>
  </si>
  <si>
    <t>Nu pot face nimic</t>
  </si>
  <si>
    <t>To move to another locality in Moldova</t>
  </si>
  <si>
    <t>Переехать в другой населенный пункт Молдовы</t>
  </si>
  <si>
    <t>Să se mute în altă localitate din Moldova</t>
  </si>
  <si>
    <t>To move abroad</t>
  </si>
  <si>
    <t>Переехать за границу</t>
  </si>
  <si>
    <t>Să mă mut în străinătate</t>
  </si>
  <si>
    <t>To move to an accommodation with better conditions/more space</t>
  </si>
  <si>
    <t>Переехать в жилье с лучшими условиями/больше места</t>
  </si>
  <si>
    <t>Să mă mut într-o locuință cu condiții mai bune/mai mult spațiu</t>
  </si>
  <si>
    <t>do_not_have_financial_means</t>
  </si>
  <si>
    <t>Do not have the financial means to continue paying for current rent</t>
  </si>
  <si>
    <t>Не имеют финансовых возможностей продолжать оплачивать текущую аренду жилья</t>
  </si>
  <si>
    <t>Nu am mijloacele financiare pentru a continua să plătesc chiria actuală</t>
  </si>
  <si>
    <t>Accommodation is too far from necessary services (i.e., educational or health)</t>
  </si>
  <si>
    <t>Жилье находится слишком далеко от необходимых услуг (например, образовательных или медицинских)</t>
  </si>
  <si>
    <t>Locuința este prea departe de serviciile necesare (de exemplu, educație sau sănătate)</t>
  </si>
  <si>
    <t>accomodation_far_from_work</t>
  </si>
  <si>
    <t>Accommodation is too far from work</t>
  </si>
  <si>
    <t>Жилье находится слишком далеко от работы</t>
  </si>
  <si>
    <t>Locuința este prea departe de locul de muncă</t>
  </si>
  <si>
    <t>do_not_get_along_with_landlord</t>
  </si>
  <si>
    <t>Do not get along with the landlord</t>
  </si>
  <si>
    <t>Не ладят с арендодателем</t>
  </si>
  <si>
    <t>Nu vă înțelegeți bine cu proprietarul</t>
  </si>
  <si>
    <t>do_not_get_along_with_neighbours</t>
  </si>
  <si>
    <t>Do not get along with the neighbours</t>
  </si>
  <si>
    <t>Не ладить с соседями</t>
  </si>
  <si>
    <t>Nu mă înțeleg cu vecinii</t>
  </si>
  <si>
    <t>moving_with_friends</t>
  </si>
  <si>
    <t>To move in with friends/family</t>
  </si>
  <si>
    <t>Переехать к друзьям/семье</t>
  </si>
  <si>
    <t>Să te muți la prieteni/familie</t>
  </si>
  <si>
    <t>hosted_by_moldovan_fam</t>
  </si>
  <si>
    <t>to be hosted by a Moldovan family</t>
  </si>
  <si>
    <t>Переехать в молдавскую семью</t>
  </si>
  <si>
    <t>Pentru a fi găzduit de o familie moldoveană</t>
  </si>
  <si>
    <t>moving_to_rac</t>
  </si>
  <si>
    <t>To move to a Refugee Accommodation Center (RAC)</t>
  </si>
  <si>
    <t>Переехать в центр размещения беженцев (RAC)</t>
  </si>
  <si>
    <t>Să se mute la un centru de cazare pentru refugiați (RAC)</t>
  </si>
  <si>
    <t>not_feeling_safe</t>
  </si>
  <si>
    <t>Not feeling safe in the accommodatiom/location</t>
  </si>
  <si>
    <t>Не чувствует себя в безопасности в месте проживания/нахождения</t>
  </si>
  <si>
    <t>Nu vă simțiți în siguranță în locuință/locație</t>
  </si>
  <si>
    <t>Другое</t>
  </si>
  <si>
    <t>Altele</t>
  </si>
  <si>
    <t>I don't know</t>
  </si>
  <si>
    <t>Не знаю</t>
  </si>
  <si>
    <t>Nu știu</t>
  </si>
  <si>
    <t>Очень довольны</t>
  </si>
  <si>
    <t>Foarte mulțumit</t>
  </si>
  <si>
    <t>Удовлетворен</t>
  </si>
  <si>
    <t>Satisfăcut</t>
  </si>
  <si>
    <t>Нейтрально</t>
  </si>
  <si>
    <t>Neutru</t>
  </si>
  <si>
    <t>Неудовлетворен</t>
  </si>
  <si>
    <t>Nesatisfăcut</t>
  </si>
  <si>
    <t>Очень недоволен</t>
  </si>
  <si>
    <t>Foarte nesatisfăcut</t>
  </si>
  <si>
    <t>Менее 3 месяцев</t>
  </si>
  <si>
    <t>Mai puțin de 3 luni</t>
  </si>
  <si>
    <t>От 4 до менее 6 месяцев</t>
  </si>
  <si>
    <t>Între 4 și mai puțin de 6 luni</t>
  </si>
  <si>
    <t xml:space="preserve">7 to less than 12 months </t>
  </si>
  <si>
    <t xml:space="preserve">От 7 до менее 12 месяцев </t>
  </si>
  <si>
    <t>Între 7 și mai puțin de 12 luni</t>
  </si>
  <si>
    <t>Более года</t>
  </si>
  <si>
    <t>Mai mult de un an</t>
  </si>
  <si>
    <t>Неопределенный/открытый</t>
  </si>
  <si>
    <t>Nedeterminat/închis</t>
  </si>
  <si>
    <t>Insatisfăcut</t>
  </si>
  <si>
    <t>Очень неудовлетворен</t>
  </si>
  <si>
    <t>Не знаю/Не было необходимости обращаться к этим услугам</t>
  </si>
  <si>
    <t>Nu știu/Nu am avut nevoie să accesez aceste servicii</t>
  </si>
  <si>
    <t>Нуждался в услугах, но не мог их получить</t>
  </si>
  <si>
    <t>Am avut nevoie de servicii, dar nu le-am putut accesa</t>
  </si>
  <si>
    <t>Нет необходимости</t>
  </si>
  <si>
    <t>Nu am avut nevoie</t>
  </si>
  <si>
    <t>legal_challenges_extent</t>
  </si>
  <si>
    <t>very_significantly</t>
  </si>
  <si>
    <t>Very significantly</t>
  </si>
  <si>
    <t>Очень значительно</t>
  </si>
  <si>
    <t>Foarte semnificativ</t>
  </si>
  <si>
    <t>significantly</t>
  </si>
  <si>
    <t>Significantly</t>
  </si>
  <si>
    <t>Значительно</t>
  </si>
  <si>
    <t>Semnificativ</t>
  </si>
  <si>
    <t>moderately</t>
  </si>
  <si>
    <t>Moderately</t>
  </si>
  <si>
    <t>Умеренно</t>
  </si>
  <si>
    <t>Moderat</t>
  </si>
  <si>
    <t>slightly</t>
  </si>
  <si>
    <t>Slightly</t>
  </si>
  <si>
    <t>Незначительно</t>
  </si>
  <si>
    <t>Ușor</t>
  </si>
  <si>
    <t>Информация о юридических правах</t>
  </si>
  <si>
    <t>Informații privind drepturile legale</t>
  </si>
  <si>
    <t>Помощь в оформлении документов</t>
  </si>
  <si>
    <t>ajutor cu documentația</t>
  </si>
  <si>
    <t>Представительство, например, привлечение квалифицированного юриста или адвоката для решения юридических вопросов</t>
  </si>
  <si>
    <t>Reprezentare, cum ar fi un avocat calificat, în probleme juridice</t>
  </si>
  <si>
    <t>mediation_with_landlords</t>
  </si>
  <si>
    <t>Медиация с арендодателями</t>
  </si>
  <si>
    <t>Mediere cu proprietarii</t>
  </si>
  <si>
    <t>Кишинев</t>
  </si>
  <si>
    <t>Chișinău</t>
  </si>
  <si>
    <t>Дондушень</t>
  </si>
  <si>
    <t>Donduseni</t>
  </si>
  <si>
    <t>Сорока</t>
  </si>
  <si>
    <t>Бельцы</t>
  </si>
  <si>
    <t>Bălți</t>
  </si>
  <si>
    <t>Кагул</t>
  </si>
  <si>
    <t>Отлично: Отсутствие щелей или отверстий в дверях. Все двери открываются и закрываются без применения силы.</t>
  </si>
  <si>
    <t>Excelentă: Nu există fisuri sau găuri în uși. Toate ușile se deschid și se închid fără a fi necesară folosirea forței.</t>
  </si>
  <si>
    <t xml:space="preserve">Приемлемо: На некоторых дверях есть трещины. Никаких отверстий. Большинство дверей открываются и закрываются без применения силы. </t>
  </si>
  <si>
    <t>Acceptabil: Prezența unor fisuri pe unele dintre uși. Nu există găuri. Majoritatea ușilor se deschid și se închid fără a fi nevoie să se folosească forța</t>
  </si>
  <si>
    <t xml:space="preserve">Poor: Presence of cracks and holes in some of the doors. Most doors cannot be opened or closed without force. </t>
  </si>
  <si>
    <t xml:space="preserve">Плохой: Наличие трещин и отверстий в некоторых дверях. Большинство дверей не могут быть открыты или закрыты без принуждения. </t>
  </si>
  <si>
    <t xml:space="preserve">Insuficient: Prezența crăpăturilor și a găurilor la unele dintre uși. Majoritatea ușilor nu pot fi deschise sau închise fără forță. </t>
  </si>
  <si>
    <t xml:space="preserve">Very poor: Parts of the doors missing or presence of holes in the door. Doors cannot be opened or closed without force. </t>
  </si>
  <si>
    <t xml:space="preserve">Очень плохо: Отсутствуют части дверей или есть отверстия в двери. Двери не могут быть открыты или закрыты без принуждения. </t>
  </si>
  <si>
    <t xml:space="preserve">Foarte slabă: Părți ale ușilor lipsă sau prezența unor găuri în ușă. Ușile nu pot fi deschise sau închise fără forță. </t>
  </si>
  <si>
    <t>no_doors</t>
  </si>
  <si>
    <t>Internal doors do not exist</t>
  </si>
  <si>
    <t>Внутренние двери отсутствуют</t>
  </si>
  <si>
    <t>Uși interioare nu există</t>
  </si>
  <si>
    <t>Nu știu/Nu clar</t>
  </si>
  <si>
    <t>Отдельно стоящий дом (дом не имеет общих стен с другими домами)</t>
  </si>
  <si>
    <t>Casă detașată (casa nu împarte pereții cu alte case)</t>
  </si>
  <si>
    <t>Двухквартирный дом / дуплекс (дом имеет одну общую стену со следующим домом)</t>
  </si>
  <si>
    <t>Casă semi-detașată / Duplex (casa împarte un perete comun cu casa următoare)</t>
  </si>
  <si>
    <t>Таунхаус / Террасный дом (дом, который пристроен к другим домам с обеих сторон)</t>
  </si>
  <si>
    <t>Casă de oraș / casă terasă (casă care este atașată altor case pe ambele părți)</t>
  </si>
  <si>
    <t>Система центрального отопления (газовая, электрическая или масляная)</t>
  </si>
  <si>
    <t>Sistem de încălzire centrală</t>
  </si>
  <si>
    <t>Индивидуальная печь</t>
  </si>
  <si>
    <t>Soba individuală</t>
  </si>
  <si>
    <t>Другой тип индивидуального отоплени</t>
  </si>
  <si>
    <t>Alt tip de încălzire individuală</t>
  </si>
  <si>
    <t>renewable_energy_heating</t>
  </si>
  <si>
    <t>Отопление с использованием возобновляемых источников энергии (тепловой насос или солнечное отопление)</t>
  </si>
  <si>
    <t>Încălzire cu energie regenerabilă (pompă de căldură sau încălzire solară)</t>
  </si>
  <si>
    <t>Мужчина</t>
  </si>
  <si>
    <t>Bărbat</t>
  </si>
  <si>
    <t>Женский</t>
  </si>
  <si>
    <t>Femeie</t>
  </si>
  <si>
    <t>nonbinary</t>
  </si>
  <si>
    <t>Nonbinary</t>
  </si>
  <si>
    <t>Небинарный</t>
  </si>
  <si>
    <t>Nonbinar</t>
  </si>
  <si>
    <t>Другие</t>
  </si>
  <si>
    <t>Полностью меблирована</t>
  </si>
  <si>
    <t>Complet mobilat</t>
  </si>
  <si>
    <t>Частично меблированные</t>
  </si>
  <si>
    <t>Parțial mobilat</t>
  </si>
  <si>
    <t>Не меблирован</t>
  </si>
  <si>
    <t>Nu mobilat</t>
  </si>
  <si>
    <t>Отлично: Отсутствие щелей или отверстий в дверях. Все двери открываются и закрываются без применения силы и могут быть заперты.</t>
  </si>
  <si>
    <t>Excelentă: Nu există fisuri sau găuri în uși. Toate ușile se deschid și se închid fără a fi nevoie să se folosească forța și pot fi blocate.</t>
  </si>
  <si>
    <t xml:space="preserve">Acceptable: Some cracks present on some of the doors. No holes. Most doors open and close without having to use force. All doors can be locked. </t>
  </si>
  <si>
    <t xml:space="preserve">Приемлемо: На некоторых дверях есть трещины. Никаких отверстий. Большинство дверей открываются и закрываются без применения силы. Все двери могут быть заперты. </t>
  </si>
  <si>
    <t xml:space="preserve">Acceptabil: Unele fisuri prezente pe unele dintre uși. Nu există găuri. Majoritatea ușilor se deschid și se închid fără a fi nevoie să se folosească forța. Toate ușile pot fi blocate. </t>
  </si>
  <si>
    <t xml:space="preserve">Плохой: Наличие трещин и отверстий в некоторых дверях. Большинство дверей не могут быть открыты или закрыты без принуждения. Немногие двери могут быть заперты. </t>
  </si>
  <si>
    <t>Insuficient: Prezența crăpăturilor și a găurilor la unele dintre uși. Majoritatea ușilor nu pot fi deschise sau închise fără forță. Puține uși pot fi încuiate.</t>
  </si>
  <si>
    <t>Очень плохо: Отсутствуют части дверей или есть отверстия в двери. Двери не могут быть открыты или закрыты без силы или не могут быть заперты.</t>
  </si>
  <si>
    <t>Foarte slabă: Părți ale ușilor lipsă sau prezența unor găuri în ușă. Ușile nu pot fi deschise sau închise fără forță. Ușile nu pot fi blocate.</t>
  </si>
  <si>
    <t>Don't know/not clear</t>
  </si>
  <si>
    <t>id_001</t>
  </si>
  <si>
    <t>id_002</t>
  </si>
  <si>
    <t>id_003</t>
  </si>
  <si>
    <t>id_004</t>
  </si>
  <si>
    <t>id_005</t>
  </si>
  <si>
    <t>id_006</t>
  </si>
  <si>
    <t>id_007</t>
  </si>
  <si>
    <t>id_008</t>
  </si>
  <si>
    <t>id_009</t>
  </si>
  <si>
    <t>id_010</t>
  </si>
  <si>
    <t>distance</t>
  </si>
  <si>
    <t>Очень близко: Менее 10 минут ходьбы</t>
  </si>
  <si>
    <t>Foarte aproape: Mai puțin de 10 minute de mers pe jos</t>
  </si>
  <si>
    <t>Близко: 11-20 минут ходьбы</t>
  </si>
  <si>
    <t>Aproape: 11-20 minute de mers pe jos</t>
  </si>
  <si>
    <t>Немного далеко: 21-30 минут ходьбы</t>
  </si>
  <si>
    <t>Destul de departe: 21-30 minute de mers pe jos</t>
  </si>
  <si>
    <t>Далеко: 31-40 минут ходьбы</t>
  </si>
  <si>
    <t>Departe: 31-40 minute de mers pe jos</t>
  </si>
  <si>
    <t>Очень далеко: Ходить пешком невозможно; должен ездить на автомобиле, автобусе или другом общественном транспорте</t>
  </si>
  <si>
    <t>Foarte departe: Mersul pe jos nu este posibil; trebuie să ia mașina, autobuzul sau altă formă de transport public</t>
  </si>
  <si>
    <t>Refugee status</t>
  </si>
  <si>
    <t>Статус беженца</t>
  </si>
  <si>
    <t>Statutul de refugiat</t>
  </si>
  <si>
    <t>cultural_differences</t>
  </si>
  <si>
    <t>Cultural differences</t>
  </si>
  <si>
    <t>Культурные различия</t>
  </si>
  <si>
    <t>Diferențe culturale</t>
  </si>
  <si>
    <t>Language discrimination</t>
  </si>
  <si>
    <t>Языковая дискриминация</t>
  </si>
  <si>
    <t>Discriminare lingvistică</t>
  </si>
  <si>
    <t>nationality_discrimination</t>
  </si>
  <si>
    <t>Nationality discrimination</t>
  </si>
  <si>
    <t>Дискриминация по национальному признаку</t>
  </si>
  <si>
    <t>Discriminare pe criterii de naționalitate</t>
  </si>
  <si>
    <t>competition_for_resources</t>
  </si>
  <si>
    <t>Competition for resources (housing, food/markets etc)</t>
  </si>
  <si>
    <t>Конкуренция за ресурсы (жилье, продукты питания/рынки и т.д.)</t>
  </si>
  <si>
    <t>Concurența pentru resurse (locuințe, alimente/marketuri etc.)</t>
  </si>
  <si>
    <t>competition_for_jobs</t>
  </si>
  <si>
    <t>Competition for jobs</t>
  </si>
  <si>
    <t>Конкуренция за рабочие места</t>
  </si>
  <si>
    <t>Concurența pentru locuri de muncă</t>
  </si>
  <si>
    <t>disability</t>
  </si>
  <si>
    <t>Disability</t>
  </si>
  <si>
    <t>Инвалидность</t>
  </si>
  <si>
    <t>Dizabilitatea</t>
  </si>
  <si>
    <t>sexual_orientation</t>
  </si>
  <si>
    <t>Sexual orientation</t>
  </si>
  <si>
    <t>Сексуальная ориентация</t>
  </si>
  <si>
    <t>Orientarea sexuală</t>
  </si>
  <si>
    <t>Gender</t>
  </si>
  <si>
    <t>Пол</t>
  </si>
  <si>
    <t>Sexul</t>
  </si>
  <si>
    <t>ethnicity</t>
  </si>
  <si>
    <t>Ethnicity</t>
  </si>
  <si>
    <t>Этническая принадлежность</t>
  </si>
  <si>
    <t>apartenența etnică</t>
  </si>
  <si>
    <t>socio_economics_status</t>
  </si>
  <si>
    <t>Socio-economic status</t>
  </si>
  <si>
    <t>Социально-экономический статус</t>
  </si>
  <si>
    <t>Statutul socio-economic</t>
  </si>
  <si>
    <t>Отлично: отсутствие плесени, трещин, сырости или отверстий.</t>
  </si>
  <si>
    <t>Приемлемо: Очень мало трещин и очень мало влаги. Без плесени. Никаких отверстий.</t>
  </si>
  <si>
    <t>Acceptabil: Foarte puține fisuri și foarte puțină umezeală. Fără mucegai. Fără găuri.</t>
  </si>
  <si>
    <t>Плохо: На потолке есть трещины и сырость. Видна плесень. Количество отверстий ограничено.</t>
  </si>
  <si>
    <t>Slab: tavanul prezintă fisuri și umezeală. Mucegaiul este vizibil. Există un număr limitat de găuri.</t>
  </si>
  <si>
    <t>Очень плохо: На потолке много трещин, сырости и видимой плесени. Отверстий очень много.</t>
  </si>
  <si>
    <t>Foarte slab: tavanul are multe fisuri, umezeală și mucegai vizibil. Sunt prezente o mulțime de găuri.</t>
  </si>
  <si>
    <t>Отлично: Чисто. Туалет и умывальник (раковина и душ или ванна) функционируют и полностью функционируют. Хорошая вентиляция - либо окно, которое можно открыть, либо присутствует вытяжной вентилятор/вентиляционное отверстие. Без плесени.</t>
  </si>
  <si>
    <t>Excelent: Curat. Toaletă și facilități de spălare prezente (chiuvetă și duș sau cadă) și complet funcționale. Ventilație bună - fie o fereastră care poate fi deschisă, fie un ventilator / aerisire de evacuare. Fără mucegai.</t>
  </si>
  <si>
    <t>Приемлемо: В некоторой степени чистый. Туалет и умывальник (раковина и душ или ванна) присутствуют и функционируют хорошо, но могут иметь некоторые перебои/время ожидания. Хорошая вентиляция - либо окно, которое можно открыть, либо присутствует вытяжной вентилятор/вентиляционное отверстие. Может присутствовать плесень</t>
  </si>
  <si>
    <t>Acceptabil: Oarecum curat. Toaleta și instalațiile de spălare (chiuvetă și duș sau cadă) sunt prezente și funcționează bine, dar pot avea unele întreruperi / timp de așteptare. Ventilație bună - fie o fereastră care poate fi deschisă, fie un ventilator / aerisire de evacuare. Unele mucegaiuri pot fi prezente.</t>
  </si>
  <si>
    <t>Плохо: Не чисто. Туалет и умывальник (раковина и душ или ванна) присутствуют, но не функционируют в полной мере. Они могут находиться не в одной и той же комнате (например, наружный туалет с душем или ванна, расположенная в другом месте). Ограниченная вентиляция – окно не может открыться полностью или, при отсутствии естественной вентиляции, вытяжной вентилятор либо отсутствует, либо работает плохо. Немного плесени</t>
  </si>
  <si>
    <t>Slab: Nu este curat. Toalete și facilități de spălare (chiuvetă și duș sau cadă) prezente, dar care nu funcționează pe deplin. Acestea nu pot fi amplasate în aceeași cameră (de exemplu, toaletă exterioară cu duș sau cadă situată în altă parte). Ventilație limitată - fereastra nu se poate deschide complet sau, dacă nu există ventilație naturală, ventilatorul de evacuare fie nu este prezent, fie funcționează prost. Unele mucegai</t>
  </si>
  <si>
    <t>Very Poor: Very dirty. Toilet present, but no formal washing facilities (shower or bathtub). Informal washing facilities - bucket or other improvised washing facilities - may be present. Sink may or may not be present. No ventilation - no window (or a window that cannot open is present) and no exhaust fan (or non-functioning exhaust fan is present). Problematic mold.</t>
  </si>
  <si>
    <t>Очень плохо: Очень грязно. Туалет присутствует, но нет формального умывальника (душа или ванны). Могут присутствовать неформальные умывальники - ведра или другие импровизированные умывальники. Раковина может присутствовать, а может и отсутствовать. Нет вентиляции - нет окна (или отсутствует окно, которое не может открыться) и вытяжного вентилятора (или присутствует неработающий вытяжной вентилятор). Проблемная плесень.</t>
  </si>
  <si>
    <t>Foarte slab: Foarte murdar. Toaletă prezentă, dar fără facilități formale de spălare (duș sau cadă). Pot fi prezente instalații informale de spălare - găleată sau alte instalații de spălare improvizate. Chiuveta poate fi prezentă sau nu. Fără ventilație - nu există fereastră (sau o fereastră care nu se poate deschide) și nici un ventilator de evacuare (sau ventilator de evacuare nefuncțional). Mucegai problematic.</t>
  </si>
  <si>
    <t>Do not know/Not clear</t>
  </si>
  <si>
    <t>Зеленый: Хорошие условия жизни</t>
  </si>
  <si>
    <t>Verde: Condiții de viață bune</t>
  </si>
  <si>
    <t>Желтый: Средние условия проживания, нуждается в мелком ремонте</t>
  </si>
  <si>
    <t>Galben: Condiții de trai medii, necesită reparații minore</t>
  </si>
  <si>
    <t>Оранжевый: Некомфортные условия проживания, требуется ремонт</t>
  </si>
  <si>
    <t>Portocaliu: Condiții de locuit inconfortabile, necesită lucrări de reparații</t>
  </si>
  <si>
    <t xml:space="preserve">Red: Space that cannot be proposed for living </t>
  </si>
  <si>
    <t xml:space="preserve">Красный: Пространство, которое не может быть предложено для проживания </t>
  </si>
  <si>
    <t xml:space="preserve">Roșu: Spațiu care nu poate fi propus pentru locuit </t>
  </si>
  <si>
    <t>Письменный и подписанный договор</t>
  </si>
  <si>
    <t>Contract scris și semnat</t>
  </si>
  <si>
    <t>Устное соглашение, но при необходимости можно получить подписанный контракт</t>
  </si>
  <si>
    <t>Acord verbal, dar se poate obține un contract semnat dacă este necesar</t>
  </si>
  <si>
    <t>Устное соглашение и невозможность получения подписанного контракта</t>
  </si>
  <si>
    <t>Acord verbal și nu se poate obține un contract semnat</t>
  </si>
  <si>
    <t>Устное соглашение и неуверенность в возможности подписания контракта</t>
  </si>
  <si>
    <t>Acord verbal și nu sunteți sigur dacă se poate obține un contract semnat</t>
  </si>
  <si>
    <t>Нет соглашения</t>
  </si>
  <si>
    <t>Niciun acord</t>
  </si>
  <si>
    <t>Частный дом (объект является самостоятельным домом)</t>
  </si>
  <si>
    <t>Casă privată (unitatea este o casă independentă)</t>
  </si>
  <si>
    <t>Часть дома (квартира расположена в доме, где есть хотя бы одна другая квартира)</t>
  </si>
  <si>
    <t>Parte a unei case (unitatea este situată într-o casă cu cel puțin o altă unitate)</t>
  </si>
  <si>
    <t>Квартира</t>
  </si>
  <si>
    <t>Apartament</t>
  </si>
  <si>
    <t>Онлайн-платформа (кроме социальных сетей)</t>
  </si>
  <si>
    <t>Platformă online (alta decât social media)</t>
  </si>
  <si>
    <t>local_advertisement</t>
  </si>
  <si>
    <t>Local Advertisement</t>
  </si>
  <si>
    <t>Местная реклама</t>
  </si>
  <si>
    <t>Anunț local</t>
  </si>
  <si>
    <t>newspaper_advertisement</t>
  </si>
  <si>
    <t>Newspaper Advertisement</t>
  </si>
  <si>
    <t>Реклама в газете</t>
  </si>
  <si>
    <t>Anunț în ziar</t>
  </si>
  <si>
    <t>Через родственника/друга</t>
  </si>
  <si>
    <t>Prin intermediul unei rude/unui prieten</t>
  </si>
  <si>
    <t>real_estate_agent</t>
  </si>
  <si>
    <t>Real Estate Agent/Real Estate Agency</t>
  </si>
  <si>
    <t>Агент по недвижимости/агентство недвижимости</t>
  </si>
  <si>
    <t>Agent imobiliar/agenție imobiliară</t>
  </si>
  <si>
    <t>community_notice_board</t>
  </si>
  <si>
    <t>Community Notice Board</t>
  </si>
  <si>
    <t>Общественная доска объявлений</t>
  </si>
  <si>
    <t>Panou de anunțuri în comunitate</t>
  </si>
  <si>
    <t>employer_organization_provided</t>
  </si>
  <si>
    <t>Employer/Organization Provided</t>
  </si>
  <si>
    <t>Предоставлено работодателем/организацией</t>
  </si>
  <si>
    <t xml:space="preserve">Furnizat de angajator/Organizație </t>
  </si>
  <si>
    <t>Непосредственно от владельца / принимающей семьи</t>
  </si>
  <si>
    <t>Direct de la proprietar/familia gazdă</t>
  </si>
  <si>
    <t>Социальные сети</t>
  </si>
  <si>
    <t>Table of Contents</t>
  </si>
  <si>
    <t>Survey sheet in the Kobo tool used to collect data</t>
  </si>
  <si>
    <t>Choices sheet in the Kobo tool used to collect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</si>
</sst>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charset val="238"/>
      <scheme val="minor"/>
    </font>
    <font>
      <b/>
      <sz val="28"/>
      <color rgb="FF000000"/>
      <name val="Arial Narrow"/>
      <family val="2"/>
    </font>
    <font>
      <b/>
      <sz val="11"/>
      <color theme="0"/>
      <name val="Arial Narrow"/>
      <family val="2"/>
    </font>
    <font>
      <b/>
      <sz val="10"/>
      <name val="Arial Narrow"/>
      <family val="2"/>
    </font>
    <font>
      <sz val="10"/>
      <name val="Arial Narrow"/>
      <family val="2"/>
    </font>
    <font>
      <i/>
      <sz val="10"/>
      <name val="Arial Narrow"/>
      <family val="2"/>
    </font>
    <font>
      <u/>
      <sz val="11"/>
      <color theme="10"/>
      <name val="Calibri"/>
      <family val="2"/>
      <charset val="238"/>
      <scheme val="minor"/>
    </font>
    <font>
      <b/>
      <sz val="12"/>
      <color theme="0"/>
      <name val="Arial Narrow"/>
      <family val="2"/>
    </font>
    <font>
      <b/>
      <sz val="12"/>
      <color rgb="FFFFFFFF"/>
      <name val="Arial Narrow"/>
      <family val="2"/>
    </font>
    <font>
      <sz val="10"/>
      <color theme="1"/>
      <name val="Arial Narrow"/>
      <family val="2"/>
    </font>
    <font>
      <sz val="12"/>
      <color theme="0"/>
      <name val="Arial Narrow"/>
      <family val="2"/>
    </font>
    <font>
      <sz val="11"/>
      <color theme="1"/>
      <name val="Arial Narrow"/>
      <family val="2"/>
    </font>
    <font>
      <sz val="11"/>
      <color rgb="FF000000"/>
      <name val="Arial Narrow"/>
      <family val="2"/>
    </font>
    <font>
      <b/>
      <sz val="11"/>
      <color theme="1"/>
      <name val="Arial Narrow"/>
      <family val="2"/>
    </font>
    <font>
      <i/>
      <sz val="11"/>
      <color theme="1"/>
      <name val="Arial Narrow"/>
      <family val="2"/>
    </font>
    <font>
      <u/>
      <sz val="11"/>
      <color theme="10"/>
      <name val="Calibri"/>
      <family val="2"/>
    </font>
    <font>
      <b/>
      <sz val="11"/>
      <color theme="0"/>
      <name val="Calibri"/>
      <family val="2"/>
      <scheme val="minor"/>
    </font>
    <font>
      <sz val="11"/>
      <color rgb="FFFF0000"/>
      <name val="Calibri"/>
      <family val="2"/>
      <scheme val="minor"/>
    </font>
    <font>
      <sz val="11"/>
      <color rgb="FF000000"/>
      <name val="Calibri"/>
      <family val="2"/>
      <charset val="238"/>
    </font>
    <font>
      <sz val="11"/>
      <color rgb="FFFF0000"/>
      <name val="Calibri"/>
      <family val="2"/>
    </font>
    <font>
      <sz val="11"/>
      <name val="Calibri"/>
      <family val="2"/>
      <scheme val="minor"/>
    </font>
    <font>
      <sz val="11"/>
      <name val="Calibri"/>
      <family val="2"/>
      <charset val="238"/>
      <scheme val="minor"/>
    </font>
    <font>
      <sz val="11"/>
      <color rgb="FF000000"/>
      <name val="Calibri"/>
      <family val="2"/>
      <scheme val="minor"/>
    </font>
    <font>
      <sz val="11"/>
      <color rgb="FF000000"/>
      <name val="Calibri"/>
      <family val="2"/>
    </font>
    <font>
      <b/>
      <sz val="12"/>
      <color theme="0"/>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5859"/>
        <bgColor rgb="FFD63F40"/>
      </patternFill>
    </fill>
    <fill>
      <patternFill patternType="solid">
        <fgColor rgb="FFE34443"/>
        <bgColor indexed="64"/>
      </patternFill>
    </fill>
  </fills>
  <borders count="15">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xf numFmtId="0" fontId="11" fillId="0" borderId="0" applyNumberFormat="0" applyFill="0" applyBorder="0" applyAlignment="0" applyProtection="0"/>
    <xf numFmtId="0" fontId="2" fillId="0" borderId="0"/>
    <xf numFmtId="0" fontId="14" fillId="0" borderId="0"/>
  </cellStyleXfs>
  <cellXfs count="73">
    <xf numFmtId="0" fontId="0" fillId="0" borderId="0" xfId="0"/>
    <xf numFmtId="0" fontId="5" fillId="3" borderId="0" xfId="2" applyFill="1"/>
    <xf numFmtId="0" fontId="7" fillId="4" borderId="3" xfId="2" applyFont="1" applyFill="1" applyBorder="1" applyAlignment="1">
      <alignment vertical="top" wrapText="1"/>
    </xf>
    <xf numFmtId="0" fontId="7" fillId="4" borderId="5" xfId="2" applyFont="1" applyFill="1" applyBorder="1" applyAlignment="1">
      <alignment horizontal="left" vertical="top" wrapText="1"/>
    </xf>
    <xf numFmtId="0" fontId="8" fillId="2" borderId="6" xfId="2" applyFont="1" applyFill="1" applyBorder="1" applyAlignment="1">
      <alignment vertical="top" wrapText="1"/>
    </xf>
    <xf numFmtId="0" fontId="9" fillId="2" borderId="4" xfId="2" applyFont="1" applyFill="1" applyBorder="1" applyAlignment="1">
      <alignment horizontal="left" vertical="top" wrapText="1"/>
    </xf>
    <xf numFmtId="0" fontId="8" fillId="0" borderId="6" xfId="2" applyFont="1" applyBorder="1" applyAlignment="1">
      <alignment vertical="top" wrapText="1"/>
    </xf>
    <xf numFmtId="0" fontId="9" fillId="0" borderId="7" xfId="2" applyFont="1" applyBorder="1" applyAlignment="1">
      <alignment horizontal="left" vertical="top" wrapText="1"/>
    </xf>
    <xf numFmtId="0" fontId="8" fillId="2" borderId="8" xfId="2" applyFont="1" applyFill="1" applyBorder="1" applyAlignment="1">
      <alignment vertical="top" wrapText="1"/>
    </xf>
    <xf numFmtId="0" fontId="9" fillId="2" borderId="9" xfId="2" applyFont="1" applyFill="1" applyBorder="1" applyAlignment="1">
      <alignment vertical="top" wrapText="1"/>
    </xf>
    <xf numFmtId="0" fontId="10" fillId="2" borderId="7" xfId="2" applyFont="1" applyFill="1" applyBorder="1" applyAlignment="1">
      <alignment horizontal="left" vertical="top" wrapText="1"/>
    </xf>
    <xf numFmtId="0" fontId="7" fillId="4" borderId="10" xfId="2" applyFont="1" applyFill="1" applyBorder="1" applyAlignment="1">
      <alignment horizontal="left" vertical="top" wrapText="1"/>
    </xf>
    <xf numFmtId="0" fontId="5" fillId="0" borderId="0" xfId="2"/>
    <xf numFmtId="0" fontId="8" fillId="2" borderId="6" xfId="0" applyFont="1" applyFill="1" applyBorder="1" applyAlignment="1">
      <alignment vertical="top" wrapText="1"/>
    </xf>
    <xf numFmtId="0" fontId="10" fillId="2" borderId="4" xfId="2" applyFont="1" applyFill="1" applyBorder="1" applyAlignment="1">
      <alignment horizontal="left" vertical="top" wrapText="1"/>
    </xf>
    <xf numFmtId="0" fontId="4" fillId="2" borderId="6" xfId="1" applyFill="1" applyBorder="1" applyAlignment="1">
      <alignment vertical="top" wrapText="1"/>
    </xf>
    <xf numFmtId="0" fontId="10" fillId="0" borderId="7" xfId="2" applyFont="1" applyBorder="1" applyAlignment="1">
      <alignment horizontal="left" vertical="top" wrapText="1"/>
    </xf>
    <xf numFmtId="0" fontId="12" fillId="5" borderId="0" xfId="2" applyFont="1" applyFill="1" applyAlignment="1">
      <alignment horizontal="center" vertical="center" wrapText="1"/>
    </xf>
    <xf numFmtId="0" fontId="2" fillId="0" borderId="0" xfId="4"/>
    <xf numFmtId="0" fontId="15" fillId="0" borderId="0" xfId="5" applyFont="1" applyAlignment="1">
      <alignment vertical="center"/>
    </xf>
    <xf numFmtId="0" fontId="3" fillId="0" borderId="0" xfId="4" applyFont="1"/>
    <xf numFmtId="0" fontId="4" fillId="0" borderId="3" xfId="1" applyFill="1" applyBorder="1"/>
    <xf numFmtId="0" fontId="16" fillId="0" borderId="0" xfId="5" applyFont="1" applyAlignment="1">
      <alignment vertical="center"/>
    </xf>
    <xf numFmtId="0" fontId="2" fillId="0" borderId="0" xfId="4" applyAlignment="1">
      <alignment vertical="center"/>
    </xf>
    <xf numFmtId="0" fontId="16" fillId="0" borderId="0" xfId="5" applyFont="1" applyAlignment="1">
      <alignment vertical="center" wrapText="1"/>
    </xf>
    <xf numFmtId="0" fontId="13" fillId="5" borderId="0" xfId="2" applyFont="1" applyFill="1" applyAlignment="1">
      <alignment horizontal="center" vertical="top" wrapText="1"/>
    </xf>
    <xf numFmtId="0" fontId="17" fillId="0" borderId="0" xfId="5" applyFont="1" applyAlignment="1">
      <alignment vertical="top" wrapText="1"/>
    </xf>
    <xf numFmtId="0" fontId="16" fillId="0" borderId="0" xfId="5" applyFont="1" applyAlignment="1">
      <alignment vertical="top" wrapText="1"/>
    </xf>
    <xf numFmtId="0" fontId="18" fillId="0" borderId="0" xfId="5" applyFont="1" applyAlignment="1">
      <alignment vertical="top" wrapText="1"/>
    </xf>
    <xf numFmtId="0" fontId="2" fillId="0" borderId="0" xfId="4" applyAlignment="1">
      <alignment vertical="top" wrapText="1"/>
    </xf>
    <xf numFmtId="0" fontId="20" fillId="0" borderId="0" xfId="0" applyFont="1"/>
    <xf numFmtId="0" fontId="5" fillId="0" borderId="11" xfId="2" applyBorder="1" applyAlignment="1">
      <alignment horizontal="left" vertical="center" wrapText="1"/>
    </xf>
    <xf numFmtId="0" fontId="1" fillId="0" borderId="11" xfId="2" applyFont="1" applyBorder="1" applyAlignment="1">
      <alignment horizontal="left" vertical="center" wrapText="1"/>
    </xf>
    <xf numFmtId="0" fontId="5" fillId="0" borderId="11" xfId="2" applyBorder="1" applyAlignment="1">
      <alignment wrapText="1"/>
    </xf>
    <xf numFmtId="0" fontId="1" fillId="0" borderId="11" xfId="2" applyFont="1" applyBorder="1" applyAlignment="1">
      <alignment horizontal="center" vertical="center" wrapText="1"/>
    </xf>
    <xf numFmtId="0" fontId="1" fillId="0" borderId="0" xfId="2" applyFont="1" applyAlignment="1">
      <alignment horizontal="center" vertical="center" wrapText="1"/>
    </xf>
    <xf numFmtId="0" fontId="2" fillId="0" borderId="11" xfId="2" applyFont="1" applyBorder="1" applyAlignment="1">
      <alignment horizontal="left" vertical="center" wrapText="1"/>
    </xf>
    <xf numFmtId="0" fontId="2" fillId="0" borderId="11" xfId="2" applyFont="1" applyBorder="1" applyAlignment="1">
      <alignment horizontal="center" vertical="center" wrapText="1"/>
    </xf>
    <xf numFmtId="0" fontId="5" fillId="0" borderId="11" xfId="2" quotePrefix="1" applyBorder="1" applyAlignment="1">
      <alignment wrapText="1"/>
    </xf>
    <xf numFmtId="0" fontId="5" fillId="0" borderId="0" xfId="2" applyAlignment="1">
      <alignment wrapText="1"/>
    </xf>
    <xf numFmtId="0" fontId="23" fillId="0" borderId="11" xfId="2" applyFont="1" applyBorder="1" applyAlignment="1">
      <alignment wrapText="1"/>
    </xf>
    <xf numFmtId="0" fontId="2" fillId="0" borderId="11" xfId="2" applyFont="1" applyBorder="1" applyAlignment="1">
      <alignment wrapText="1"/>
    </xf>
    <xf numFmtId="0" fontId="2" fillId="0" borderId="0" xfId="2" applyFont="1" applyAlignment="1">
      <alignment wrapText="1"/>
    </xf>
    <xf numFmtId="0" fontId="5" fillId="0" borderId="11" xfId="2" applyBorder="1" applyAlignment="1">
      <alignment vertical="center" wrapText="1"/>
    </xf>
    <xf numFmtId="0" fontId="5" fillId="0" borderId="0" xfId="2" applyAlignment="1">
      <alignment vertical="center" wrapText="1"/>
    </xf>
    <xf numFmtId="0" fontId="5" fillId="0" borderId="0" xfId="2" applyAlignment="1">
      <alignment horizontal="center" vertical="center" wrapText="1"/>
    </xf>
    <xf numFmtId="0" fontId="12" fillId="0" borderId="0" xfId="2" applyFont="1" applyAlignment="1">
      <alignment horizontal="left" vertical="center" wrapText="1"/>
    </xf>
    <xf numFmtId="0" fontId="29" fillId="5" borderId="0" xfId="2" applyFont="1" applyFill="1" applyAlignment="1">
      <alignment horizontal="center" vertical="center" wrapText="1"/>
    </xf>
    <xf numFmtId="0" fontId="21" fillId="0" borderId="0" xfId="2" applyFont="1" applyAlignment="1">
      <alignment horizontal="center" vertical="center" wrapText="1"/>
    </xf>
    <xf numFmtId="0" fontId="21" fillId="0" borderId="0" xfId="2" applyFont="1" applyAlignment="1">
      <alignment horizontal="center" vertical="center"/>
    </xf>
    <xf numFmtId="0" fontId="5" fillId="0" borderId="11" xfId="2" applyBorder="1" applyAlignment="1">
      <alignment vertical="center"/>
    </xf>
    <xf numFmtId="0" fontId="25" fillId="0" borderId="11" xfId="2" applyFont="1" applyBorder="1"/>
    <xf numFmtId="0" fontId="2" fillId="0" borderId="11" xfId="2" applyFont="1" applyBorder="1"/>
    <xf numFmtId="0" fontId="5" fillId="0" borderId="11" xfId="2" applyBorder="1"/>
    <xf numFmtId="0" fontId="2" fillId="0" borderId="12" xfId="2" applyFont="1" applyBorder="1" applyAlignment="1">
      <alignment wrapText="1"/>
    </xf>
    <xf numFmtId="0" fontId="5" fillId="0" borderId="13" xfId="2" applyBorder="1" applyAlignment="1">
      <alignment wrapText="1"/>
    </xf>
    <xf numFmtId="0" fontId="2" fillId="0" borderId="12" xfId="2" applyFont="1" applyBorder="1"/>
    <xf numFmtId="0" fontId="5" fillId="0" borderId="13" xfId="2" applyBorder="1"/>
    <xf numFmtId="0" fontId="5" fillId="0" borderId="12" xfId="2" applyBorder="1"/>
    <xf numFmtId="0" fontId="5" fillId="0" borderId="12" xfId="2" applyBorder="1" applyAlignment="1">
      <alignment vertical="center"/>
    </xf>
    <xf numFmtId="0" fontId="5" fillId="0" borderId="12" xfId="2" applyBorder="1" applyAlignment="1">
      <alignment wrapText="1"/>
    </xf>
    <xf numFmtId="0" fontId="26" fillId="0" borderId="11" xfId="2" applyFont="1" applyBorder="1"/>
    <xf numFmtId="0" fontId="25" fillId="0" borderId="12" xfId="2" applyFont="1" applyBorder="1"/>
    <xf numFmtId="0" fontId="27" fillId="0" borderId="12" xfId="2" applyFont="1" applyBorder="1"/>
    <xf numFmtId="0" fontId="28" fillId="0" borderId="12" xfId="2" applyFont="1" applyBorder="1"/>
    <xf numFmtId="0" fontId="5" fillId="0" borderId="14" xfId="2" applyBorder="1"/>
    <xf numFmtId="0" fontId="27" fillId="0" borderId="11" xfId="2" applyFont="1" applyBorder="1" applyAlignment="1">
      <alignment vertical="center"/>
    </xf>
    <xf numFmtId="0" fontId="21" fillId="5" borderId="11" xfId="2" applyFont="1" applyFill="1" applyBorder="1" applyAlignment="1">
      <alignment horizontal="center" vertical="center" wrapText="1"/>
    </xf>
    <xf numFmtId="0" fontId="21" fillId="5" borderId="11" xfId="2" applyFont="1" applyFill="1" applyBorder="1" applyAlignment="1">
      <alignment horizontal="center" vertical="center"/>
    </xf>
    <xf numFmtId="0" fontId="21" fillId="5" borderId="0" xfId="2" applyFont="1" applyFill="1" applyAlignment="1">
      <alignment horizontal="center" vertical="center"/>
    </xf>
    <xf numFmtId="0" fontId="4" fillId="0" borderId="6" xfId="1" applyFill="1" applyBorder="1" applyAlignment="1">
      <alignment vertical="top" wrapText="1"/>
    </xf>
    <xf numFmtId="0" fontId="6" fillId="0" borderId="1" xfId="2" applyFont="1" applyBorder="1" applyAlignment="1">
      <alignment horizontal="left" vertical="top" wrapText="1"/>
    </xf>
    <xf numFmtId="0" fontId="6" fillId="0" borderId="2" xfId="2" applyFont="1" applyBorder="1" applyAlignment="1">
      <alignment horizontal="left" vertical="top" wrapText="1"/>
    </xf>
  </cellXfs>
  <cellStyles count="6">
    <cellStyle name="Hyperlink" xfId="1" builtinId="8"/>
    <cellStyle name="Hyperlink 2" xfId="3" xr:uid="{B244DB48-A280-4DBC-8F5F-3448BA7FC567}"/>
    <cellStyle name="Normal" xfId="0" builtinId="0"/>
    <cellStyle name="Normal 2" xfId="2" xr:uid="{C2C42AC3-E4B3-4D34-AC2F-1B3C8304CBA1}"/>
    <cellStyle name="Normal 2 2" xfId="4" xr:uid="{317973FA-7A5A-40D2-9C27-468FF4B6DA26}"/>
    <cellStyle name="Normal 5" xfId="5" xr:uid="{B8F3562B-890C-4B7A-B6D6-ABE0AC623853}"/>
  </cellStyles>
  <dxfs count="3">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
      <tableStyleElement type="headerRow" dxfId="1"/>
    </tableStyle>
  </tableStyles>
  <colors>
    <mruColors>
      <color rgb="FFE34443"/>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C939A919-AE96-4406-935C-F15247F6A79E}">
    <Anchor>
      <Comment id="{B7390D40-EFE0-41FE-A1C0-9799A267F0F0}"/>
    </Anchor>
    <History>
      <Event time="2024-08-12T13:05:55.17" id="{D3E7FF57-7FC2-4026-B279-88F84E542328}">
        <Attribution userId="S::tara.mccoy@impact-initiatives.org::a8432a06-e29b-499b-902d-0be9460df5e0" userName="Tara MCCOY" userProvider="AD"/>
        <Anchor>
          <Comment id="{B7390D40-EFE0-41FE-A1C0-9799A267F0F0}"/>
        </Anchor>
        <Create/>
      </Event>
      <Event time="2024-08-12T13:05:55.17" id="{77C21AEC-41F9-4AE0-B4B8-7747D4A42465}">
        <Attribution userId="S::tara.mccoy@impact-initiatives.org::a8432a06-e29b-499b-902d-0be9460df5e0" userName="Tara MCCOY" userProvider="AD"/>
        <Anchor>
          <Comment id="{B7390D40-EFE0-41FE-A1C0-9799A267F0F0}"/>
        </Anchor>
        <Assign userId="S::diana.moroz@reach-initiative.org::164dd95a-d2c2-457c-91ae-595d61323857" userName="Diana MOROZ" userProvider="AD"/>
      </Event>
      <Event time="2024-08-12T13:05:55.17" id="{9717E530-3F99-446F-82FF-85350BE45D16}">
        <Attribution userId="S::tara.mccoy@impact-initiatives.org::a8432a06-e29b-499b-902d-0be9460df5e0" userName="Tara MCCOY" userProvider="AD"/>
        <Anchor>
          <Comment id="{B7390D40-EFE0-41FE-A1C0-9799A267F0F0}"/>
        </Anchor>
        <SetTitle title="@Diana MOROZ Adjusted the wording for the answer options for walls conditions"/>
      </Event>
      <Event time="2024-08-12T13:42:35.45" id="{67DBCAB3-5EC3-4496-A347-25D54CD56669}">
        <Attribution userId="S::diana.moroz@reach-initiative.org::164dd95a-d2c2-457c-91ae-595d61323857" userName="Diana MOROZ" userProvider="AD"/>
        <Progress percentComplete="100"/>
      </Event>
    </History>
  </Task>
  <Task id="{A31F5427-F587-4A85-8585-690253E2DE4C}">
    <Anchor>
      <Comment id="{DCCB1C93-BA65-4BDA-8825-89E08C0420BF}"/>
    </Anchor>
    <History>
      <Event time="2024-08-12T13:12:33.48" id="{F8567D3D-5CAE-4DD7-A1AE-858107506EA8}">
        <Attribution userId="S::tara.mccoy@impact-initiatives.org::a8432a06-e29b-499b-902d-0be9460df5e0" userName="Tara MCCOY" userProvider="AD"/>
        <Anchor>
          <Comment id="{DCCB1C93-BA65-4BDA-8825-89E08C0420BF}"/>
        </Anchor>
        <Create/>
      </Event>
      <Event time="2024-08-12T13:12:33.48" id="{B8193506-F547-4B28-BDD5-D6D431048F95}">
        <Attribution userId="S::tara.mccoy@impact-initiatives.org::a8432a06-e29b-499b-902d-0be9460df5e0" userName="Tara MCCOY" userProvider="AD"/>
        <Anchor>
          <Comment id="{DCCB1C93-BA65-4BDA-8825-89E08C0420BF}"/>
        </Anchor>
        <Assign userId="S::diana.moroz@reach-initiative.org::164dd95a-d2c2-457c-91ae-595d61323857" userName="Diana MOROZ" userProvider="AD"/>
      </Event>
      <Event time="2024-08-12T13:12:33.48" id="{9FCB5F80-DCCC-4365-BBAB-FDA0D6C1D888}">
        <Attribution userId="S::tara.mccoy@impact-initiatives.org::a8432a06-e29b-499b-902d-0be9460df5e0" userName="Tara MCCOY" userProvider="AD"/>
        <Anchor>
          <Comment id="{DCCB1C93-BA65-4BDA-8825-89E08C0420BF}"/>
        </Anchor>
        <SetTitle title="@Diana MOROZ Adjusted the wording here for the options for bathroom conditions"/>
      </Event>
      <Event time="2024-08-12T13:42:14.52" id="{CB09F2C5-43D0-4380-B9DF-72E1134CB1F0}">
        <Attribution userId="S::diana.moroz@reach-initiative.org::164dd95a-d2c2-457c-91ae-595d61323857" userName="Diana MOROZ" userProvider="AD"/>
        <Progress percentComplete="100"/>
      </Event>
    </History>
  </Task>
  <Task id="{FAB65733-B53C-4F7E-A687-2A0828AE90A0}">
    <Anchor>
      <Comment id="{3A9D2C86-5574-4DD9-BB28-A75AFEC7FBAE}"/>
    </Anchor>
    <History>
      <Event time="2024-08-09T07:59:55.69" id="{24E276F0-2AB2-4C58-B3ED-C8E5377EB295}">
        <Attribution userId="S::raluca.stoican@impact-initiatives.org::b8dae7b5-b6c8-40d2-854c-e49cb4851985" userName="Raluca STOICAN" userProvider="AD"/>
        <Anchor>
          <Comment id="{3A9D2C86-5574-4DD9-BB28-A75AFEC7FBAE}"/>
        </Anchor>
        <Create/>
      </Event>
      <Event time="2024-08-09T07:59:55.69" id="{7D461B9B-4124-4B51-BB9A-2C57939CA4C2}">
        <Attribution userId="S::raluca.stoican@impact-initiatives.org::b8dae7b5-b6c8-40d2-854c-e49cb4851985" userName="Raluca STOICAN" userProvider="AD"/>
        <Anchor>
          <Comment id="{3A9D2C86-5574-4DD9-BB28-A75AFEC7FBAE}"/>
        </Anchor>
        <Assign userId="S::emilia.ersov@reach-initiative.org::ac286ea7-eeb9-4d93-9a07-6af19fc4e0c6" userName="Emilia ERSOV" userProvider="AD"/>
      </Event>
      <Event time="2024-08-09T07:59:55.69" id="{BB5922CD-6A1F-4D6B-B06E-105B0F4BF0E0}">
        <Attribution userId="S::raluca.stoican@impact-initiatives.org::b8dae7b5-b6c8-40d2-854c-e49cb4851985" userName="Raluca STOICAN" userProvider="AD"/>
        <Anchor>
          <Comment id="{3A9D2C86-5574-4DD9-BB28-A75AFEC7FBAE}"/>
        </Anchor>
        <SetTitle title="@Emilia ERSOV Can we add an option for ‘do not know’"/>
      </Event>
      <Event time="2024-08-09T08:21:33.90" id="{A7B92E3A-4A6F-406C-8734-D61E12102DC6}">
        <Attribution userId="S::emilia.ersov@reach-initiative.org::ac286ea7-eeb9-4d93-9a07-6af19fc4e0c6" userName="Emilia ERSOV" userProvider="AD"/>
        <Progress percentComplete="100"/>
      </Event>
    </History>
  </Task>
  <Task id="{DB8DEE3A-624F-4552-839E-6DB016292EB8}">
    <Anchor>
      <Comment id="{441967DF-B798-4F34-B987-6E7980C205D7}"/>
    </Anchor>
    <History>
      <Event time="2024-08-13T10:00:44.13" id="{649C3E82-36BD-43E1-B57E-B1E87D2B07AF}">
        <Attribution userId="S::tara.mccoy@impact-initiatives.org::a8432a06-e29b-499b-902d-0be9460df5e0" userName="Tara MCCOY" userProvider="AD"/>
        <Anchor>
          <Comment id="{441967DF-B798-4F34-B987-6E7980C205D7}"/>
        </Anchor>
        <Create/>
      </Event>
      <Event time="2024-08-13T10:00:44.13" id="{27ECEEE2-5F8A-41F3-B480-32E2C1A54B17}">
        <Attribution userId="S::tara.mccoy@impact-initiatives.org::a8432a06-e29b-499b-902d-0be9460df5e0" userName="Tara MCCOY" userProvider="AD"/>
        <Anchor>
          <Comment id="{441967DF-B798-4F34-B987-6E7980C205D7}"/>
        </Anchor>
        <Assign userId="S::diana.moroz@reach-initiative.org::164dd95a-d2c2-457c-91ae-595d61323857" userName="Diana MOROZ" userProvider="AD"/>
      </Event>
      <Event time="2024-08-13T10:00:44.13" id="{47DB2BCA-5451-4C6A-AFEE-D7DC9115C6E4}">
        <Attribution userId="S::tara.mccoy@impact-initiatives.org::a8432a06-e29b-499b-902d-0be9460df5e0" userName="Tara MCCOY" userProvider="AD"/>
        <Anchor>
          <Comment id="{441967DF-B798-4F34-B987-6E7980C205D7}"/>
        </Anchor>
        <SetTitle title="@Diana MOROZ Adjusted the repair responses"/>
      </Event>
      <Event time="2024-08-13T11:14:59.76" id="{296E48D9-5203-4B4F-88FE-20D8A185C915}">
        <Attribution userId="S::diana.moroz@reach-initiative.org::164dd95a-d2c2-457c-91ae-595d61323857" userName="Diana MOROZ" userProvider="AD"/>
        <Progress percentComplete="100"/>
      </Event>
    </History>
  </Task>
  <Task id="{94E22C42-B14B-45EB-953D-E8073041A1B0}">
    <Anchor>
      <Comment id="{9C983494-D064-449E-8B38-2F09D414CD80}"/>
    </Anchor>
    <History>
      <Event time="2024-08-12T13:07:31.96" id="{FA15FDBC-13EE-4706-BC05-390DD5B1D975}">
        <Attribution userId="S::tara.mccoy@impact-initiatives.org::a8432a06-e29b-499b-902d-0be9460df5e0" userName="Tara MCCOY" userProvider="AD"/>
        <Anchor>
          <Comment id="{9C983494-D064-449E-8B38-2F09D414CD80}"/>
        </Anchor>
        <Create/>
      </Event>
      <Event time="2024-08-12T13:07:31.96" id="{C512C1C5-7C85-4889-A699-0B93C5CC7156}">
        <Attribution userId="S::tara.mccoy@impact-initiatives.org::a8432a06-e29b-499b-902d-0be9460df5e0" userName="Tara MCCOY" userProvider="AD"/>
        <Anchor>
          <Comment id="{9C983494-D064-449E-8B38-2F09D414CD80}"/>
        </Anchor>
        <Assign userId="S::diana.moroz@reach-initiative.org::164dd95a-d2c2-457c-91ae-595d61323857" userName="Diana MOROZ" userProvider="AD"/>
      </Event>
      <Event time="2024-08-12T13:07:31.96" id="{AD4566D6-0F30-45C1-AA6B-D2D12C16806A}">
        <Attribution userId="S::tara.mccoy@impact-initiatives.org::a8432a06-e29b-499b-902d-0be9460df5e0" userName="Tara MCCOY" userProvider="AD"/>
        <Anchor>
          <Comment id="{9C983494-D064-449E-8B38-2F09D414CD80}"/>
        </Anchor>
        <SetTitle title="@Diana MOROZ Adjusted these answer options for ceiling conditions"/>
      </Event>
      <Event time="2024-08-12T13:33:08.77" id="{AB121983-B14A-46EA-BA9B-8212DC053F6B}">
        <Attribution userId="S::diana.moroz@reach-initiative.org::164dd95a-d2c2-457c-91ae-595d61323857" userName="Diana MOROZ" userProvider="AD"/>
        <Progress percentComplete="100"/>
      </Event>
    </History>
  </Task>
  <Task id="{083EAF42-79B4-4F4A-96E1-2989D0DA48FD}">
    <Anchor>
      <Comment id="{DC8C6902-2D8C-4736-8B8A-A6476A313769}"/>
    </Anchor>
    <History>
      <Event time="2024-08-12T12:45:41.91" id="{9B0FC111-3B86-48F6-BE02-22F3545EEC4C}">
        <Attribution userId="S::tara.mccoy@impact-initiatives.org::a8432a06-e29b-499b-902d-0be9460df5e0" userName="Tara MCCOY" userProvider="AD"/>
        <Anchor>
          <Comment id="{DC8C6902-2D8C-4736-8B8A-A6476A313769}"/>
        </Anchor>
        <Create/>
      </Event>
      <Event time="2024-08-12T12:45:41.91" id="{1D062DD0-930C-4AF4-ABD6-12711F8DC242}">
        <Attribution userId="S::tara.mccoy@impact-initiatives.org::a8432a06-e29b-499b-902d-0be9460df5e0" userName="Tara MCCOY" userProvider="AD"/>
        <Anchor>
          <Comment id="{DC8C6902-2D8C-4736-8B8A-A6476A313769}"/>
        </Anchor>
        <Assign userId="S::diana.moroz@reach-initiative.org::164dd95a-d2c2-457c-91ae-595d61323857" userName="Diana MOROZ" userProvider="AD"/>
      </Event>
      <Event time="2024-08-12T12:45:41.91" id="{968A3926-030C-4F5A-B3D8-E83BFCC74F24}">
        <Attribution userId="S::tara.mccoy@impact-initiatives.org::a8432a06-e29b-499b-902d-0be9460df5e0" userName="Tara MCCOY" userProvider="AD"/>
        <Anchor>
          <Comment id="{DC8C6902-2D8C-4736-8B8A-A6476A313769}"/>
        </Anchor>
        <SetTitle title="@Diana MOROZ Adjusted the responses to the internal_doors_conditions answer options - please update the translation when you have a chance"/>
      </Event>
      <Event time="2024-08-12T13:24:55.71" id="{9B72223F-9708-478C-9432-60B18A7EAEB1}">
        <Attribution userId="S::diana.moroz@reach-initiative.org::164dd95a-d2c2-457c-91ae-595d61323857" userName="Diana MOROZ" userProvider="AD"/>
        <Progress percentComplete="100"/>
      </Event>
    </History>
  </Task>
  <Task id="{C952EB60-4BB3-41B8-BB00-0AD58773DE55}">
    <Anchor>
      <Comment id="{3BCA339E-0560-4C97-B952-DB1BF5D0FD29}"/>
    </Anchor>
    <History>
      <Event time="2024-08-12T13:14:48.97" id="{AEC3F064-C739-4EDF-A9D1-D14A5C985598}">
        <Attribution userId="S::tara.mccoy@impact-initiatives.org::a8432a06-e29b-499b-902d-0be9460df5e0" userName="Tara MCCOY" userProvider="AD"/>
        <Anchor>
          <Comment id="{3BCA339E-0560-4C97-B952-DB1BF5D0FD29}"/>
        </Anchor>
        <Create/>
      </Event>
      <Event time="2024-08-12T13:14:48.97" id="{73E3995F-AE2A-414E-BB51-250DCFB79931}">
        <Attribution userId="S::tara.mccoy@impact-initiatives.org::a8432a06-e29b-499b-902d-0be9460df5e0" userName="Tara MCCOY" userProvider="AD"/>
        <Anchor>
          <Comment id="{3BCA339E-0560-4C97-B952-DB1BF5D0FD29}"/>
        </Anchor>
        <Assign userId="S::diana.moroz@reach-initiative.org::164dd95a-d2c2-457c-91ae-595d61323857" userName="Diana MOROZ" userProvider="AD"/>
      </Event>
      <Event time="2024-08-12T13:14:48.97" id="{C0E89B76-77AF-4233-9C91-2278BB85ED95}">
        <Attribution userId="S::tara.mccoy@impact-initiatives.org::a8432a06-e29b-499b-902d-0be9460df5e0" userName="Tara MCCOY" userProvider="AD"/>
        <Anchor>
          <Comment id="{3BCA339E-0560-4C97-B952-DB1BF5D0FD29}"/>
        </Anchor>
        <SetTitle title="@Diana MOROZ Adjusted the wording on the answer options for external door conditions"/>
      </Event>
      <Event time="2024-08-12T13:30:43.30" id="{8E27D0D3-617A-4744-930A-A4CB591AAB75}">
        <Attribution userId="S::diana.moroz@reach-initiative.org::164dd95a-d2c2-457c-91ae-595d61323857" userName="Diana MOROZ" userProvider="AD"/>
        <Progress percentComplete="100"/>
      </Event>
    </History>
  </Task>
  <Task id="{0021657C-92E3-4A3F-B301-FF71E940A542}">
    <Anchor>
      <Comment id="{F6D85224-8909-4399-82A8-D47B93974117}"/>
    </Anchor>
    <History>
      <Event time="2024-08-13T19:24:18.74" id="{FCF2D03B-A505-4949-8393-DCE0BDBC3030}">
        <Attribution userId="S::tara.mccoy@impact-initiatives.org::a8432a06-e29b-499b-902d-0be9460df5e0" userName="Tara MCCOY" userProvider="AD"/>
        <Anchor>
          <Comment id="{F6D85224-8909-4399-82A8-D47B93974117}"/>
        </Anchor>
        <Create/>
      </Event>
      <Event time="2024-08-13T19:24:18.74" id="{92AFA10B-5F8D-4C9D-84C4-105F110E17BB}">
        <Attribution userId="S::tara.mccoy@impact-initiatives.org::a8432a06-e29b-499b-902d-0be9460df5e0" userName="Tara MCCOY" userProvider="AD"/>
        <Anchor>
          <Comment id="{F6D85224-8909-4399-82A8-D47B93974117}"/>
        </Anchor>
        <Assign userId="S::emilia.ersov@reach-initiative.org::ac286ea7-eeb9-4d93-9a07-6af19fc4e0c6" userName="Emilia ERSOV" userProvider="AD"/>
      </Event>
      <Event time="2024-08-13T19:24:18.74" id="{C82FC3C3-6EF8-493B-A360-9A0A55AE2198}">
        <Attribution userId="S::tara.mccoy@impact-initiatives.org::a8432a06-e29b-499b-902d-0be9460df5e0" userName="Tara MCCOY" userProvider="AD"/>
        <Anchor>
          <Comment id="{F6D85224-8909-4399-82A8-D47B93974117}"/>
        </Anchor>
        <SetTitle title="@Emilia ERSOV can we add an option for ‘interior doors do not exist’"/>
      </Event>
      <Event time="2024-08-14T06:13:03.64" id="{15F20595-5F7B-4450-AFF7-981D110415A6}">
        <Attribution userId="S::emilia.ersov@reach-initiative.org::ac286ea7-eeb9-4d93-9a07-6af19fc4e0c6" userName="Emilia ERSOV" userProvider="AD"/>
        <Progress percentComplete="100"/>
      </Event>
    </History>
  </Task>
  <Task id="{9CED5389-B8F2-45F1-8724-1652F55B6EEB}">
    <Anchor>
      <Comment id="{C417E1F4-C16A-4F2C-87F6-28DE7D7C7BD3}"/>
    </Anchor>
    <History>
      <Event time="2024-08-12T09:14:47.09" id="{1DFBA772-C9B6-4C30-A388-611F1756B2F7}">
        <Attribution userId="S::tara.mccoy@impact-initiatives.org::a8432a06-e29b-499b-902d-0be9460df5e0" userName="Tara MCCOY" userProvider="AD"/>
        <Anchor>
          <Comment id="{C417E1F4-C16A-4F2C-87F6-28DE7D7C7BD3}"/>
        </Anchor>
        <Create/>
      </Event>
      <Event time="2024-08-12T09:14:47.09" id="{BF57E345-C637-445C-8FAA-DC3D0C160318}">
        <Attribution userId="S::tara.mccoy@impact-initiatives.org::a8432a06-e29b-499b-902d-0be9460df5e0" userName="Tara MCCOY" userProvider="AD"/>
        <Anchor>
          <Comment id="{C417E1F4-C16A-4F2C-87F6-28DE7D7C7BD3}"/>
        </Anchor>
        <Assign userId="S::diana.moroz@reach-initiative.org::164dd95a-d2c2-457c-91ae-595d61323857" userName="Diana MOROZ" userProvider="AD"/>
      </Event>
      <Event time="2024-08-12T09:14:47.09" id="{E60D50AC-DEC9-4828-BCFD-2909EB73D1D3}">
        <Attribution userId="S::tara.mccoy@impact-initiatives.org::a8432a06-e29b-499b-902d-0be9460df5e0" userName="Tara MCCOY" userProvider="AD"/>
        <Anchor>
          <Comment id="{C417E1F4-C16A-4F2C-87F6-28DE7D7C7BD3}"/>
        </Anchor>
        <SetTitle title="@Diana MOROZ Updated the language here from landlord to property owner - would you mind shifting the translations?"/>
      </Event>
      <Event time="2024-08-12T09:20:24.56" id="{F1A15E0D-A715-45E7-9804-FE5A7133C4AC}">
        <Attribution userId="S::diana.moroz@reach-initiative.org::164dd95a-d2c2-457c-91ae-595d61323857" userName="Diana MOROZ" userProvider="AD"/>
        <Progress percentComplete="100"/>
      </Event>
    </History>
  </Task>
  <Task id="{CAE49A96-99CA-4E83-9BAA-8C70FE6BD543}">
    <Anchor>
      <Comment id="{DCEAF0F0-E6A3-4A4C-B1C9-ED10FBFE133C}"/>
    </Anchor>
    <History>
      <Event time="2024-08-12T13:08:44.06" id="{4F286F81-CF69-4A57-BBDE-5704C7B0A74F}">
        <Attribution userId="S::tara.mccoy@impact-initiatives.org::a8432a06-e29b-499b-902d-0be9460df5e0" userName="Tara MCCOY" userProvider="AD"/>
        <Anchor>
          <Comment id="{DCEAF0F0-E6A3-4A4C-B1C9-ED10FBFE133C}"/>
        </Anchor>
        <Create/>
      </Event>
      <Event time="2024-08-12T13:08:44.06" id="{0402F8D6-C431-4E8E-9E03-3C7DE491044A}">
        <Attribution userId="S::tara.mccoy@impact-initiatives.org::a8432a06-e29b-499b-902d-0be9460df5e0" userName="Tara MCCOY" userProvider="AD"/>
        <Anchor>
          <Comment id="{DCEAF0F0-E6A3-4A4C-B1C9-ED10FBFE133C}"/>
        </Anchor>
        <Assign userId="S::diana.moroz@reach-initiative.org::164dd95a-d2c2-457c-91ae-595d61323857" userName="Diana MOROZ" userProvider="AD"/>
      </Event>
      <Event time="2024-08-12T13:08:44.06" id="{9A5B9996-C84A-491B-8829-223EDB51C9A0}">
        <Attribution userId="S::tara.mccoy@impact-initiatives.org::a8432a06-e29b-499b-902d-0be9460df5e0" userName="Tara MCCOY" userProvider="AD"/>
        <Anchor>
          <Comment id="{DCEAF0F0-E6A3-4A4C-B1C9-ED10FBFE133C}"/>
        </Anchor>
        <SetTitle title="@Diana MOROZ Adjusted this answer option"/>
      </Event>
      <Event time="2024-08-12T14:21:35.69" id="{8761FFF4-4F5E-499A-BA18-1E5EAC799F67}">
        <Attribution userId="S::diana.moroz@reach-initiative.org::164dd95a-d2c2-457c-91ae-595d61323857" userName="Diana MOROZ" userProvider="AD"/>
        <Progress percentComplete="100"/>
      </Event>
    </History>
  </Task>
  <Task id="{6D5F80A9-6B98-46E8-915C-6225E067CB43}">
    <Anchor>
      <Comment id="{86B85D39-A8ED-4B73-BA6B-8876508BAC68}"/>
    </Anchor>
    <History>
      <Event time="2024-08-12T13:03:54.24" id="{704523D0-5B75-460D-8CB9-93A8ACA241ED}">
        <Attribution userId="S::tara.mccoy@impact-initiatives.org::a8432a06-e29b-499b-902d-0be9460df5e0" userName="Tara MCCOY" userProvider="AD"/>
        <Anchor>
          <Comment id="{86B85D39-A8ED-4B73-BA6B-8876508BAC68}"/>
        </Anchor>
        <Create/>
      </Event>
      <Event time="2024-08-12T13:03:54.24" id="{75496A8C-5C14-40DF-92D4-2D66E49C0E41}">
        <Attribution userId="S::tara.mccoy@impact-initiatives.org::a8432a06-e29b-499b-902d-0be9460df5e0" userName="Tara MCCOY" userProvider="AD"/>
        <Anchor>
          <Comment id="{86B85D39-A8ED-4B73-BA6B-8876508BAC68}"/>
        </Anchor>
        <Assign userId="S::diana.moroz@reach-initiative.org::164dd95a-d2c2-457c-91ae-595d61323857" userName="Diana MOROZ" userProvider="AD"/>
      </Event>
      <Event time="2024-08-12T13:03:54.24" id="{EEB825AB-BE7F-4947-B2D0-73D1C62E58B8}">
        <Attribution userId="S::tara.mccoy@impact-initiatives.org::a8432a06-e29b-499b-902d-0be9460df5e0" userName="Tara MCCOY" userProvider="AD"/>
        <Anchor>
          <Comment id="{86B85D39-A8ED-4B73-BA6B-8876508BAC68}"/>
        </Anchor>
        <SetTitle title="@Diana MOROZ Adjusted the language for all of the windows conditions answer options - please adjust the translations when you have time"/>
      </Event>
      <Event time="2024-08-12T13:11:03.19" id="{457517F9-4CFA-40C2-AC5B-0BE24894DA75}">
        <Attribution userId="S::diana.moroz@reach-initiative.org::164dd95a-d2c2-457c-91ae-595d61323857" userName="Diana MOROZ" userProvider="AD"/>
        <Progress percentComplete="100"/>
      </Event>
      <Event time="2024-08-12T13:11:01.98" id="{F7DD5495-DC86-45D6-847B-6E58A60ACE41}">
        <Attribution userId="S::diana.moroz@reach-initiative.org::164dd95a-d2c2-457c-91ae-595d61323857" userName="Diana MOROZ" userProvider="AD"/>
        <Undo id="{457517F9-4CFA-40C2-AC5B-0BE24894DA75}"/>
      </Event>
      <Event time="2024-08-12T13:13:00.80" id="{0DD895D2-DC5E-49A0-9D63-9E8E6E836194}">
        <Attribution userId="S::diana.moroz@reach-initiative.org::164dd95a-d2c2-457c-91ae-595d61323857" userName="Diana MOROZ" userProvider="AD"/>
        <Undo id="{F7DD5495-DC86-45D6-847B-6E58A60ACE41}"/>
      </Event>
    </History>
  </Task>
  <Task id="{43D678B2-45BB-4DFE-AF0C-636B38C1D7BE}">
    <Anchor>
      <Comment id="{CFCF3E85-D001-4615-8DB9-DC044C655212}"/>
    </Anchor>
    <History>
      <Event time="2024-08-12T13:38:34.03" id="{25462F1F-A169-48AA-BF28-10833CE134B3}">
        <Attribution userId="S::emilia.ersov@reach-initiative.org::ac286ea7-eeb9-4d93-9a07-6af19fc4e0c6" userName="Emilia ERSOV" userProvider="AD"/>
        <Anchor>
          <Comment id="{CFCF3E85-D001-4615-8DB9-DC044C655212}"/>
        </Anchor>
        <Create/>
      </Event>
      <Event time="2024-08-12T13:38:34.03" id="{45927764-4128-4CCD-BB42-0DEC9F338C82}">
        <Attribution userId="S::emilia.ersov@reach-initiative.org::ac286ea7-eeb9-4d93-9a07-6af19fc4e0c6" userName="Emilia ERSOV" userProvider="AD"/>
        <Anchor>
          <Comment id="{CFCF3E85-D001-4615-8DB9-DC044C655212}"/>
        </Anchor>
        <Assign userId="S::diana.moroz@reach-initiative.org::164dd95a-d2c2-457c-91ae-595d61323857" userName="Diana MOROZ" userProvider="AD"/>
      </Event>
      <Event time="2024-08-12T13:38:34.03" id="{8D836EF8-B65A-40A3-91E4-5A45624D9191}">
        <Attribution userId="S::emilia.ersov@reach-initiative.org::ac286ea7-eeb9-4d93-9a07-6af19fc4e0c6" userName="Emilia ERSOV" userProvider="AD"/>
        <Anchor>
          <Comment id="{CFCF3E85-D001-4615-8DB9-DC044C655212}"/>
        </Anchor>
        <SetTitle title="@Diana, added new choice, pls add translation. Thank you!"/>
      </Event>
      <Event time="2024-08-12T13:46:00.04" id="{FBA30732-95CC-448D-B256-5B0B51B678D9}">
        <Attribution userId="S::diana.moroz@reach-initiative.org::164dd95a-d2c2-457c-91ae-595d61323857" userName="Diana MOROZ" userProvider="AD"/>
        <Progress percentComplete="100"/>
      </Event>
    </History>
  </Task>
  <Task id="{D6B8CBBE-09F3-45CE-BADA-74F00F1CA54C}">
    <Anchor>
      <Comment id="{B52F0F47-6A43-4EBA-BC1A-3F3160E18369}"/>
    </Anchor>
    <History>
      <Event time="2024-08-12T13:08:58.54" id="{270E05DA-3FB9-4C35-95E5-0505E9F9DFFB}">
        <Attribution userId="S::tara.mccoy@impact-initiatives.org::a8432a06-e29b-499b-902d-0be9460df5e0" userName="Tara MCCOY" userProvider="AD"/>
        <Anchor>
          <Comment id="{B52F0F47-6A43-4EBA-BC1A-3F3160E18369}"/>
        </Anchor>
        <Create/>
      </Event>
      <Event time="2024-08-12T13:08:58.54" id="{11DFEC0B-0818-41AD-A785-2FB70DD315F5}">
        <Attribution userId="S::tara.mccoy@impact-initiatives.org::a8432a06-e29b-499b-902d-0be9460df5e0" userName="Tara MCCOY" userProvider="AD"/>
        <Anchor>
          <Comment id="{B52F0F47-6A43-4EBA-BC1A-3F3160E18369}"/>
        </Anchor>
        <Assign userId="S::diana.moroz@reach-initiative.org::164dd95a-d2c2-457c-91ae-595d61323857" userName="Diana MOROZ" userProvider="AD"/>
      </Event>
      <Event time="2024-08-12T13:08:58.54" id="{4C25D3B9-5792-43EF-8FCB-906F01936944}">
        <Attribution userId="S::tara.mccoy@impact-initiatives.org::a8432a06-e29b-499b-902d-0be9460df5e0" userName="Tara MCCOY" userProvider="AD"/>
        <Anchor>
          <Comment id="{B52F0F47-6A43-4EBA-BC1A-3F3160E18369}"/>
        </Anchor>
        <SetTitle title="@Diana MOROZ adjusted this answer option"/>
      </Event>
      <Event time="2024-08-12T13:27:40.60" id="{481CA8D4-52BC-431F-A7B8-D4DD587082D0}">
        <Attribution userId="S::diana.moroz@reach-initiative.org::164dd95a-d2c2-457c-91ae-595d61323857" userName="Diana MOROZ" userProvider="AD"/>
        <Progress percentComplete="100"/>
      </Event>
    </History>
  </Task>
  <Task id="{CEB34ECF-6696-4DCA-BB06-186560AA6E72}">
    <Anchor>
      <Comment id="{9CDBB425-6F26-4233-8A95-623F18DD7672}"/>
    </Anchor>
    <History>
      <Event time="2024-08-12T13:36:19.03" id="{7BFDAC2F-241D-4937-BD75-C8B6E3517B04}">
        <Attribution userId="S::emilia.ersov@reach-initiative.org::ac286ea7-eeb9-4d93-9a07-6af19fc4e0c6" userName="Emilia ERSOV" userProvider="AD"/>
        <Anchor>
          <Comment id="{9CDBB425-6F26-4233-8A95-623F18DD7672}"/>
        </Anchor>
        <Create/>
      </Event>
      <Event time="2024-08-12T13:36:19.03" id="{2378C5A0-76B1-4ED3-9BB8-55E8431066B4}">
        <Attribution userId="S::emilia.ersov@reach-initiative.org::ac286ea7-eeb9-4d93-9a07-6af19fc4e0c6" userName="Emilia ERSOV" userProvider="AD"/>
        <Anchor>
          <Comment id="{9CDBB425-6F26-4233-8A95-623F18DD7672}"/>
        </Anchor>
        <Assign userId="S::diana.moroz@reach-initiative.org::164dd95a-d2c2-457c-91ae-595d61323857" userName="Diana MOROZ" userProvider="AD"/>
      </Event>
      <Event time="2024-08-12T13:36:19.03" id="{94F76E67-8429-4B8B-B85F-30353099FA64}">
        <Attribution userId="S::emilia.ersov@reach-initiative.org::ac286ea7-eeb9-4d93-9a07-6af19fc4e0c6" userName="Emilia ERSOV" userProvider="AD"/>
        <Anchor>
          <Comment id="{9CDBB425-6F26-4233-8A95-623F18DD7672}"/>
        </Anchor>
        <SetTitle title="@Diana, added new choice, pls add translation. Thank you!"/>
      </Event>
      <Event time="2024-08-14T12:37:45.16" id="{67E94041-ACBC-4E8C-B79D-82BC4D050FD7}">
        <Attribution userId="S::diana.moroz@reach-initiative.org::164dd95a-d2c2-457c-91ae-595d61323857" userName="Diana MOROZ" userProvider="AD"/>
        <Progress percentComplete="100"/>
      </Event>
    </History>
  </Task>
  <Task id="{F3873FE4-010B-4E6D-9657-AAED3A129B83}">
    <Anchor>
      <Comment id="{B748B68A-DFD7-4240-9428-1D82B16E54A4}"/>
    </Anchor>
    <History>
      <Event time="2024-08-12T13:10:13.36" id="{C03EF702-F7A3-4123-955F-1158E12EC9A7}">
        <Attribution userId="S::tara.mccoy@impact-initiatives.org::a8432a06-e29b-499b-902d-0be9460df5e0" userName="Tara MCCOY" userProvider="AD"/>
        <Anchor>
          <Comment id="{B748B68A-DFD7-4240-9428-1D82B16E54A4}"/>
        </Anchor>
        <Create/>
      </Event>
      <Event time="2024-08-12T13:10:13.36" id="{2E6B49F2-58D1-4D1C-B859-4F67B012BFB6}">
        <Attribution userId="S::tara.mccoy@impact-initiatives.org::a8432a06-e29b-499b-902d-0be9460df5e0" userName="Tara MCCOY" userProvider="AD"/>
        <Anchor>
          <Comment id="{B748B68A-DFD7-4240-9428-1D82B16E54A4}"/>
        </Anchor>
        <Assign userId="S::emilia.ersov@reach-initiative.org::ac286ea7-eeb9-4d93-9a07-6af19fc4e0c6" userName="Emilia ERSOV" userProvider="AD"/>
      </Event>
      <Event time="2024-08-12T13:10:13.36" id="{7B5862F2-922A-4F1E-9570-461E333CE4DD}">
        <Attribution userId="S::tara.mccoy@impact-initiatives.org::a8432a06-e29b-499b-902d-0be9460df5e0" userName="Tara MCCOY" userProvider="AD"/>
        <Anchor>
          <Comment id="{B748B68A-DFD7-4240-9428-1D82B16E54A4}"/>
        </Anchor>
        <SetTitle title="@Emilia ERSOV Add an option for ‘None’"/>
      </Event>
      <Event time="2024-08-12T13:35:33.09" id="{C89C328A-1A2E-4B2B-A748-FC66293FA45E}">
        <Attribution userId="S::emilia.ersov@reach-initiative.org::ac286ea7-eeb9-4d93-9a07-6af19fc4e0c6" userName="Emilia ERSOV" userProvider="AD"/>
        <Progress percentComplete="100"/>
      </Event>
    </History>
  </Task>
  <Task id="{419160E6-2646-4381-9932-78294E97D5D6}">
    <Anchor>
      <Comment id="{5D91F21B-C91E-4A69-A7C6-2AB625CD581A}"/>
    </Anchor>
    <History>
      <Event time="2024-08-12T13:16:30.67" id="{0B7EE66E-9452-4FC0-9C27-FFD4F5623050}">
        <Attribution userId="S::tara.mccoy@impact-initiatives.org::a8432a06-e29b-499b-902d-0be9460df5e0" userName="Tara MCCOY" userProvider="AD"/>
        <Anchor>
          <Comment id="{5D91F21B-C91E-4A69-A7C6-2AB625CD581A}"/>
        </Anchor>
        <Create/>
      </Event>
      <Event time="2024-08-12T13:16:30.67" id="{B318B090-1257-4B25-B8D0-266E66251F75}">
        <Attribution userId="S::tara.mccoy@impact-initiatives.org::a8432a06-e29b-499b-902d-0be9460df5e0" userName="Tara MCCOY" userProvider="AD"/>
        <Anchor>
          <Comment id="{5D91F21B-C91E-4A69-A7C6-2AB625CD581A}"/>
        </Anchor>
        <Assign userId="S::diana.moroz@reach-initiative.org::164dd95a-d2c2-457c-91ae-595d61323857" userName="Diana MOROZ" userProvider="AD"/>
      </Event>
      <Event time="2024-08-12T13:16:30.67" id="{B6B32C6B-0317-402F-83DB-F5F2499EF9EE}">
        <Attribution userId="S::tara.mccoy@impact-initiatives.org::a8432a06-e29b-499b-902d-0be9460df5e0" userName="Tara MCCOY" userProvider="AD"/>
        <Anchor>
          <Comment id="{5D91F21B-C91E-4A69-A7C6-2AB625CD581A}"/>
        </Anchor>
        <SetTitle title="@Diana MOROZ Adjusted the language of this answer option"/>
      </Event>
      <Event time="2024-08-12T13:20:00.85" id="{665332F6-9A1B-4D42-8B86-31B62BF83DD8}">
        <Attribution userId="S::diana.moroz@reach-initiative.org::164dd95a-d2c2-457c-91ae-595d61323857" userName="Diana MOROZ" userProvider="AD"/>
        <Progress percentComplete="100"/>
      </Event>
    </History>
  </Task>
  <Task id="{707815FA-1B75-4F9B-8F60-1E14FD0E9A86}">
    <Anchor>
      <Comment id="{8938D7AF-D6DE-4CDF-BDE1-BCF16737024C}"/>
    </Anchor>
    <History>
      <Event time="2024-08-12T07:58:09.42" id="{48C7E1F5-5EC5-49B8-87E1-94C7DB25D89C}">
        <Attribution userId="S::tara.mccoy@impact-initiatives.org::a8432a06-e29b-499b-902d-0be9460df5e0" userName="Tara MCCOY" userProvider="AD"/>
        <Anchor>
          <Comment id="{8938D7AF-D6DE-4CDF-BDE1-BCF16737024C}"/>
        </Anchor>
        <Create/>
      </Event>
      <Event time="2024-08-12T07:58:09.42" id="{1E2799BA-BEA7-40EA-A7A7-B7281DB52E7E}">
        <Attribution userId="S::tara.mccoy@impact-initiatives.org::a8432a06-e29b-499b-902d-0be9460df5e0" userName="Tara MCCOY" userProvider="AD"/>
        <Anchor>
          <Comment id="{8938D7AF-D6DE-4CDF-BDE1-BCF16737024C}"/>
        </Anchor>
        <Assign userId="S::emilia.ersov@reach-initiative.org::ac286ea7-eeb9-4d93-9a07-6af19fc4e0c6" userName="Emilia ERSOV" userProvider="AD"/>
      </Event>
      <Event time="2024-08-12T07:58:09.42" id="{7FE55D17-E710-4AEE-94C9-966929EF9AAF}">
        <Attribution userId="S::tara.mccoy@impact-initiatives.org::a8432a06-e29b-499b-902d-0be9460df5e0" userName="Tara MCCOY" userProvider="AD"/>
        <Anchor>
          <Comment id="{8938D7AF-D6DE-4CDF-BDE1-BCF16737024C}"/>
        </Anchor>
        <SetTitle title="@Emilia ERSOV Please add option for no access to the roof"/>
      </Event>
      <Event time="2024-08-12T13:38:09.63" id="{C57BA5BE-B61E-4C15-96F5-1F2E40036A67}">
        <Attribution userId="S::emilia.ersov@reach-initiative.org::ac286ea7-eeb9-4d93-9a07-6af19fc4e0c6" userName="Emilia ERSOV"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Diana MOROZ" id="{277C6C5E-B4F1-4269-82B9-7FDC3AC7DB32}" userId="diana.moroz@reach-initiative.org" providerId="PeoplePicker"/>
  <person displayName="Emilia" id="{2584A115-596F-4191-80CE-34000AB965E2}" userId="emilia.ersov@reach-initiative.org" providerId="PeoplePicker"/>
  <person displayName="Tara" id="{E1A4550D-38B3-462A-B52C-905FF828497F}" userId="tara.mccoy@impact-initiatives.org" providerId="PeoplePicker"/>
  <person displayName="Diana MOROZ" id="{5311E4B8-4EE6-4FC1-B3AA-D42DF0554B54}" userId="S::diana.moroz@reach-initiative.org::164dd95a-d2c2-457c-91ae-595d61323857" providerId="AD"/>
  <person displayName="Emilia ERSOV" id="{5B972CBB-09FF-43A1-87C4-6C130A03A30C}" userId="S::emilia.ersov@reach-initiative.org::ac286ea7-eeb9-4d93-9a07-6af19fc4e0c6" providerId="AD"/>
  <person displayName="Tara MCCOY" id="{EE56DD0A-2BED-4E22-AD3E-18BA4558D9D2}" userId="S::tara.mccoy@impact-initiatives.org::a8432a06-e29b-499b-902d-0be9460df5e0" providerId="AD"/>
  <person displayName="Dmitri TERZINOV" id="{24F9A630-7C1E-4AAC-AFAF-E1C75414AD4F}" userId="S::dmitri.terzinov@reach-initiative.org::67f8ca1d-83d5-4024-9514-21955f7a3d28" providerId="AD"/>
  <person displayName="Raluca STOICAN" id="{FC85484B-782F-442F-B10E-5B4AA00DF270}" userId="S::raluca.stoican@impact-initiatives.org::b8dae7b5-b6c8-40d2-854c-e49cb48519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4-08-12T13:03:54.24" personId="{EE56DD0A-2BED-4E22-AD3E-18BA4558D9D2}" id="{86B85D39-A8ED-4B73-BA6B-8876508BAC68}" done="1">
    <text>@Diana MOROZ Adjusted the language for all of the windows conditions answer options - please adjust the translations when you have time</text>
    <mentions>
      <mention mentionpersonId="{277C6C5E-B4F1-4269-82B9-7FDC3AC7DB32}" mentionId="{D931B552-610B-4FF6-A034-CA5EC8FCFDF0}" startIndex="0" length="12"/>
    </mentions>
  </threadedComment>
  <threadedComment ref="A26" dT="2024-08-12T13:05:55.17" personId="{EE56DD0A-2BED-4E22-AD3E-18BA4558D9D2}" id="{B7390D40-EFE0-41FE-A1C0-9799A267F0F0}" done="1">
    <text>@Diana MOROZ Adjusted the wording for the answer options for walls conditions</text>
    <mentions>
      <mention mentionpersonId="{277C6C5E-B4F1-4269-82B9-7FDC3AC7DB32}" mentionId="{CDDE9A97-6678-41A0-8C1D-4F311864FA3E}" startIndex="0" length="12"/>
    </mentions>
  </threadedComment>
  <threadedComment ref="B39" dT="2024-08-09T07:59:55.69" personId="{FC85484B-782F-442F-B10E-5B4AA00DF270}" id="{3A9D2C86-5574-4DD9-BB28-A75AFEC7FBAE}" done="1">
    <text>@Emilia ERSOV Can we add an option for ‘do not know’</text>
    <mentions>
      <mention mentionpersonId="{2584A115-596F-4191-80CE-34000AB965E2}" mentionId="{B3373EB0-F20C-4639-B9DB-24088D4FE5E2}" startIndex="0" length="13"/>
    </mentions>
  </threadedComment>
  <threadedComment ref="B39" dT="2024-08-09T08:21:32.26" personId="{5B972CBB-09FF-43A1-87C4-6C130A03A30C}" id="{8C12C9C7-3246-405C-91FD-B969E3F08F54}" parentId="{3A9D2C86-5574-4DD9-BB28-A75AFEC7FBAE}">
    <text>done</text>
  </threadedComment>
  <threadedComment ref="C44" dT="2024-08-12T13:16:30.67" personId="{EE56DD0A-2BED-4E22-AD3E-18BA4558D9D2}" id="{5D91F21B-C91E-4A69-A7C6-2AB625CD581A}" done="1">
    <text>@Diana MOROZ Adjusted the language of this answer option</text>
    <mentions>
      <mention mentionpersonId="{277C6C5E-B4F1-4269-82B9-7FDC3AC7DB32}" mentionId="{D6F78F75-45AD-47AD-92F5-4DB3B94B732B}" startIndex="0" length="12"/>
    </mentions>
  </threadedComment>
  <threadedComment ref="C58" dT="2024-08-12T13:10:13.36" personId="{EE56DD0A-2BED-4E22-AD3E-18BA4558D9D2}" id="{B748B68A-DFD7-4240-9428-1D82B16E54A4}" done="1">
    <text>@Emilia ERSOV Add an option for ‘None’</text>
    <mentions>
      <mention mentionpersonId="{2584A115-596F-4191-80CE-34000AB965E2}" mentionId="{A088986E-3C32-4B09-8613-2C9197C89D76}" startIndex="0" length="13"/>
    </mentions>
  </threadedComment>
  <threadedComment ref="C59" dT="2024-08-12T13:36:19.04" personId="{5B972CBB-09FF-43A1-87C4-6C130A03A30C}" id="{9CDBB425-6F26-4233-8A95-623F18DD7672}" done="1">
    <text>@Diana, added new choice, pls add translation. Thank you!</text>
    <mentions>
      <mention mentionpersonId="{277C6C5E-B4F1-4269-82B9-7FDC3AC7DB32}" mentionId="{D7DEAA64-2CA7-4C63-9015-99A4642EA72F}" startIndex="0" length="6"/>
    </mentions>
  </threadedComment>
  <threadedComment ref="C59" dT="2024-08-12T13:58:21.09" personId="{5311E4B8-4EE6-4FC1-B3AA-D42DF0554B54}" id="{61C82EBD-4B98-4B44-AEDB-43E4A344F32F}" parentId="{9CDBB425-6F26-4233-8A95-623F18DD7672}">
    <text>@Emilia ERSOV sorry, but what do you mean by ”none”? That there is none of the above, or that there is none in general?</text>
    <mentions>
      <mention mentionpersonId="{2584A115-596F-4191-80CE-34000AB965E2}" mentionId="{93A87677-4B0B-4658-866B-ACC3FCDA5D0C}" startIndex="0" length="13"/>
    </mentions>
  </threadedComment>
  <threadedComment ref="C59" dT="2024-08-12T13:59:44.40" personId="{5B972CBB-09FF-43A1-87C4-6C130A03A30C}" id="{2E879199-8BB3-4D1D-9893-C9648B80EC76}" parentId="{9CDBB425-6F26-4233-8A95-623F18DD7672}">
    <text>@Tara, pls advise and edit the EN label as needed. Sorry, you know better what you meant here by ‘none’</text>
    <mentions>
      <mention mentionpersonId="{E1A4550D-38B3-462A-B52C-905FF828497F}" mentionId="{7D7514F7-B78E-4160-80E1-F5ADF1265D4B}" startIndex="0" length="5"/>
    </mentions>
  </threadedComment>
  <threadedComment ref="C65" dT="2024-08-08T14:11:04.06" personId="{5B972CBB-09FF-43A1-87C4-6C130A03A30C}" id="{86DD42E0-BE07-4B30-93A7-294FA9F8BED3}" done="1">
    <text>@Diana, added option, please translate. Thank you!</text>
    <mentions>
      <mention mentionpersonId="{277C6C5E-B4F1-4269-82B9-7FDC3AC7DB32}" mentionId="{E6C89B12-32D8-4BA5-A845-4C73888D4C68}" startIndex="0" length="6"/>
    </mentions>
  </threadedComment>
  <threadedComment ref="B72" dT="2024-08-12T07:58:09.42" personId="{EE56DD0A-2BED-4E22-AD3E-18BA4558D9D2}" id="{8938D7AF-D6DE-4CDF-BDE1-BCF16737024C}" done="1">
    <text>@Emilia ERSOV Please add option for no access to the roof</text>
    <mentions>
      <mention mentionpersonId="{2584A115-596F-4191-80CE-34000AB965E2}" mentionId="{CE9E56B1-9848-4303-BF21-56EFF23BCFED}" startIndex="0" length="13"/>
    </mentions>
  </threadedComment>
  <threadedComment ref="C72" dT="2024-08-06T12:46:50.45" personId="{5B972CBB-09FF-43A1-87C4-6C130A03A30C}" id="{D14A2514-61C9-4072-AF39-83D216A7244D}" done="1">
    <text>Added choice</text>
  </threadedComment>
  <threadedComment ref="C72" dT="2024-08-06T14:50:29.05" personId="{EE56DD0A-2BED-4E22-AD3E-18BA4558D9D2}" id="{24EFBD85-0FE3-488A-AE83-1FE45A8FB5DD}" parentId="{D14A2514-61C9-4072-AF39-83D216A7244D}">
    <text>Thank you!</text>
  </threadedComment>
  <threadedComment ref="C73" dT="2024-08-12T13:38:34.04" personId="{5B972CBB-09FF-43A1-87C4-6C130A03A30C}" id="{CFCF3E85-D001-4615-8DB9-DC044C655212}" done="1">
    <text>@Diana, added new choice, pls add translation. Thank you!</text>
    <mentions>
      <mention mentionpersonId="{277C6C5E-B4F1-4269-82B9-7FDC3AC7DB32}" mentionId="{42DFB3C2-5D5A-4872-A362-AB2E6FFB00D8}" startIndex="0" length="6"/>
    </mentions>
  </threadedComment>
  <threadedComment ref="C82" dT="2024-08-12T09:14:47.09" personId="{EE56DD0A-2BED-4E22-AD3E-18BA4558D9D2}" id="{C417E1F4-C16A-4F2C-87F6-28DE7D7C7BD3}" done="1">
    <text>@Diana MOROZ Updated the language here from landlord to property owner - would you mind shifting the translations?</text>
    <mentions>
      <mention mentionpersonId="{277C6C5E-B4F1-4269-82B9-7FDC3AC7DB32}" mentionId="{5F4EFF13-57D6-482C-AFFB-9F137A4CEE99}" startIndex="0" length="12"/>
    </mentions>
  </threadedComment>
  <threadedComment ref="A87" dT="2024-08-13T10:00:44.13" personId="{EE56DD0A-2BED-4E22-AD3E-18BA4558D9D2}" id="{441967DF-B798-4F34-B987-6E7980C205D7}" done="1">
    <text>@Diana MOROZ Adjusted the repair responses</text>
    <mentions>
      <mention mentionpersonId="{277C6C5E-B4F1-4269-82B9-7FDC3AC7DB32}" mentionId="{57E9607A-8429-4B8C-A4B2-780FE0424ACF}" startIndex="0" length="12"/>
    </mentions>
  </threadedComment>
  <threadedComment ref="C94" dT="2024-08-08T12:50:17.00" personId="{EE56DD0A-2BED-4E22-AD3E-18BA4558D9D2}" id="{932C4610-4B07-4A51-83C0-9A546017451C}" done="1">
    <text>@Diana MOROZ Added just a bit of language to this answer option</text>
    <mentions>
      <mention mentionpersonId="{277C6C5E-B4F1-4269-82B9-7FDC3AC7DB32}" mentionId="{371442B8-8702-49AE-8D55-58973697ED99}" startIndex="0" length="12"/>
    </mentions>
  </threadedComment>
  <threadedComment ref="E105" dT="2024-08-12T12:34:06.01" personId="{FC85484B-782F-442F-B10E-5B4AA00DF270}" id="{78DF3FB4-0797-417D-B8B0-CCF0662A493E}">
    <text>@Tara MCCOY logical check, this cannot be selected while rent =0</text>
    <mentions>
      <mention mentionpersonId="{E1A4550D-38B3-462A-B52C-905FF828497F}" mentionId="{F739EA20-31A7-4AF2-B9BA-CFBBFCBB907D}" startIndex="0" length="11"/>
    </mentions>
  </threadedComment>
  <threadedComment ref="C115" dT="2024-08-02T12:47:12.13" personId="{24F9A630-7C1E-4AAC-AFAF-E1C75414AD4F}" id="{6E80AB1F-BD1D-4A92-BAF4-811465A43934}">
    <text xml:space="preserve">Divided for two options </text>
  </threadedComment>
  <threadedComment ref="A137" dT="2024-08-06T13:40:59.58" personId="{5B972CBB-09FF-43A1-87C4-6C130A03A30C}" id="{B392ABEF-F66D-4EFC-BCE4-844B10B9320C}" done="1">
    <text>Added</text>
  </threadedComment>
  <threadedComment ref="A137" dT="2024-08-06T14:50:15.10" personId="{EE56DD0A-2BED-4E22-AD3E-18BA4558D9D2}" id="{21D6AABA-1CCF-4433-A3DA-FE10169EF043}" parentId="{B392ABEF-F66D-4EFC-BCE4-844B10B9320C}">
    <text>Thank you!</text>
  </threadedComment>
  <threadedComment ref="A163" dT="2024-08-12T12:45:41.91" personId="{EE56DD0A-2BED-4E22-AD3E-18BA4558D9D2}" id="{DC8C6902-2D8C-4736-8B8A-A6476A313769}" done="1">
    <text>@Diana MOROZ Adjusted the responses to the internal_doors_conditions answer options - please update the translation when you have a chance</text>
    <mentions>
      <mention mentionpersonId="{277C6C5E-B4F1-4269-82B9-7FDC3AC7DB32}" mentionId="{DE1EF727-CEB9-4514-9C09-306C461E90B9}" startIndex="0" length="12"/>
    </mentions>
  </threadedComment>
  <threadedComment ref="B166" dT="2024-08-13T19:24:18.74" personId="{EE56DD0A-2BED-4E22-AD3E-18BA4558D9D2}" id="{F6D85224-8909-4399-82A8-D47B93974117}" done="1">
    <text>@Emilia can we add an option for ‘internal doors do not exist’</text>
    <mentions>
      <mention mentionpersonId="{2584A115-596F-4191-80CE-34000AB965E2}" mentionId="{766F31D8-98FA-4E6A-A817-0E0B9B66BE7E}" startIndex="0" length="7"/>
    </mentions>
  </threadedComment>
  <threadedComment ref="C167" dT="2024-08-14T06:13:30.04" personId="{5B972CBB-09FF-43A1-87C4-6C130A03A30C}" id="{10AFA57B-1FDE-4B8E-917A-E9CD36255D13}" done="1">
    <text>@Diana, added new choice, pls add translation. thank you!</text>
    <mentions>
      <mention mentionpersonId="{277C6C5E-B4F1-4269-82B9-7FDC3AC7DB32}" mentionId="{F0AE844B-2D90-4B73-A747-A5E98DBFC23C}" startIndex="0" length="6"/>
    </mentions>
  </threadedComment>
  <threadedComment ref="C169" dT="2024-08-06T06:51:42.57" personId="{5B972CBB-09FF-43A1-87C4-6C130A03A30C}" id="{4E30DE3E-0856-4BC7-80B9-6D3178631BF4}" done="1">
    <text>I don’t find these choices very reflective of the MDA setup. Bungalows? 😃 
Also, what’s a townhouse and what’s a single-family home? These are quite confusing</text>
  </threadedComment>
  <threadedComment ref="C169" dT="2024-08-06T12:53:50.66" personId="{EE56DD0A-2BED-4E22-AD3E-18BA4558D9D2}" id="{F81082BC-49E2-4A68-AC21-BF707752FB00}" parentId="{4E30DE3E-0856-4BC7-80B9-6D3178631BF4}">
    <text xml:space="preserve">This question and its answer choices were provided by CRS and UNHCR </text>
  </threadedComment>
  <threadedComment ref="C169" dT="2024-08-06T13:28:56.84" personId="{5B972CBB-09FF-43A1-87C4-6C130A03A30C}" id="{2479325B-236D-4BB5-8FB1-8200911BAC93}" parentId="{4E30DE3E-0856-4BC7-80B9-6D3178631BF4}">
    <text>@Tara, make sure every choice is very clear for the enums</text>
    <mentions>
      <mention mentionpersonId="{E1A4550D-38B3-462A-B52C-905FF828497F}" mentionId="{FFE4D7C4-0B72-4164-BEEF-D7813956DBE7}" startIndex="0" length="5"/>
    </mentions>
  </threadedComment>
  <threadedComment ref="C169" dT="2024-08-13T07:42:30.99" personId="{FC85484B-782F-442F-B10E-5B4AA00DF270}" id="{B059C516-AC6B-4E42-915F-A1330B73E466}" parentId="{4E30DE3E-0856-4BC7-80B9-6D3178631BF4}">
    <text>Fixed now</text>
  </threadedComment>
  <threadedComment ref="C174" dT="2024-08-12T13:08:44.06" personId="{EE56DD0A-2BED-4E22-AD3E-18BA4558D9D2}" id="{DCEAF0F0-E6A3-4A4C-B1C9-ED10FBFE133C}" done="1">
    <text>@Diana MOROZ Adjusted this answer option</text>
    <mentions>
      <mention mentionpersonId="{277C6C5E-B4F1-4269-82B9-7FDC3AC7DB32}" mentionId="{14FE9A28-500F-4574-9D0D-902A9FEACB6D}" startIndex="0" length="12"/>
    </mentions>
  </threadedComment>
  <threadedComment ref="C175" dT="2024-08-12T13:08:58.54" personId="{EE56DD0A-2BED-4E22-AD3E-18BA4558D9D2}" id="{B52F0F47-6A43-4EBA-BC1A-3F3160E18369}" done="1">
    <text>@Diana MOROZ adjusted this answer option</text>
    <mentions>
      <mention mentionpersonId="{277C6C5E-B4F1-4269-82B9-7FDC3AC7DB32}" mentionId="{07675EE0-0CEA-4189-94AC-E2861A431F61}" startIndex="0" length="12"/>
    </mentions>
  </threadedComment>
  <threadedComment ref="A188" dT="2024-08-12T13:14:48.97" personId="{EE56DD0A-2BED-4E22-AD3E-18BA4558D9D2}" id="{3BCA339E-0560-4C97-B952-DB1BF5D0FD29}" done="1">
    <text>@Diana MOROZ Adjusted the wording on the answer options for external door conditions</text>
    <mentions>
      <mention mentionpersonId="{277C6C5E-B4F1-4269-82B9-7FDC3AC7DB32}" mentionId="{86FDCCE8-1B61-4D04-B13B-3951720557F2}" startIndex="0" length="12"/>
    </mentions>
  </threadedComment>
  <threadedComment ref="B193" dT="2024-08-05T13:03:10.82" personId="{5B972CBB-09FF-43A1-87C4-6C130A03A30C}" id="{BBC2AD95-C0C2-4713-9CBB-F54D0C6869C8}" done="1">
    <text>Please replace with correct CRS enum ids</text>
  </threadedComment>
  <threadedComment ref="B193" dT="2024-08-12T12:38:06.22" personId="{FC85484B-782F-442F-B10E-5B4AA00DF270}" id="{57BA53FB-5CAF-46DA-9ED9-A0A04D640981}" parentId="{BBC2AD95-C0C2-4713-9CBB-F54D0C6869C8}">
    <text>They were assigned as such, no need to change</text>
  </threadedComment>
  <threadedComment ref="C221" dT="2024-08-06T07:27:19.77" personId="{24F9A630-7C1E-4AAC-AFAF-E1C75414AD4F}" id="{25F8DC41-55C5-47D3-87D6-025525B4B7C3}">
    <text>Added choice</text>
  </threadedComment>
  <threadedComment ref="A222" dT="2024-08-12T13:07:31.96" personId="{EE56DD0A-2BED-4E22-AD3E-18BA4558D9D2}" id="{9C983494-D064-449E-8B38-2F09D414CD80}" done="1">
    <text>@Diana MOROZ Adjusted these answer options for ceiling conditions</text>
    <mentions>
      <mention mentionpersonId="{277C6C5E-B4F1-4269-82B9-7FDC3AC7DB32}" mentionId="{D3F4F96C-7489-4B5F-B286-9D6C64CD032F}" startIndex="0" length="12"/>
    </mentions>
  </threadedComment>
  <threadedComment ref="A227" dT="2024-08-12T13:12:33.48" personId="{EE56DD0A-2BED-4E22-AD3E-18BA4558D9D2}" id="{DCCB1C93-BA65-4BDA-8825-89E08C0420BF}" done="1">
    <text>@Diana MOROZ Adjusted the wording here for the options for bathroom conditions</text>
    <mentions>
      <mention mentionpersonId="{277C6C5E-B4F1-4269-82B9-7FDC3AC7DB32}" mentionId="{BDF307C2-4BF2-41B1-9806-465EC398F1DA}" startIndex="0" length="12"/>
    </mentions>
  </threadedComment>
  <threadedComment ref="B240" dT="2024-08-05T14:47:06.42" personId="{5B972CBB-09FF-43A1-87C4-6C130A03A30C}" id="{3060AFA0-CF95-4491-8706-59B987637908}" done="1">
    <text>Isn’t a written agreement mandatory for cash-for-rent?</text>
  </threadedComment>
  <threadedComment ref="B240" dT="2024-08-07T08:53:16.38" personId="{EE56DD0A-2BED-4E22-AD3E-18BA4558D9D2}" id="{91DF2527-F64D-4D7A-9AEC-937EFBF4B1BF}" parentId="{3060AFA0-CF95-4491-8706-59B987637908}">
    <text xml:space="preserve">For cash-for-host, I don't know that a formal rental agreement is necessary - but I am double checking </text>
  </threadedComment>
  <threadedComment ref="B240" dT="2024-08-07T08:54:34.48" personId="{EE56DD0A-2BED-4E22-AD3E-18BA4558D9D2}" id="{F5F8C761-3A42-47E7-834A-CBFCF904E7F5}" parentId="{3060AFA0-CF95-4491-8706-59B987637908}">
    <text xml:space="preserve">I think we should keep the 'no agreement' option </text>
  </threadedComment>
  <threadedComment ref="C248" dT="2024-08-05T14:45:01.79" personId="{5B972CBB-09FF-43A1-87C4-6C130A03A30C}" id="{5F7A8B72-B75D-404E-98C6-5154D269890A}" done="1">
    <text>Should clarify, other than social media</text>
  </threadedComment>
  <threadedComment ref="C248" dT="2024-08-06T11:42:46.27" personId="{EE56DD0A-2BED-4E22-AD3E-18BA4558D9D2}" id="{2D83FDCC-4DFB-4E56-ADCF-CA144C844E71}" parentId="{5F7A8B72-B75D-404E-98C6-5154D269890A}">
    <text>Agreed!</text>
  </threadedComment>
  <threadedComment ref="C249" dT="2024-08-05T14:45:18.16" personId="{5B972CBB-09FF-43A1-87C4-6C130A03A30C}" id="{7199A3B9-A271-4B82-A60B-B3B67C788472}">
    <text xml:space="preserve">To clarify, how is this different from local newspaper ad? </text>
  </threadedComment>
  <threadedComment ref="C249" dT="2024-08-05T14:45:39.99" personId="{5B972CBB-09FF-43A1-87C4-6C130A03A30C}" id="{A46CFC44-00AB-47C2-BA42-D5D7EF2684B7}" parentId="{7199A3B9-A271-4B82-A60B-B3B67C788472}">
    <text>And between this and community notice board</text>
  </threadedComment>
  <threadedComment ref="C249" dT="2024-08-06T12:52:07.32" personId="{EE56DD0A-2BED-4E22-AD3E-18BA4558D9D2}" id="{2ABD4944-1074-4954-B5BE-6E36F6D4B171}" parentId="{7199A3B9-A271-4B82-A60B-B3B67C788472}">
    <text>I inherited this question... but I think the local advertisement could maybe refer to something that is posted around publicly - whether that is on lampposts or what not... I don't feel strongly about this and would be in favor of removing this option</text>
  </threadedComment>
  <threadedComment ref="C252" dT="2024-08-05T14:45:28.60" personId="{5B972CBB-09FF-43A1-87C4-6C130A03A30C}" id="{D0332071-D60A-4680-9ACF-41B7EC175835}" done="1">
    <text>Or agency</text>
  </threadedComment>
  <threadedComment ref="C252" dT="2024-08-06T12:52:57.63" personId="{EE56DD0A-2BED-4E22-AD3E-18BA4558D9D2}" id="{8EA80CA1-F91D-4D45-97A4-FADF7AAF5F6A}" parentId="{D0332071-D60A-4680-9ACF-41B7EC175835}">
    <text>Added</text>
  </threadedComment>
  <threadedComment ref="C255" dT="2024-08-08T14:09:27.71" personId="{5B972CBB-09FF-43A1-87C4-6C130A03A30C}" id="{8F188EFA-DDEE-4481-A2B1-86B9AC745103}" done="1">
    <text>@Diana, changed this a bit, pls adjust translations. Thank you!</text>
    <mentions>
      <mention mentionpersonId="{277C6C5E-B4F1-4269-82B9-7FDC3AC7DB32}" mentionId="{0B9432E3-3D5C-4F15-9BE6-93555662F2E8}" startIndex="0" length="6"/>
    </mentions>
  </threadedComment>
</ThreadedComment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F9872-CAC5-4B48-A4F9-C6FB8B4EE4C7}">
  <sheetPr>
    <tabColor rgb="FFEE5859"/>
  </sheetPr>
  <dimension ref="A1:B17"/>
  <sheetViews>
    <sheetView tabSelected="1" zoomScaleNormal="100" workbookViewId="0">
      <pane ySplit="1" topLeftCell="A10" activePane="bottomLeft" state="frozen"/>
      <selection pane="bottomLeft" activeCell="B14" sqref="B14"/>
    </sheetView>
  </sheetViews>
  <sheetFormatPr defaultColWidth="8.6328125" defaultRowHeight="14.5" x14ac:dyDescent="0.35"/>
  <cols>
    <col min="1" max="1" width="34.6328125" style="12" customWidth="1"/>
    <col min="2" max="2" width="108.08984375" style="12" customWidth="1"/>
    <col min="3" max="16384" width="8.6328125" style="1"/>
  </cols>
  <sheetData>
    <row r="1" spans="1:2" ht="35" x14ac:dyDescent="0.35">
      <c r="A1" s="71" t="s">
        <v>661</v>
      </c>
      <c r="B1" s="72"/>
    </row>
    <row r="2" spans="1:2" ht="15" thickBot="1" x14ac:dyDescent="0.4">
      <c r="A2" s="2" t="s">
        <v>0</v>
      </c>
      <c r="B2" s="3" t="s">
        <v>1</v>
      </c>
    </row>
    <row r="3" spans="1:2" ht="131" customHeight="1" thickBot="1" x14ac:dyDescent="0.4">
      <c r="A3" s="13" t="s">
        <v>6</v>
      </c>
      <c r="B3" s="5" t="s">
        <v>662</v>
      </c>
    </row>
    <row r="4" spans="1:2" ht="210" customHeight="1" thickBot="1" x14ac:dyDescent="0.4">
      <c r="A4" s="6" t="s">
        <v>9</v>
      </c>
      <c r="B4" s="7" t="s">
        <v>663</v>
      </c>
    </row>
    <row r="5" spans="1:2" ht="15" thickBot="1" x14ac:dyDescent="0.4">
      <c r="A5" s="13" t="s">
        <v>7</v>
      </c>
      <c r="B5" s="5" t="s">
        <v>664</v>
      </c>
    </row>
    <row r="6" spans="1:2" ht="39.5" thickBot="1" x14ac:dyDescent="0.4">
      <c r="A6" s="6" t="s">
        <v>5</v>
      </c>
      <c r="B6" s="7" t="s">
        <v>665</v>
      </c>
    </row>
    <row r="7" spans="1:2" ht="26.5" thickBot="1" x14ac:dyDescent="0.4">
      <c r="A7" s="13" t="s">
        <v>8</v>
      </c>
      <c r="B7" s="5" t="s">
        <v>666</v>
      </c>
    </row>
    <row r="8" spans="1:2" ht="15" thickBot="1" x14ac:dyDescent="0.4">
      <c r="A8" s="6" t="s">
        <v>10</v>
      </c>
      <c r="B8" s="7" t="s">
        <v>667</v>
      </c>
    </row>
    <row r="9" spans="1:2" ht="15" thickBot="1" x14ac:dyDescent="0.4">
      <c r="A9" s="8" t="s">
        <v>11</v>
      </c>
      <c r="B9" s="9" t="s">
        <v>668</v>
      </c>
    </row>
    <row r="10" spans="1:2" ht="68.5" customHeight="1" thickBot="1" x14ac:dyDescent="0.4">
      <c r="A10" s="6" t="s">
        <v>4</v>
      </c>
      <c r="B10" s="7" t="s">
        <v>669</v>
      </c>
    </row>
    <row r="11" spans="1:2" ht="39.5" thickBot="1" x14ac:dyDescent="0.4">
      <c r="A11" s="4" t="s">
        <v>3</v>
      </c>
      <c r="B11" s="10" t="s">
        <v>670</v>
      </c>
    </row>
    <row r="12" spans="1:2" ht="15" thickBot="1" x14ac:dyDescent="0.4">
      <c r="A12" s="2" t="s">
        <v>2</v>
      </c>
      <c r="B12" s="11" t="s">
        <v>1</v>
      </c>
    </row>
    <row r="13" spans="1:2" ht="15" thickBot="1" x14ac:dyDescent="0.4">
      <c r="A13" s="15" t="s">
        <v>15</v>
      </c>
      <c r="B13" s="14" t="s">
        <v>22</v>
      </c>
    </row>
    <row r="14" spans="1:2" ht="15" thickBot="1" x14ac:dyDescent="0.4">
      <c r="A14" s="21" t="s">
        <v>16</v>
      </c>
      <c r="B14" s="16" t="s">
        <v>23</v>
      </c>
    </row>
    <row r="15" spans="1:2" ht="15" thickBot="1" x14ac:dyDescent="0.4">
      <c r="A15" s="15" t="s">
        <v>17</v>
      </c>
      <c r="B15" s="14" t="s">
        <v>18</v>
      </c>
    </row>
    <row r="16" spans="1:2" ht="15" thickBot="1" x14ac:dyDescent="0.4">
      <c r="A16" s="70" t="s">
        <v>671</v>
      </c>
      <c r="B16" s="16" t="s">
        <v>1737</v>
      </c>
    </row>
    <row r="17" spans="1:2" ht="15" thickBot="1" x14ac:dyDescent="0.4">
      <c r="A17" s="15" t="s">
        <v>672</v>
      </c>
      <c r="B17" s="14" t="s">
        <v>1738</v>
      </c>
    </row>
  </sheetData>
  <mergeCells count="1">
    <mergeCell ref="A1:B1"/>
  </mergeCells>
  <hyperlinks>
    <hyperlink ref="A16" location="Survey!A1" display="Survey" xr:uid="{44F6FDCA-2D25-4FCB-AE8C-DF777C6A1BCE}"/>
    <hyperlink ref="A17" location="Survey_choices!A1" display="Survey_choices" xr:uid="{A25A0B1F-F8B4-4A3E-8B0F-84A43D1365FD}"/>
    <hyperlink ref="A13" location="Table_of_contents!A1" display="Table_of_contents" xr:uid="{B6DFD198-1EB4-4A94-8BE4-2434D799775C}"/>
    <hyperlink ref="A14" location="Data_Analysis!A1" display="Data_Analysis" xr:uid="{9995F373-0BCE-449B-9C96-516B3FD637A6}"/>
    <hyperlink ref="A15" location="Analysis_variables!A1" display="Analysis_variables" xr:uid="{C538096D-C9F5-4828-956A-5251024BD1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4495-58BF-44AA-9BEC-1E38B1356FEA}">
  <sheetPr>
    <tabColor theme="0" tint="-0.249977111117893"/>
  </sheetPr>
  <dimension ref="A1:A90"/>
  <sheetViews>
    <sheetView workbookViewId="0">
      <pane ySplit="1" topLeftCell="A2" activePane="bottomLeft" state="frozen"/>
      <selection pane="bottomLeft" sqref="A1:XFD1048576"/>
    </sheetView>
  </sheetViews>
  <sheetFormatPr defaultRowHeight="14.5" x14ac:dyDescent="0.35"/>
  <cols>
    <col min="1" max="1" width="55.54296875" customWidth="1"/>
  </cols>
  <sheetData>
    <row r="1" spans="1:1" s="46" customFormat="1" ht="15.5" x14ac:dyDescent="0.35">
      <c r="A1" s="47" t="s">
        <v>1736</v>
      </c>
    </row>
    <row r="2" spans="1:1" x14ac:dyDescent="0.35">
      <c r="A2" s="30" t="str">
        <f>HYPERLINK("#'Data'!A1", "above_ground_floor_overall")</f>
        <v>above_ground_floor_overall</v>
      </c>
    </row>
    <row r="3" spans="1:1" x14ac:dyDescent="0.35">
      <c r="A3" s="30" t="str">
        <f>HYPERLINK("#'Data'!A5", "accepted_animals_overall")</f>
        <v>accepted_animals_overall</v>
      </c>
    </row>
    <row r="4" spans="1:1" x14ac:dyDescent="0.35">
      <c r="A4" s="30" t="str">
        <f>HYPERLINK("#'Data'!A9", "accepted_children_interview_location")</f>
        <v>accepted_children_interview_location</v>
      </c>
    </row>
    <row r="5" spans="1:1" x14ac:dyDescent="0.35">
      <c r="A5" s="30" t="str">
        <f>HYPERLINK("#'Data'!A18", "accepted_children_overall")</f>
        <v>accepted_children_overall</v>
      </c>
    </row>
    <row r="6" spans="1:1" x14ac:dyDescent="0.35">
      <c r="A6" s="30" t="str">
        <f>HYPERLINK("#'Data'!A22", "accessibility_ranking_overall")</f>
        <v>accessibility_ranking_overall</v>
      </c>
    </row>
    <row r="7" spans="1:1" x14ac:dyDescent="0.35">
      <c r="A7" s="30" t="str">
        <f>HYPERLINK("#'Data'!A26", "accomod_find_overall")</f>
        <v>accomod_find_overall</v>
      </c>
    </row>
    <row r="8" spans="1:1" x14ac:dyDescent="0.35">
      <c r="A8" s="30" t="str">
        <f>HYPERLINK("#'Data'!A30", "accomodation_type_overall")</f>
        <v>accomodation_type_overall</v>
      </c>
    </row>
    <row r="9" spans="1:1" x14ac:dyDescent="0.35">
      <c r="A9" s="30" t="str">
        <f>HYPERLINK("#'Data'!A34", "age_group_overall")</f>
        <v>age_group_overall</v>
      </c>
    </row>
    <row r="10" spans="1:1" x14ac:dyDescent="0.35">
      <c r="A10" s="30" t="str">
        <f>HYPERLINK("#'Data'!A38", "age_overall")</f>
        <v>age_overall</v>
      </c>
    </row>
    <row r="11" spans="1:1" x14ac:dyDescent="0.35">
      <c r="A11" s="30" t="str">
        <f>HYPERLINK("#'Data'!A42", "agreement_type_overall")</f>
        <v>agreement_type_overall</v>
      </c>
    </row>
    <row r="12" spans="1:1" x14ac:dyDescent="0.35">
      <c r="A12" s="30" t="str">
        <f>HYPERLINK("#'Data'!A46", "agreement_type_overall_D_by_relations")</f>
        <v>agreement_type_overall_D_by_relations</v>
      </c>
    </row>
    <row r="13" spans="1:1" x14ac:dyDescent="0.35">
      <c r="A13" s="30" t="str">
        <f>HYPERLINK("#'Data'!A52", "assess_unit_rank_overall")</f>
        <v>assess_unit_rank_overall</v>
      </c>
    </row>
    <row r="14" spans="1:1" x14ac:dyDescent="0.35">
      <c r="A14" s="30" t="str">
        <f>HYPERLINK("#'Data'!A56", "bathroom_conditions_overall")</f>
        <v>bathroom_conditions_overall</v>
      </c>
    </row>
    <row r="15" spans="1:1" x14ac:dyDescent="0.35">
      <c r="A15" s="30" t="str">
        <f>HYPERLINK("#'Data'!A60", "bathroom_lock_total_interview_location")</f>
        <v>bathroom_lock_total_interview_location</v>
      </c>
    </row>
    <row r="16" spans="1:1" x14ac:dyDescent="0.35">
      <c r="A16" s="30" t="str">
        <f>HYPERLINK("#'Data'!A69", "bathroom_lock_total_overall")</f>
        <v>bathroom_lock_total_overall</v>
      </c>
    </row>
    <row r="17" spans="1:1" x14ac:dyDescent="0.35">
      <c r="A17" s="30" t="str">
        <f>HYPERLINK("#'Data'!A73", "bathrooms_num_interview_location")</f>
        <v>bathrooms_num_interview_location</v>
      </c>
    </row>
    <row r="18" spans="1:1" x14ac:dyDescent="0.35">
      <c r="A18" s="30" t="str">
        <f>HYPERLINK("#'Data'!A82", "bedrooms_lock_total_interview_location")</f>
        <v>bedrooms_lock_total_interview_location</v>
      </c>
    </row>
    <row r="19" spans="1:1" x14ac:dyDescent="0.35">
      <c r="A19" s="30" t="str">
        <f>HYPERLINK("#'Data'!A91", "bedrooms_lock_total_overall")</f>
        <v>bedrooms_lock_total_overall</v>
      </c>
    </row>
    <row r="20" spans="1:1" x14ac:dyDescent="0.35">
      <c r="A20" s="30" t="str">
        <f>HYPERLINK("#'Data'!A95", "bedrooms_num_interview_location")</f>
        <v>bedrooms_num_interview_location</v>
      </c>
    </row>
    <row r="21" spans="1:1" x14ac:dyDescent="0.35">
      <c r="A21" s="30" t="str">
        <f>HYPERLINK("#'Data'!A104", "building_conditions_overall")</f>
        <v>building_conditions_overall</v>
      </c>
    </row>
    <row r="22" spans="1:1" x14ac:dyDescent="0.35">
      <c r="A22" s="30" t="str">
        <f>HYPERLINK("#'Data'!A108", "ceiling_conditions_overall")</f>
        <v>ceiling_conditions_overall</v>
      </c>
    </row>
    <row r="23" spans="1:1" x14ac:dyDescent="0.35">
      <c r="A23" s="30" t="str">
        <f>HYPERLINK("#'Data'!A112", "distance_to_common_services_interview_location")</f>
        <v>distance_to_common_services_interview_location</v>
      </c>
    </row>
    <row r="24" spans="1:1" x14ac:dyDescent="0.35">
      <c r="A24" s="30" t="str">
        <f>HYPERLINK("#'Data'!A121", "distance_to_common_services_overall")</f>
        <v>distance_to_common_services_overall</v>
      </c>
    </row>
    <row r="25" spans="1:1" x14ac:dyDescent="0.35">
      <c r="A25" s="30" t="str">
        <f>HYPERLINK("#'Data'!A125", "distance_to_public_transport_interview_location")</f>
        <v>distance_to_public_transport_interview_location</v>
      </c>
    </row>
    <row r="26" spans="1:1" x14ac:dyDescent="0.35">
      <c r="A26" s="30" t="str">
        <f>HYPERLINK("#'Data'!A134", "distance_to_public_transport_overall")</f>
        <v>distance_to_public_transport_overall</v>
      </c>
    </row>
    <row r="27" spans="1:1" x14ac:dyDescent="0.35">
      <c r="A27" s="30" t="str">
        <f>HYPERLINK("#'Data'!A138", "enough_hot_water_overall")</f>
        <v>enough_hot_water_overall</v>
      </c>
    </row>
    <row r="28" spans="1:1" x14ac:dyDescent="0.35">
      <c r="A28" s="30" t="str">
        <f>HYPERLINK("#'Data'!A142", "external_doors_condition_overall")</f>
        <v>external_doors_condition_overall</v>
      </c>
    </row>
    <row r="29" spans="1:1" x14ac:dyDescent="0.35">
      <c r="A29" s="30" t="str">
        <f>HYPERLINK("#'Data'!A146", "extinguisher_overall")</f>
        <v>extinguisher_overall</v>
      </c>
    </row>
    <row r="30" spans="1:1" x14ac:dyDescent="0.35">
      <c r="A30" s="30" t="str">
        <f>HYPERLINK("#'Data'!A150", "fam_members_num_interview_location")</f>
        <v>fam_members_num_interview_location</v>
      </c>
    </row>
    <row r="31" spans="1:1" x14ac:dyDescent="0.35">
      <c r="A31" s="30" t="str">
        <f>HYPERLINK("#'Data'!A159", "fam_numbers_overall_D_by_tot_area")</f>
        <v>fam_numbers_overall_D_by_tot_area</v>
      </c>
    </row>
    <row r="32" spans="1:1" x14ac:dyDescent="0.35">
      <c r="A32" s="30" t="str">
        <f>HYPERLINK("#'Data'!A167", "families_with_elderly_overall")</f>
        <v>families_with_elderly_overall</v>
      </c>
    </row>
    <row r="33" spans="1:1" x14ac:dyDescent="0.35">
      <c r="A33" s="30" t="str">
        <f>HYPERLINK("#'Data'!A171", "families_with_minors_overall")</f>
        <v>families_with_minors_overall</v>
      </c>
    </row>
    <row r="34" spans="1:1" x14ac:dyDescent="0.35">
      <c r="A34" s="30" t="str">
        <f>HYPERLINK("#'Data'!A175", "felt_discrimination_overall")</f>
        <v>felt_discrimination_overall</v>
      </c>
    </row>
    <row r="35" spans="1:1" x14ac:dyDescent="0.35">
      <c r="A35" s="30" t="str">
        <f>HYPERLINK("#'Data'!A179", "fully_furnished_overall")</f>
        <v>fully_furnished_overall</v>
      </c>
    </row>
    <row r="36" spans="1:1" x14ac:dyDescent="0.35">
      <c r="A36" s="30" t="str">
        <f>HYPERLINK("#'Data'!A183", "func_smoke_detector_overall")</f>
        <v>func_smoke_detector_overall</v>
      </c>
    </row>
    <row r="37" spans="1:1" x14ac:dyDescent="0.35">
      <c r="A37" s="30" t="str">
        <f>HYPERLINK("#'Data'!A187", "gender_overall")</f>
        <v>gender_overall</v>
      </c>
    </row>
    <row r="38" spans="1:1" x14ac:dyDescent="0.35">
      <c r="A38" s="30" t="str">
        <f>HYPERLINK("#'Data'!A191", "heating_system_type_overall")</f>
        <v>heating_system_type_overall</v>
      </c>
    </row>
    <row r="39" spans="1:1" x14ac:dyDescent="0.35">
      <c r="A39" s="30" t="str">
        <f>HYPERLINK("#'Data'!A195", "house_type_overall")</f>
        <v>house_type_overall</v>
      </c>
    </row>
    <row r="40" spans="1:1" x14ac:dyDescent="0.35">
      <c r="A40" s="30" t="str">
        <f>HYPERLINK("#'Data'!A199", "ind_elderly_yesno_overall")</f>
        <v>ind_elderly_yesno_overall</v>
      </c>
    </row>
    <row r="41" spans="1:1" x14ac:dyDescent="0.35">
      <c r="A41" s="30" t="str">
        <f>HYPERLINK("#'Data'!A203", "ind_minors_yesno_overall")</f>
        <v>ind_minors_yesno_overall</v>
      </c>
    </row>
    <row r="42" spans="1:1" x14ac:dyDescent="0.35">
      <c r="A42" s="30" t="str">
        <f>HYPERLINK("#'Data'!A207", "ind_num_interview_location")</f>
        <v>ind_num_interview_location</v>
      </c>
    </row>
    <row r="43" spans="1:1" x14ac:dyDescent="0.35">
      <c r="A43" s="30" t="str">
        <f>HYPERLINK("#'Data'!A216", "ind_num_overall_D_by_tot_area")</f>
        <v>ind_num_overall_D_by_tot_area</v>
      </c>
    </row>
    <row r="44" spans="1:1" x14ac:dyDescent="0.35">
      <c r="A44" s="30" t="str">
        <f>HYPERLINK("#'Data'!A224", "individuals_per_bathroom_interview_location")</f>
        <v>individuals_per_bathroom_interview_location</v>
      </c>
    </row>
    <row r="45" spans="1:1" x14ac:dyDescent="0.35">
      <c r="A45" s="30" t="str">
        <f>HYPERLINK("#'Data'!A233", "individuals_per_bedroom_interview_location")</f>
        <v>individuals_per_bedroom_interview_location</v>
      </c>
    </row>
    <row r="46" spans="1:1" x14ac:dyDescent="0.35">
      <c r="A46" s="30" t="str">
        <f>HYPERLINK("#'Data'!A242", "inhabit_one_unit_overall")</f>
        <v>inhabit_one_unit_overall</v>
      </c>
    </row>
    <row r="47" spans="1:1" x14ac:dyDescent="0.35">
      <c r="A47" s="30" t="str">
        <f>HYPERLINK("#'Data'!A246", "inhabited_status_interview_location")</f>
        <v>inhabited_status_interview_location</v>
      </c>
    </row>
    <row r="48" spans="1:1" x14ac:dyDescent="0.35">
      <c r="A48" s="30" t="str">
        <f>HYPERLINK("#'Data'!A255", "inhabited_status_overall")</f>
        <v>inhabited_status_overall</v>
      </c>
    </row>
    <row r="49" spans="1:1" x14ac:dyDescent="0.35">
      <c r="A49" s="30" t="str">
        <f>HYPERLINK("#'Data'!A259", "internal_doors_conditions_overall")</f>
        <v>internal_doors_conditions_overall</v>
      </c>
    </row>
    <row r="50" spans="1:1" x14ac:dyDescent="0.35">
      <c r="A50" s="30" t="str">
        <f>HYPERLINK("#'Data'!A263", "interview_location_overall")</f>
        <v>interview_location_overall</v>
      </c>
    </row>
    <row r="51" spans="1:1" x14ac:dyDescent="0.35">
      <c r="A51" s="30" t="str">
        <f>HYPERLINK("#'Data'!A267", "issues_overall")</f>
        <v>issues_overall</v>
      </c>
    </row>
    <row r="52" spans="1:1" x14ac:dyDescent="0.35">
      <c r="A52" s="30" t="str">
        <f>HYPERLINK("#'Data'!A271", "legal_assistance_type_overall")</f>
        <v>legal_assistance_type_overall</v>
      </c>
    </row>
    <row r="53" spans="1:1" x14ac:dyDescent="0.35">
      <c r="A53" s="30" t="str">
        <f>HYPERLINK("#'Data'!A275", "legal_issues_overall")</f>
        <v>legal_issues_overall</v>
      </c>
    </row>
    <row r="54" spans="1:1" x14ac:dyDescent="0.35">
      <c r="A54" s="30" t="str">
        <f>HYPERLINK("#'Data'!A279", "legal_support_satisfaction_overall")</f>
        <v>legal_support_satisfaction_overall</v>
      </c>
    </row>
    <row r="55" spans="1:1" x14ac:dyDescent="0.35">
      <c r="A55" s="30" t="str">
        <f>HYPERLINK("#'Data'!A283", "length_of_intend_overall")</f>
        <v>length_of_intend_overall</v>
      </c>
    </row>
    <row r="56" spans="1:1" x14ac:dyDescent="0.35">
      <c r="A56" s="30" t="str">
        <f>HYPERLINK("#'Data'!A287", "level_3_disability_overall")</f>
        <v>level_3_disability_overall</v>
      </c>
    </row>
    <row r="57" spans="1:1" x14ac:dyDescent="0.35">
      <c r="A57" s="30" t="str">
        <f>HYPERLINK("#'Data'!A291", "level_3_disability_overall_D_by_accessibility_ranking")</f>
        <v>level_3_disability_overall_D_by_accessibility_ranking</v>
      </c>
    </row>
    <row r="58" spans="1:1" x14ac:dyDescent="0.35">
      <c r="A58" s="30" t="str">
        <f>HYPERLINK("#'Data'!A299", "lift_functions_overall")</f>
        <v>lift_functions_overall</v>
      </c>
    </row>
    <row r="59" spans="1:1" x14ac:dyDescent="0.35">
      <c r="A59" s="30" t="str">
        <f>HYPERLINK("#'Data'!A303", "lightning_overall")</f>
        <v>lightning_overall</v>
      </c>
    </row>
    <row r="60" spans="1:1" x14ac:dyDescent="0.35">
      <c r="A60" s="30" t="str">
        <f>HYPERLINK("#'Data'!A307", "living_time_interview_location")</f>
        <v>living_time_interview_location</v>
      </c>
    </row>
    <row r="61" spans="1:1" x14ac:dyDescent="0.35">
      <c r="A61" s="30" t="str">
        <f>HYPERLINK("#'Data'!A316", "living_time_overall")</f>
        <v>living_time_overall</v>
      </c>
    </row>
    <row r="62" spans="1:1" x14ac:dyDescent="0.35">
      <c r="A62" s="30" t="str">
        <f>HYPERLINK("#'Data'!A320", "lvl_satisfactions_overall")</f>
        <v>lvl_satisfactions_overall</v>
      </c>
    </row>
    <row r="63" spans="1:1" x14ac:dyDescent="0.35">
      <c r="A63" s="30" t="str">
        <f>HYPERLINK("#'Data'!A324", "lvl_satisfactions_overall_D_by_relations")</f>
        <v>lvl_satisfactions_overall_D_by_relations</v>
      </c>
    </row>
    <row r="64" spans="1:1" x14ac:dyDescent="0.35">
      <c r="A64" s="30" t="str">
        <f>HYPERLINK("#'Data'!A330", "paying_rent_interview_location")</f>
        <v>paying_rent_interview_location</v>
      </c>
    </row>
    <row r="65" spans="1:1" x14ac:dyDescent="0.35">
      <c r="A65" s="30" t="str">
        <f>HYPERLINK("#'Data'!A339", "paying_rent_overall")</f>
        <v>paying_rent_overall</v>
      </c>
    </row>
    <row r="66" spans="1:1" x14ac:dyDescent="0.35">
      <c r="A66" s="30" t="str">
        <f>HYPERLINK("#'Data'!A343", "paying_utilities_interview_location")</f>
        <v>paying_utilities_interview_location</v>
      </c>
    </row>
    <row r="67" spans="1:1" x14ac:dyDescent="0.35">
      <c r="A67" s="30" t="str">
        <f>HYPERLINK("#'Data'!A352", "paying_utilities_overall")</f>
        <v>paying_utilities_overall</v>
      </c>
    </row>
    <row r="68" spans="1:1" x14ac:dyDescent="0.35">
      <c r="A68" s="30" t="str">
        <f>HYPERLINK("#'Data'!A356", "power_grid_connection_overall")</f>
        <v>power_grid_connection_overall</v>
      </c>
    </row>
    <row r="69" spans="1:1" x14ac:dyDescent="0.35">
      <c r="A69" s="30" t="str">
        <f>HYPERLINK("#'Data'!A360", "relations_overall")</f>
        <v>relations_overall</v>
      </c>
    </row>
    <row r="70" spans="1:1" x14ac:dyDescent="0.35">
      <c r="A70" s="30" t="str">
        <f>HYPERLINK("#'Data'!A364", "rent_cost_interview_location")</f>
        <v>rent_cost_interview_location</v>
      </c>
    </row>
    <row r="71" spans="1:1" x14ac:dyDescent="0.35">
      <c r="A71" s="30" t="str">
        <f>HYPERLINK("#'Data'!A370", "repair_overall")</f>
        <v>repair_overall</v>
      </c>
    </row>
    <row r="72" spans="1:1" x14ac:dyDescent="0.35">
      <c r="A72" s="30" t="str">
        <f>HYPERLINK("#'Data'!A374", "repairs_performer_overall")</f>
        <v>repairs_performer_overall</v>
      </c>
    </row>
    <row r="73" spans="1:1" x14ac:dyDescent="0.35">
      <c r="A73" s="30" t="str">
        <f>HYPERLINK("#'Data'!A378", "resp_status_interview_location")</f>
        <v>resp_status_interview_location</v>
      </c>
    </row>
    <row r="74" spans="1:1" x14ac:dyDescent="0.35">
      <c r="A74" s="30" t="str">
        <f>HYPERLINK("#'Data'!A387", "rights_understanding_interview_location")</f>
        <v>rights_understanding_interview_location</v>
      </c>
    </row>
    <row r="75" spans="1:1" x14ac:dyDescent="0.35">
      <c r="A75" s="30" t="str">
        <f>HYPERLINK("#'Data'!A396", "rights_understanding_overall")</f>
        <v>rights_understanding_overall</v>
      </c>
    </row>
    <row r="76" spans="1:1" x14ac:dyDescent="0.35">
      <c r="A76" s="30" t="str">
        <f>HYPERLINK("#'Data'!A400", "roof_type_overall")</f>
        <v>roof_type_overall</v>
      </c>
    </row>
    <row r="77" spans="1:1" x14ac:dyDescent="0.35">
      <c r="A77" s="30" t="str">
        <f>HYPERLINK("#'Data'!A404", "sanitation_system_type_overall")</f>
        <v>sanitation_system_type_overall</v>
      </c>
    </row>
    <row r="78" spans="1:1" x14ac:dyDescent="0.35">
      <c r="A78" s="30" t="str">
        <f>HYPERLINK("#'Data'!A408", "shared_unit_interview_location")</f>
        <v>shared_unit_interview_location</v>
      </c>
    </row>
    <row r="79" spans="1:1" x14ac:dyDescent="0.35">
      <c r="A79" s="30" t="str">
        <f>HYPERLINK("#'Data'!A416", "support_type_overall")</f>
        <v>support_type_overall</v>
      </c>
    </row>
    <row r="80" spans="1:1" x14ac:dyDescent="0.35">
      <c r="A80" s="30" t="str">
        <f>HYPERLINK("#'Data'!A420", "tot_area_interview_location")</f>
        <v>tot_area_interview_location</v>
      </c>
    </row>
    <row r="81" spans="1:1" x14ac:dyDescent="0.35">
      <c r="A81" s="30" t="str">
        <f>HYPERLINK("#'Data'!A429", "tot_area_overall")</f>
        <v>tot_area_overall</v>
      </c>
    </row>
    <row r="82" spans="1:1" x14ac:dyDescent="0.35">
      <c r="A82" s="30" t="str">
        <f>HYPERLINK("#'Data'!A433", "unit_rank_interview_location")</f>
        <v>unit_rank_interview_location</v>
      </c>
    </row>
    <row r="83" spans="1:1" x14ac:dyDescent="0.35">
      <c r="A83" s="30" t="str">
        <f>HYPERLINK("#'Data'!A442", "unit_rank_overall")</f>
        <v>unit_rank_overall</v>
      </c>
    </row>
    <row r="84" spans="1:1" x14ac:dyDescent="0.35">
      <c r="A84" s="30" t="str">
        <f>HYPERLINK("#'Data'!A446", "unit_sharing_interview_location")</f>
        <v>unit_sharing_interview_location</v>
      </c>
    </row>
    <row r="85" spans="1:1" x14ac:dyDescent="0.35">
      <c r="A85" s="30" t="str">
        <f>HYPERLINK("#'Data'!A455", "unit_sharing_overall")</f>
        <v>unit_sharing_overall</v>
      </c>
    </row>
    <row r="86" spans="1:1" x14ac:dyDescent="0.35">
      <c r="A86" s="30" t="str">
        <f>HYPERLINK("#'Data'!A459", "utilities_cost_interview_location")</f>
        <v>utilities_cost_interview_location</v>
      </c>
    </row>
    <row r="87" spans="1:1" x14ac:dyDescent="0.35">
      <c r="A87" s="30" t="str">
        <f>HYPERLINK("#'Data'!A468", "walls_conditions_overall")</f>
        <v>walls_conditions_overall</v>
      </c>
    </row>
    <row r="88" spans="1:1" x14ac:dyDescent="0.35">
      <c r="A88" s="30" t="str">
        <f>HYPERLINK("#'Data'!A472", "water_access_overall")</f>
        <v>water_access_overall</v>
      </c>
    </row>
    <row r="89" spans="1:1" x14ac:dyDescent="0.35">
      <c r="A89" s="30" t="str">
        <f>HYPERLINK("#'Data'!A476", "water_source_interview_location")</f>
        <v>water_source_interview_location</v>
      </c>
    </row>
    <row r="90" spans="1:1" x14ac:dyDescent="0.35">
      <c r="A90" s="30" t="str">
        <f>HYPERLINK("#'Data'!A484", "windows_conditions_overall")</f>
        <v>windows_conditions_overall</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8D7B-E941-4B70-A5E8-8EA493D178CC}">
  <dimension ref="A1:K486"/>
  <sheetViews>
    <sheetView workbookViewId="0">
      <selection sqref="A1:XFD1048576"/>
    </sheetView>
  </sheetViews>
  <sheetFormatPr defaultColWidth="11.54296875" defaultRowHeight="14.5" x14ac:dyDescent="0.35"/>
  <sheetData>
    <row r="1" spans="1:5" x14ac:dyDescent="0.35">
      <c r="A1" t="s">
        <v>72</v>
      </c>
    </row>
    <row r="2" spans="1:5" x14ac:dyDescent="0.35">
      <c r="A2" t="s">
        <v>73</v>
      </c>
      <c r="B2" t="s">
        <v>74</v>
      </c>
      <c r="C2" t="s">
        <v>75</v>
      </c>
    </row>
    <row r="3" spans="1:5" x14ac:dyDescent="0.35">
      <c r="A3">
        <v>39</v>
      </c>
      <c r="B3" t="s">
        <v>76</v>
      </c>
      <c r="C3" t="s">
        <v>77</v>
      </c>
    </row>
    <row r="5" spans="1:5" x14ac:dyDescent="0.35">
      <c r="A5" t="s">
        <v>78</v>
      </c>
    </row>
    <row r="6" spans="1:5" x14ac:dyDescent="0.35">
      <c r="A6" t="s">
        <v>73</v>
      </c>
      <c r="B6" t="s">
        <v>79</v>
      </c>
      <c r="C6" t="s">
        <v>74</v>
      </c>
      <c r="D6" t="s">
        <v>75</v>
      </c>
    </row>
    <row r="7" spans="1:5" x14ac:dyDescent="0.35">
      <c r="A7">
        <v>98</v>
      </c>
      <c r="B7" t="s">
        <v>80</v>
      </c>
      <c r="C7" t="s">
        <v>81</v>
      </c>
      <c r="D7" t="s">
        <v>82</v>
      </c>
    </row>
    <row r="9" spans="1:5" x14ac:dyDescent="0.35">
      <c r="A9" t="s">
        <v>83</v>
      </c>
    </row>
    <row r="10" spans="1:5" x14ac:dyDescent="0.35">
      <c r="A10" t="s">
        <v>84</v>
      </c>
      <c r="B10" t="s">
        <v>73</v>
      </c>
      <c r="C10" t="s">
        <v>79</v>
      </c>
      <c r="D10" t="s">
        <v>74</v>
      </c>
      <c r="E10" t="s">
        <v>75</v>
      </c>
    </row>
    <row r="11" spans="1:5" x14ac:dyDescent="0.35">
      <c r="A11" t="s">
        <v>85</v>
      </c>
      <c r="B11">
        <v>20</v>
      </c>
      <c r="C11">
        <v>3</v>
      </c>
      <c r="D11">
        <v>2</v>
      </c>
      <c r="E11">
        <v>15</v>
      </c>
    </row>
    <row r="12" spans="1:5" x14ac:dyDescent="0.35">
      <c r="A12" t="s">
        <v>86</v>
      </c>
      <c r="B12">
        <v>20</v>
      </c>
      <c r="C12">
        <v>1</v>
      </c>
      <c r="D12">
        <v>6</v>
      </c>
      <c r="E12">
        <v>13</v>
      </c>
    </row>
    <row r="13" spans="1:5" x14ac:dyDescent="0.35">
      <c r="A13" t="s">
        <v>87</v>
      </c>
      <c r="B13">
        <v>19</v>
      </c>
      <c r="C13">
        <v>1</v>
      </c>
      <c r="D13">
        <v>5</v>
      </c>
      <c r="E13">
        <v>13</v>
      </c>
    </row>
    <row r="14" spans="1:5" x14ac:dyDescent="0.35">
      <c r="A14" t="s">
        <v>88</v>
      </c>
      <c r="B14">
        <v>19</v>
      </c>
      <c r="C14">
        <v>1</v>
      </c>
      <c r="D14">
        <v>6</v>
      </c>
      <c r="E14">
        <v>12</v>
      </c>
    </row>
    <row r="15" spans="1:5" x14ac:dyDescent="0.35">
      <c r="A15" t="s">
        <v>89</v>
      </c>
      <c r="B15">
        <v>20</v>
      </c>
      <c r="C15">
        <v>0</v>
      </c>
      <c r="D15">
        <v>7</v>
      </c>
      <c r="E15">
        <v>13</v>
      </c>
    </row>
    <row r="16" spans="1:5" x14ac:dyDescent="0.35">
      <c r="A16" t="s">
        <v>90</v>
      </c>
      <c r="B16">
        <v>98</v>
      </c>
      <c r="C16">
        <v>6</v>
      </c>
      <c r="D16">
        <v>26</v>
      </c>
      <c r="E16">
        <v>66</v>
      </c>
    </row>
    <row r="18" spans="1:6" x14ac:dyDescent="0.35">
      <c r="A18" t="s">
        <v>91</v>
      </c>
    </row>
    <row r="19" spans="1:6" x14ac:dyDescent="0.35">
      <c r="A19" t="s">
        <v>73</v>
      </c>
      <c r="B19" t="s">
        <v>79</v>
      </c>
      <c r="C19" t="s">
        <v>74</v>
      </c>
      <c r="D19" t="s">
        <v>75</v>
      </c>
    </row>
    <row r="20" spans="1:6" x14ac:dyDescent="0.35">
      <c r="A20">
        <v>98</v>
      </c>
      <c r="B20" t="s">
        <v>92</v>
      </c>
      <c r="C20" t="s">
        <v>93</v>
      </c>
      <c r="D20" t="s">
        <v>94</v>
      </c>
    </row>
    <row r="22" spans="1:6" x14ac:dyDescent="0.35">
      <c r="A22" t="s">
        <v>95</v>
      </c>
    </row>
    <row r="23" spans="1:6" x14ac:dyDescent="0.35">
      <c r="A23" t="s">
        <v>73</v>
      </c>
      <c r="B23" t="s">
        <v>96</v>
      </c>
      <c r="C23" t="s">
        <v>97</v>
      </c>
      <c r="D23" t="s">
        <v>98</v>
      </c>
      <c r="E23" t="s">
        <v>99</v>
      </c>
      <c r="F23" t="s">
        <v>100</v>
      </c>
    </row>
    <row r="24" spans="1:6" x14ac:dyDescent="0.35">
      <c r="A24">
        <v>98</v>
      </c>
      <c r="B24" t="s">
        <v>101</v>
      </c>
      <c r="C24" t="s">
        <v>93</v>
      </c>
      <c r="D24" t="s">
        <v>102</v>
      </c>
      <c r="E24" t="s">
        <v>103</v>
      </c>
      <c r="F24" t="s">
        <v>104</v>
      </c>
    </row>
    <row r="26" spans="1:6" x14ac:dyDescent="0.35">
      <c r="A26" t="s">
        <v>105</v>
      </c>
    </row>
    <row r="27" spans="1:6" x14ac:dyDescent="0.35">
      <c r="A27" t="s">
        <v>73</v>
      </c>
      <c r="B27" t="s">
        <v>106</v>
      </c>
      <c r="C27" t="s">
        <v>107</v>
      </c>
      <c r="D27" t="s">
        <v>108</v>
      </c>
      <c r="E27" t="s">
        <v>109</v>
      </c>
    </row>
    <row r="28" spans="1:6" x14ac:dyDescent="0.35">
      <c r="A28">
        <v>14</v>
      </c>
      <c r="B28">
        <v>2</v>
      </c>
      <c r="C28">
        <v>1</v>
      </c>
      <c r="D28">
        <v>1</v>
      </c>
      <c r="E28">
        <v>10</v>
      </c>
    </row>
    <row r="30" spans="1:6" x14ac:dyDescent="0.35">
      <c r="A30" t="s">
        <v>110</v>
      </c>
    </row>
    <row r="31" spans="1:6" x14ac:dyDescent="0.35">
      <c r="A31" t="s">
        <v>73</v>
      </c>
      <c r="B31" t="s">
        <v>111</v>
      </c>
      <c r="C31" t="s">
        <v>112</v>
      </c>
      <c r="D31" t="s">
        <v>113</v>
      </c>
    </row>
    <row r="32" spans="1:6" x14ac:dyDescent="0.35">
      <c r="A32">
        <v>96</v>
      </c>
      <c r="B32" t="s">
        <v>114</v>
      </c>
      <c r="C32" t="s">
        <v>115</v>
      </c>
      <c r="D32" t="s">
        <v>116</v>
      </c>
    </row>
    <row r="34" spans="1:7" x14ac:dyDescent="0.35">
      <c r="A34" t="s">
        <v>117</v>
      </c>
    </row>
    <row r="35" spans="1:7" x14ac:dyDescent="0.35">
      <c r="A35" t="s">
        <v>73</v>
      </c>
      <c r="B35" t="s">
        <v>118</v>
      </c>
      <c r="C35" t="s">
        <v>119</v>
      </c>
      <c r="D35" t="s">
        <v>120</v>
      </c>
    </row>
    <row r="36" spans="1:7" x14ac:dyDescent="0.35">
      <c r="A36">
        <v>98</v>
      </c>
      <c r="B36" t="s">
        <v>80</v>
      </c>
      <c r="C36" t="s">
        <v>121</v>
      </c>
      <c r="D36" t="s">
        <v>122</v>
      </c>
    </row>
    <row r="38" spans="1:7" x14ac:dyDescent="0.35">
      <c r="A38" t="s">
        <v>123</v>
      </c>
    </row>
    <row r="39" spans="1:7" x14ac:dyDescent="0.35">
      <c r="A39" t="s">
        <v>73</v>
      </c>
      <c r="B39" t="s">
        <v>124</v>
      </c>
      <c r="C39" t="s">
        <v>125</v>
      </c>
      <c r="D39" t="s">
        <v>126</v>
      </c>
      <c r="E39" t="s">
        <v>127</v>
      </c>
    </row>
    <row r="40" spans="1:7" x14ac:dyDescent="0.35">
      <c r="A40">
        <v>98</v>
      </c>
      <c r="B40">
        <v>51.19</v>
      </c>
      <c r="C40">
        <v>52</v>
      </c>
      <c r="D40">
        <v>19</v>
      </c>
      <c r="E40">
        <v>85</v>
      </c>
    </row>
    <row r="42" spans="1:7" x14ac:dyDescent="0.35">
      <c r="A42" t="s">
        <v>128</v>
      </c>
    </row>
    <row r="43" spans="1:7" x14ac:dyDescent="0.35">
      <c r="A43" t="s">
        <v>73</v>
      </c>
      <c r="B43" t="s">
        <v>129</v>
      </c>
      <c r="C43" t="s">
        <v>130</v>
      </c>
      <c r="D43" t="s">
        <v>131</v>
      </c>
      <c r="E43" t="s">
        <v>132</v>
      </c>
      <c r="F43" t="s">
        <v>133</v>
      </c>
    </row>
    <row r="44" spans="1:7" x14ac:dyDescent="0.35">
      <c r="A44">
        <v>89</v>
      </c>
      <c r="B44" t="s">
        <v>134</v>
      </c>
      <c r="C44" t="s">
        <v>135</v>
      </c>
      <c r="D44" t="s">
        <v>136</v>
      </c>
      <c r="E44" t="s">
        <v>136</v>
      </c>
      <c r="F44" t="s">
        <v>137</v>
      </c>
    </row>
    <row r="46" spans="1:7" x14ac:dyDescent="0.35">
      <c r="A46" t="s">
        <v>138</v>
      </c>
    </row>
    <row r="47" spans="1:7" x14ac:dyDescent="0.35">
      <c r="A47" t="s">
        <v>139</v>
      </c>
      <c r="B47" t="s">
        <v>73</v>
      </c>
      <c r="C47" t="s">
        <v>129</v>
      </c>
      <c r="D47" t="s">
        <v>130</v>
      </c>
      <c r="E47" t="s">
        <v>131</v>
      </c>
      <c r="F47" t="s">
        <v>132</v>
      </c>
      <c r="G47" t="s">
        <v>133</v>
      </c>
    </row>
    <row r="48" spans="1:7" x14ac:dyDescent="0.35">
      <c r="A48" t="s">
        <v>140</v>
      </c>
      <c r="B48">
        <v>42</v>
      </c>
      <c r="C48" t="s">
        <v>141</v>
      </c>
      <c r="D48" t="s">
        <v>142</v>
      </c>
      <c r="E48" t="s">
        <v>143</v>
      </c>
      <c r="F48" t="s">
        <v>143</v>
      </c>
      <c r="G48" t="s">
        <v>143</v>
      </c>
    </row>
    <row r="49" spans="1:7" x14ac:dyDescent="0.35">
      <c r="A49" t="s">
        <v>144</v>
      </c>
      <c r="B49">
        <v>28</v>
      </c>
      <c r="C49" t="s">
        <v>145</v>
      </c>
      <c r="D49" t="s">
        <v>146</v>
      </c>
      <c r="E49" t="s">
        <v>146</v>
      </c>
      <c r="F49" t="s">
        <v>146</v>
      </c>
      <c r="G49" t="s">
        <v>146</v>
      </c>
    </row>
    <row r="50" spans="1:7" x14ac:dyDescent="0.35">
      <c r="A50" t="s">
        <v>147</v>
      </c>
      <c r="B50">
        <v>19</v>
      </c>
      <c r="C50" t="s">
        <v>148</v>
      </c>
      <c r="D50" t="s">
        <v>143</v>
      </c>
      <c r="E50" t="s">
        <v>143</v>
      </c>
      <c r="F50" t="s">
        <v>143</v>
      </c>
      <c r="G50" t="s">
        <v>149</v>
      </c>
    </row>
    <row r="52" spans="1:7" x14ac:dyDescent="0.35">
      <c r="A52" t="s">
        <v>150</v>
      </c>
    </row>
    <row r="53" spans="1:7" x14ac:dyDescent="0.35">
      <c r="A53" t="s">
        <v>73</v>
      </c>
      <c r="B53" t="s">
        <v>151</v>
      </c>
      <c r="C53" t="s">
        <v>152</v>
      </c>
      <c r="D53" t="s">
        <v>153</v>
      </c>
    </row>
    <row r="54" spans="1:7" x14ac:dyDescent="0.35">
      <c r="A54">
        <v>98</v>
      </c>
      <c r="B54" t="s">
        <v>154</v>
      </c>
      <c r="C54" t="s">
        <v>155</v>
      </c>
      <c r="D54" t="s">
        <v>156</v>
      </c>
    </row>
    <row r="56" spans="1:7" x14ac:dyDescent="0.35">
      <c r="A56" t="s">
        <v>157</v>
      </c>
    </row>
    <row r="57" spans="1:7" x14ac:dyDescent="0.35">
      <c r="A57" t="s">
        <v>73</v>
      </c>
      <c r="B57" t="s">
        <v>158</v>
      </c>
      <c r="C57" t="s">
        <v>159</v>
      </c>
      <c r="D57" t="s">
        <v>160</v>
      </c>
    </row>
    <row r="58" spans="1:7" x14ac:dyDescent="0.35">
      <c r="A58">
        <v>75</v>
      </c>
      <c r="B58" t="s">
        <v>161</v>
      </c>
      <c r="C58" t="s">
        <v>162</v>
      </c>
      <c r="D58" t="s">
        <v>163</v>
      </c>
    </row>
    <row r="60" spans="1:7" x14ac:dyDescent="0.35">
      <c r="A60" t="s">
        <v>164</v>
      </c>
    </row>
    <row r="61" spans="1:7" x14ac:dyDescent="0.35">
      <c r="A61" t="s">
        <v>84</v>
      </c>
      <c r="B61" t="s">
        <v>73</v>
      </c>
      <c r="C61" t="s">
        <v>74</v>
      </c>
      <c r="D61" t="s">
        <v>75</v>
      </c>
    </row>
    <row r="62" spans="1:7" x14ac:dyDescent="0.35">
      <c r="A62" t="s">
        <v>85</v>
      </c>
      <c r="B62">
        <v>18</v>
      </c>
      <c r="C62">
        <v>6</v>
      </c>
      <c r="D62">
        <v>12</v>
      </c>
    </row>
    <row r="63" spans="1:7" x14ac:dyDescent="0.35">
      <c r="A63" t="s">
        <v>86</v>
      </c>
      <c r="B63">
        <v>17</v>
      </c>
      <c r="C63">
        <v>1</v>
      </c>
      <c r="D63">
        <v>16</v>
      </c>
    </row>
    <row r="64" spans="1:7" x14ac:dyDescent="0.35">
      <c r="A64" t="s">
        <v>87</v>
      </c>
      <c r="B64">
        <v>19</v>
      </c>
      <c r="C64">
        <v>4</v>
      </c>
      <c r="D64">
        <v>15</v>
      </c>
    </row>
    <row r="65" spans="1:7" x14ac:dyDescent="0.35">
      <c r="A65" t="s">
        <v>88</v>
      </c>
      <c r="B65">
        <v>9</v>
      </c>
      <c r="C65">
        <v>3</v>
      </c>
      <c r="D65">
        <v>6</v>
      </c>
    </row>
    <row r="66" spans="1:7" x14ac:dyDescent="0.35">
      <c r="A66" t="s">
        <v>89</v>
      </c>
      <c r="B66">
        <v>12</v>
      </c>
      <c r="C66">
        <v>1</v>
      </c>
      <c r="D66">
        <v>11</v>
      </c>
    </row>
    <row r="67" spans="1:7" x14ac:dyDescent="0.35">
      <c r="A67" t="s">
        <v>90</v>
      </c>
      <c r="B67">
        <v>75</v>
      </c>
      <c r="C67">
        <v>15</v>
      </c>
      <c r="D67">
        <v>60</v>
      </c>
    </row>
    <row r="69" spans="1:7" x14ac:dyDescent="0.35">
      <c r="A69" t="s">
        <v>165</v>
      </c>
    </row>
    <row r="70" spans="1:7" x14ac:dyDescent="0.35">
      <c r="A70" t="s">
        <v>73</v>
      </c>
      <c r="B70" t="s">
        <v>74</v>
      </c>
      <c r="C70" t="s">
        <v>75</v>
      </c>
    </row>
    <row r="71" spans="1:7" x14ac:dyDescent="0.35">
      <c r="A71">
        <v>75</v>
      </c>
      <c r="B71" t="s">
        <v>166</v>
      </c>
      <c r="C71" t="s">
        <v>167</v>
      </c>
    </row>
    <row r="73" spans="1:7" x14ac:dyDescent="0.35">
      <c r="A73" t="s">
        <v>168</v>
      </c>
    </row>
    <row r="74" spans="1:7" x14ac:dyDescent="0.35">
      <c r="A74" t="s">
        <v>84</v>
      </c>
      <c r="B74" t="s">
        <v>73</v>
      </c>
      <c r="C74" t="s">
        <v>124</v>
      </c>
      <c r="D74" t="s">
        <v>125</v>
      </c>
      <c r="E74" t="s">
        <v>126</v>
      </c>
      <c r="F74" t="s">
        <v>127</v>
      </c>
      <c r="G74" t="s">
        <v>169</v>
      </c>
    </row>
    <row r="75" spans="1:7" x14ac:dyDescent="0.35">
      <c r="A75" t="s">
        <v>85</v>
      </c>
      <c r="B75">
        <v>20</v>
      </c>
      <c r="C75">
        <v>0.95</v>
      </c>
      <c r="D75">
        <v>1</v>
      </c>
      <c r="E75">
        <v>0</v>
      </c>
      <c r="F75">
        <v>2</v>
      </c>
      <c r="G75">
        <v>19</v>
      </c>
    </row>
    <row r="76" spans="1:7" x14ac:dyDescent="0.35">
      <c r="A76" t="s">
        <v>86</v>
      </c>
      <c r="B76">
        <v>20</v>
      </c>
      <c r="C76">
        <v>1.05</v>
      </c>
      <c r="D76">
        <v>1</v>
      </c>
      <c r="E76">
        <v>0</v>
      </c>
      <c r="F76">
        <v>2</v>
      </c>
      <c r="G76">
        <v>21</v>
      </c>
    </row>
    <row r="77" spans="1:7" x14ac:dyDescent="0.35">
      <c r="A77" t="s">
        <v>87</v>
      </c>
      <c r="B77">
        <v>19</v>
      </c>
      <c r="C77">
        <v>1.1599999999999999</v>
      </c>
      <c r="D77">
        <v>1</v>
      </c>
      <c r="E77">
        <v>1</v>
      </c>
      <c r="F77">
        <v>2</v>
      </c>
      <c r="G77">
        <v>22</v>
      </c>
    </row>
    <row r="78" spans="1:7" x14ac:dyDescent="0.35">
      <c r="A78" t="s">
        <v>88</v>
      </c>
      <c r="B78">
        <v>19</v>
      </c>
      <c r="C78">
        <v>0.47</v>
      </c>
      <c r="D78">
        <v>0</v>
      </c>
      <c r="E78">
        <v>0</v>
      </c>
      <c r="F78">
        <v>1</v>
      </c>
      <c r="G78">
        <v>9</v>
      </c>
    </row>
    <row r="79" spans="1:7" x14ac:dyDescent="0.35">
      <c r="A79" t="s">
        <v>89</v>
      </c>
      <c r="B79">
        <v>20</v>
      </c>
      <c r="C79">
        <v>0.6</v>
      </c>
      <c r="D79">
        <v>1</v>
      </c>
      <c r="E79">
        <v>0</v>
      </c>
      <c r="F79">
        <v>1</v>
      </c>
      <c r="G79">
        <v>12</v>
      </c>
    </row>
    <row r="80" spans="1:7" x14ac:dyDescent="0.35">
      <c r="A80" t="s">
        <v>90</v>
      </c>
      <c r="B80">
        <v>98</v>
      </c>
      <c r="C80">
        <v>0.85</v>
      </c>
      <c r="D80">
        <v>1</v>
      </c>
      <c r="E80">
        <v>0</v>
      </c>
      <c r="F80">
        <v>2</v>
      </c>
      <c r="G80">
        <v>83</v>
      </c>
    </row>
    <row r="82" spans="1:7" x14ac:dyDescent="0.35">
      <c r="A82" t="s">
        <v>170</v>
      </c>
    </row>
    <row r="83" spans="1:7" x14ac:dyDescent="0.35">
      <c r="A83" t="s">
        <v>84</v>
      </c>
      <c r="B83" t="s">
        <v>73</v>
      </c>
      <c r="C83" t="s">
        <v>74</v>
      </c>
      <c r="D83" t="s">
        <v>75</v>
      </c>
    </row>
    <row r="84" spans="1:7" x14ac:dyDescent="0.35">
      <c r="A84" t="s">
        <v>85</v>
      </c>
      <c r="B84">
        <v>20</v>
      </c>
      <c r="C84">
        <v>10</v>
      </c>
      <c r="D84">
        <v>10</v>
      </c>
    </row>
    <row r="85" spans="1:7" x14ac:dyDescent="0.35">
      <c r="A85" t="s">
        <v>86</v>
      </c>
      <c r="B85">
        <v>20</v>
      </c>
      <c r="C85">
        <v>7</v>
      </c>
      <c r="D85">
        <v>13</v>
      </c>
    </row>
    <row r="86" spans="1:7" x14ac:dyDescent="0.35">
      <c r="A86" t="s">
        <v>87</v>
      </c>
      <c r="B86">
        <v>19</v>
      </c>
      <c r="C86">
        <v>8</v>
      </c>
      <c r="D86">
        <v>11</v>
      </c>
    </row>
    <row r="87" spans="1:7" x14ac:dyDescent="0.35">
      <c r="A87" t="s">
        <v>88</v>
      </c>
      <c r="B87">
        <v>19</v>
      </c>
      <c r="C87">
        <v>6</v>
      </c>
      <c r="D87">
        <v>13</v>
      </c>
    </row>
    <row r="88" spans="1:7" x14ac:dyDescent="0.35">
      <c r="A88" t="s">
        <v>89</v>
      </c>
      <c r="B88">
        <v>20</v>
      </c>
      <c r="C88">
        <v>9</v>
      </c>
      <c r="D88">
        <v>11</v>
      </c>
    </row>
    <row r="89" spans="1:7" x14ac:dyDescent="0.35">
      <c r="A89" t="s">
        <v>90</v>
      </c>
      <c r="B89">
        <v>98</v>
      </c>
      <c r="C89">
        <v>40</v>
      </c>
      <c r="D89">
        <v>58</v>
      </c>
    </row>
    <row r="91" spans="1:7" x14ac:dyDescent="0.35">
      <c r="A91" t="s">
        <v>171</v>
      </c>
    </row>
    <row r="92" spans="1:7" x14ac:dyDescent="0.35">
      <c r="A92" t="s">
        <v>73</v>
      </c>
      <c r="B92" t="s">
        <v>74</v>
      </c>
      <c r="C92" t="s">
        <v>75</v>
      </c>
    </row>
    <row r="93" spans="1:7" x14ac:dyDescent="0.35">
      <c r="A93">
        <v>98</v>
      </c>
      <c r="B93" t="s">
        <v>172</v>
      </c>
      <c r="C93" t="s">
        <v>173</v>
      </c>
    </row>
    <row r="95" spans="1:7" x14ac:dyDescent="0.35">
      <c r="A95" t="s">
        <v>174</v>
      </c>
    </row>
    <row r="96" spans="1:7" x14ac:dyDescent="0.35">
      <c r="A96" t="s">
        <v>84</v>
      </c>
      <c r="B96" t="s">
        <v>73</v>
      </c>
      <c r="C96" t="s">
        <v>124</v>
      </c>
      <c r="D96" t="s">
        <v>125</v>
      </c>
      <c r="E96" t="s">
        <v>126</v>
      </c>
      <c r="F96" t="s">
        <v>127</v>
      </c>
      <c r="G96" t="s">
        <v>169</v>
      </c>
    </row>
    <row r="97" spans="1:7" x14ac:dyDescent="0.35">
      <c r="A97" t="s">
        <v>85</v>
      </c>
      <c r="B97">
        <v>20</v>
      </c>
      <c r="C97">
        <v>1.85</v>
      </c>
      <c r="D97">
        <v>2</v>
      </c>
      <c r="E97">
        <v>1</v>
      </c>
      <c r="F97">
        <v>4</v>
      </c>
      <c r="G97">
        <v>37</v>
      </c>
    </row>
    <row r="98" spans="1:7" x14ac:dyDescent="0.35">
      <c r="A98" t="s">
        <v>86</v>
      </c>
      <c r="B98">
        <v>20</v>
      </c>
      <c r="C98">
        <v>3.15</v>
      </c>
      <c r="D98">
        <v>3</v>
      </c>
      <c r="E98">
        <v>2</v>
      </c>
      <c r="F98">
        <v>5</v>
      </c>
      <c r="G98">
        <v>63</v>
      </c>
    </row>
    <row r="99" spans="1:7" x14ac:dyDescent="0.35">
      <c r="A99" t="s">
        <v>87</v>
      </c>
      <c r="B99">
        <v>19</v>
      </c>
      <c r="C99">
        <v>2.21</v>
      </c>
      <c r="D99">
        <v>2</v>
      </c>
      <c r="E99">
        <v>1</v>
      </c>
      <c r="F99">
        <v>5</v>
      </c>
      <c r="G99">
        <v>42</v>
      </c>
    </row>
    <row r="100" spans="1:7" x14ac:dyDescent="0.35">
      <c r="A100" t="s">
        <v>88</v>
      </c>
      <c r="B100">
        <v>19</v>
      </c>
      <c r="C100">
        <v>2.4700000000000002</v>
      </c>
      <c r="D100">
        <v>2</v>
      </c>
      <c r="E100">
        <v>1</v>
      </c>
      <c r="F100">
        <v>4</v>
      </c>
      <c r="G100">
        <v>47</v>
      </c>
    </row>
    <row r="101" spans="1:7" x14ac:dyDescent="0.35">
      <c r="A101" t="s">
        <v>89</v>
      </c>
      <c r="B101">
        <v>20</v>
      </c>
      <c r="C101">
        <v>2.2999999999999998</v>
      </c>
      <c r="D101">
        <v>2</v>
      </c>
      <c r="E101">
        <v>1</v>
      </c>
      <c r="F101">
        <v>5</v>
      </c>
      <c r="G101">
        <v>46</v>
      </c>
    </row>
    <row r="102" spans="1:7" x14ac:dyDescent="0.35">
      <c r="A102" t="s">
        <v>90</v>
      </c>
      <c r="B102">
        <v>98</v>
      </c>
      <c r="C102">
        <v>2.4</v>
      </c>
      <c r="D102">
        <v>2</v>
      </c>
      <c r="E102">
        <v>1</v>
      </c>
      <c r="F102">
        <v>5</v>
      </c>
      <c r="G102">
        <v>235</v>
      </c>
    </row>
    <row r="104" spans="1:7" x14ac:dyDescent="0.35">
      <c r="A104" t="s">
        <v>175</v>
      </c>
    </row>
    <row r="105" spans="1:7" x14ac:dyDescent="0.35">
      <c r="A105" t="s">
        <v>73</v>
      </c>
      <c r="B105" t="s">
        <v>79</v>
      </c>
      <c r="C105" t="s">
        <v>74</v>
      </c>
      <c r="D105" t="s">
        <v>75</v>
      </c>
    </row>
    <row r="106" spans="1:7" x14ac:dyDescent="0.35">
      <c r="A106">
        <v>98</v>
      </c>
      <c r="B106" t="s">
        <v>176</v>
      </c>
      <c r="C106" t="s">
        <v>177</v>
      </c>
      <c r="D106" t="s">
        <v>178</v>
      </c>
    </row>
    <row r="108" spans="1:7" x14ac:dyDescent="0.35">
      <c r="A108" t="s">
        <v>179</v>
      </c>
    </row>
    <row r="109" spans="1:7" x14ac:dyDescent="0.35">
      <c r="A109" t="s">
        <v>73</v>
      </c>
      <c r="B109" t="s">
        <v>180</v>
      </c>
      <c r="C109" t="s">
        <v>181</v>
      </c>
      <c r="D109" t="s">
        <v>182</v>
      </c>
      <c r="E109" t="s">
        <v>183</v>
      </c>
    </row>
    <row r="110" spans="1:7" x14ac:dyDescent="0.35">
      <c r="A110">
        <v>98</v>
      </c>
      <c r="B110" t="s">
        <v>184</v>
      </c>
      <c r="C110" t="s">
        <v>185</v>
      </c>
      <c r="D110" t="s">
        <v>186</v>
      </c>
      <c r="E110" t="s">
        <v>103</v>
      </c>
    </row>
    <row r="112" spans="1:7" x14ac:dyDescent="0.35">
      <c r="A112" t="s">
        <v>187</v>
      </c>
    </row>
    <row r="113" spans="1:8" x14ac:dyDescent="0.35">
      <c r="A113" t="s">
        <v>84</v>
      </c>
      <c r="B113" t="s">
        <v>73</v>
      </c>
      <c r="C113" t="s">
        <v>188</v>
      </c>
      <c r="D113" t="s">
        <v>189</v>
      </c>
      <c r="E113" t="s">
        <v>190</v>
      </c>
      <c r="F113" t="s">
        <v>191</v>
      </c>
      <c r="G113" t="s">
        <v>192</v>
      </c>
      <c r="H113" t="s">
        <v>193</v>
      </c>
    </row>
    <row r="114" spans="1:8" x14ac:dyDescent="0.35">
      <c r="A114" t="s">
        <v>85</v>
      </c>
      <c r="B114">
        <v>20</v>
      </c>
      <c r="C114">
        <v>5</v>
      </c>
      <c r="D114">
        <v>3</v>
      </c>
      <c r="E114">
        <v>4</v>
      </c>
      <c r="F114">
        <v>8</v>
      </c>
      <c r="G114">
        <v>0</v>
      </c>
      <c r="H114">
        <v>0</v>
      </c>
    </row>
    <row r="115" spans="1:8" x14ac:dyDescent="0.35">
      <c r="A115" t="s">
        <v>86</v>
      </c>
      <c r="B115">
        <v>20</v>
      </c>
      <c r="C115">
        <v>3</v>
      </c>
      <c r="D115">
        <v>1</v>
      </c>
      <c r="E115">
        <v>3</v>
      </c>
      <c r="F115">
        <v>10</v>
      </c>
      <c r="G115">
        <v>3</v>
      </c>
      <c r="H115">
        <v>0</v>
      </c>
    </row>
    <row r="116" spans="1:8" x14ac:dyDescent="0.35">
      <c r="A116" t="s">
        <v>87</v>
      </c>
      <c r="B116">
        <v>19</v>
      </c>
      <c r="C116">
        <v>4</v>
      </c>
      <c r="D116">
        <v>1</v>
      </c>
      <c r="E116">
        <v>0</v>
      </c>
      <c r="F116">
        <v>14</v>
      </c>
      <c r="G116">
        <v>0</v>
      </c>
      <c r="H116">
        <v>0</v>
      </c>
    </row>
    <row r="117" spans="1:8" x14ac:dyDescent="0.35">
      <c r="A117" t="s">
        <v>88</v>
      </c>
      <c r="B117">
        <v>19</v>
      </c>
      <c r="C117">
        <v>0</v>
      </c>
      <c r="D117">
        <v>2</v>
      </c>
      <c r="E117">
        <v>6</v>
      </c>
      <c r="F117">
        <v>7</v>
      </c>
      <c r="G117">
        <v>1</v>
      </c>
      <c r="H117">
        <v>3</v>
      </c>
    </row>
    <row r="118" spans="1:8" x14ac:dyDescent="0.35">
      <c r="A118" t="s">
        <v>89</v>
      </c>
      <c r="B118">
        <v>20</v>
      </c>
      <c r="C118">
        <v>6</v>
      </c>
      <c r="D118">
        <v>1</v>
      </c>
      <c r="E118">
        <v>3</v>
      </c>
      <c r="F118">
        <v>8</v>
      </c>
      <c r="G118">
        <v>2</v>
      </c>
      <c r="H118">
        <v>0</v>
      </c>
    </row>
    <row r="119" spans="1:8" x14ac:dyDescent="0.35">
      <c r="A119" t="s">
        <v>90</v>
      </c>
      <c r="B119">
        <v>98</v>
      </c>
      <c r="C119">
        <v>18</v>
      </c>
      <c r="D119">
        <v>8</v>
      </c>
      <c r="E119">
        <v>16</v>
      </c>
      <c r="F119">
        <v>47</v>
      </c>
      <c r="G119">
        <v>6</v>
      </c>
      <c r="H119">
        <v>3</v>
      </c>
    </row>
    <row r="121" spans="1:8" x14ac:dyDescent="0.35">
      <c r="A121" t="s">
        <v>194</v>
      </c>
    </row>
    <row r="122" spans="1:8" x14ac:dyDescent="0.35">
      <c r="A122" t="s">
        <v>73</v>
      </c>
      <c r="B122" t="s">
        <v>188</v>
      </c>
      <c r="C122" t="s">
        <v>193</v>
      </c>
      <c r="D122" t="s">
        <v>189</v>
      </c>
      <c r="E122" t="s">
        <v>190</v>
      </c>
      <c r="F122" t="s">
        <v>191</v>
      </c>
      <c r="G122" t="s">
        <v>192</v>
      </c>
    </row>
    <row r="123" spans="1:8" x14ac:dyDescent="0.35">
      <c r="A123">
        <v>98</v>
      </c>
      <c r="B123" t="s">
        <v>195</v>
      </c>
      <c r="C123" t="s">
        <v>196</v>
      </c>
      <c r="D123" t="s">
        <v>197</v>
      </c>
      <c r="E123" t="s">
        <v>198</v>
      </c>
      <c r="F123" t="s">
        <v>199</v>
      </c>
      <c r="G123" t="s">
        <v>92</v>
      </c>
    </row>
    <row r="125" spans="1:8" x14ac:dyDescent="0.35">
      <c r="A125" t="s">
        <v>200</v>
      </c>
    </row>
    <row r="126" spans="1:8" x14ac:dyDescent="0.35">
      <c r="A126" t="s">
        <v>84</v>
      </c>
      <c r="B126" t="s">
        <v>73</v>
      </c>
      <c r="C126" t="s">
        <v>188</v>
      </c>
      <c r="D126" t="s">
        <v>189</v>
      </c>
      <c r="E126" t="s">
        <v>191</v>
      </c>
      <c r="F126" t="s">
        <v>193</v>
      </c>
      <c r="G126" t="s">
        <v>190</v>
      </c>
      <c r="H126" t="s">
        <v>192</v>
      </c>
    </row>
    <row r="127" spans="1:8" x14ac:dyDescent="0.35">
      <c r="A127" t="s">
        <v>85</v>
      </c>
      <c r="B127">
        <v>20</v>
      </c>
      <c r="C127">
        <v>1</v>
      </c>
      <c r="D127">
        <v>1</v>
      </c>
      <c r="E127">
        <v>18</v>
      </c>
      <c r="F127">
        <v>0</v>
      </c>
      <c r="G127">
        <v>0</v>
      </c>
      <c r="H127">
        <v>0</v>
      </c>
    </row>
    <row r="128" spans="1:8" x14ac:dyDescent="0.35">
      <c r="A128" t="s">
        <v>86</v>
      </c>
      <c r="B128">
        <v>20</v>
      </c>
      <c r="C128">
        <v>3</v>
      </c>
      <c r="D128">
        <v>0</v>
      </c>
      <c r="E128">
        <v>17</v>
      </c>
      <c r="F128">
        <v>0</v>
      </c>
      <c r="G128">
        <v>0</v>
      </c>
      <c r="H128">
        <v>0</v>
      </c>
    </row>
    <row r="129" spans="1:8" x14ac:dyDescent="0.35">
      <c r="A129" t="s">
        <v>87</v>
      </c>
      <c r="B129">
        <v>19</v>
      </c>
      <c r="C129">
        <v>2</v>
      </c>
      <c r="D129">
        <v>0</v>
      </c>
      <c r="E129">
        <v>17</v>
      </c>
      <c r="F129">
        <v>0</v>
      </c>
      <c r="G129">
        <v>0</v>
      </c>
      <c r="H129">
        <v>0</v>
      </c>
    </row>
    <row r="130" spans="1:8" x14ac:dyDescent="0.35">
      <c r="A130" t="s">
        <v>88</v>
      </c>
      <c r="B130">
        <v>19</v>
      </c>
      <c r="C130">
        <v>2</v>
      </c>
      <c r="D130">
        <v>2</v>
      </c>
      <c r="E130">
        <v>11</v>
      </c>
      <c r="F130">
        <v>1</v>
      </c>
      <c r="G130">
        <v>2</v>
      </c>
      <c r="H130">
        <v>1</v>
      </c>
    </row>
    <row r="131" spans="1:8" x14ac:dyDescent="0.35">
      <c r="A131" t="s">
        <v>89</v>
      </c>
      <c r="B131">
        <v>20</v>
      </c>
      <c r="C131">
        <v>7</v>
      </c>
      <c r="D131">
        <v>1</v>
      </c>
      <c r="E131">
        <v>9</v>
      </c>
      <c r="F131">
        <v>0</v>
      </c>
      <c r="G131">
        <v>3</v>
      </c>
      <c r="H131">
        <v>0</v>
      </c>
    </row>
    <row r="132" spans="1:8" x14ac:dyDescent="0.35">
      <c r="A132" t="s">
        <v>90</v>
      </c>
      <c r="B132">
        <v>98</v>
      </c>
      <c r="C132">
        <v>15</v>
      </c>
      <c r="D132">
        <v>4</v>
      </c>
      <c r="E132">
        <v>72</v>
      </c>
      <c r="F132">
        <v>1</v>
      </c>
      <c r="G132">
        <v>5</v>
      </c>
      <c r="H132">
        <v>1</v>
      </c>
    </row>
    <row r="134" spans="1:8" x14ac:dyDescent="0.35">
      <c r="A134" t="s">
        <v>201</v>
      </c>
    </row>
    <row r="135" spans="1:8" x14ac:dyDescent="0.35">
      <c r="A135" t="s">
        <v>73</v>
      </c>
      <c r="B135" t="s">
        <v>188</v>
      </c>
      <c r="C135" t="s">
        <v>193</v>
      </c>
      <c r="D135" t="s">
        <v>189</v>
      </c>
      <c r="E135" t="s">
        <v>190</v>
      </c>
      <c r="F135" t="s">
        <v>191</v>
      </c>
      <c r="G135" t="s">
        <v>192</v>
      </c>
    </row>
    <row r="136" spans="1:8" x14ac:dyDescent="0.35">
      <c r="A136">
        <v>98</v>
      </c>
      <c r="B136" t="s">
        <v>80</v>
      </c>
      <c r="C136" t="s">
        <v>101</v>
      </c>
      <c r="D136" t="s">
        <v>186</v>
      </c>
      <c r="E136" t="s">
        <v>176</v>
      </c>
      <c r="F136" t="s">
        <v>202</v>
      </c>
      <c r="G136" t="s">
        <v>101</v>
      </c>
    </row>
    <row r="138" spans="1:8" x14ac:dyDescent="0.35">
      <c r="A138" t="s">
        <v>203</v>
      </c>
    </row>
    <row r="139" spans="1:8" x14ac:dyDescent="0.35">
      <c r="A139" t="s">
        <v>73</v>
      </c>
      <c r="B139" t="s">
        <v>79</v>
      </c>
      <c r="C139" t="s">
        <v>74</v>
      </c>
      <c r="D139" t="s">
        <v>75</v>
      </c>
    </row>
    <row r="140" spans="1:8" x14ac:dyDescent="0.35">
      <c r="A140">
        <v>69</v>
      </c>
      <c r="B140" t="s">
        <v>204</v>
      </c>
      <c r="C140" t="s">
        <v>205</v>
      </c>
      <c r="D140" t="s">
        <v>206</v>
      </c>
    </row>
    <row r="142" spans="1:8" x14ac:dyDescent="0.35">
      <c r="A142" t="s">
        <v>207</v>
      </c>
    </row>
    <row r="143" spans="1:8" x14ac:dyDescent="0.35">
      <c r="A143" t="s">
        <v>73</v>
      </c>
      <c r="B143" t="s">
        <v>208</v>
      </c>
      <c r="C143" t="s">
        <v>209</v>
      </c>
      <c r="D143" t="s">
        <v>210</v>
      </c>
      <c r="E143" t="s">
        <v>211</v>
      </c>
    </row>
    <row r="144" spans="1:8" x14ac:dyDescent="0.35">
      <c r="A144">
        <v>98</v>
      </c>
      <c r="B144" t="s">
        <v>212</v>
      </c>
      <c r="C144" t="s">
        <v>213</v>
      </c>
      <c r="D144" t="s">
        <v>214</v>
      </c>
      <c r="E144" t="s">
        <v>101</v>
      </c>
    </row>
    <row r="146" spans="1:7" x14ac:dyDescent="0.35">
      <c r="A146" t="s">
        <v>215</v>
      </c>
    </row>
    <row r="147" spans="1:7" x14ac:dyDescent="0.35">
      <c r="A147" t="s">
        <v>73</v>
      </c>
      <c r="B147" t="s">
        <v>74</v>
      </c>
      <c r="C147" t="s">
        <v>75</v>
      </c>
    </row>
    <row r="148" spans="1:7" x14ac:dyDescent="0.35">
      <c r="A148">
        <v>98</v>
      </c>
      <c r="B148" t="s">
        <v>216</v>
      </c>
      <c r="C148" t="s">
        <v>217</v>
      </c>
    </row>
    <row r="150" spans="1:7" x14ac:dyDescent="0.35">
      <c r="A150" t="s">
        <v>218</v>
      </c>
    </row>
    <row r="151" spans="1:7" x14ac:dyDescent="0.35">
      <c r="A151" t="s">
        <v>84</v>
      </c>
      <c r="B151" t="s">
        <v>73</v>
      </c>
      <c r="C151" t="s">
        <v>124</v>
      </c>
      <c r="D151" t="s">
        <v>125</v>
      </c>
      <c r="E151" t="s">
        <v>126</v>
      </c>
      <c r="F151" t="s">
        <v>127</v>
      </c>
      <c r="G151" t="s">
        <v>169</v>
      </c>
    </row>
    <row r="152" spans="1:7" x14ac:dyDescent="0.35">
      <c r="A152" t="s">
        <v>85</v>
      </c>
      <c r="B152">
        <v>17</v>
      </c>
      <c r="C152">
        <v>1.65</v>
      </c>
      <c r="D152">
        <v>2</v>
      </c>
      <c r="E152">
        <v>0</v>
      </c>
      <c r="F152">
        <v>4</v>
      </c>
      <c r="G152">
        <v>28</v>
      </c>
    </row>
    <row r="153" spans="1:7" x14ac:dyDescent="0.35">
      <c r="A153" t="s">
        <v>86</v>
      </c>
      <c r="B153">
        <v>12</v>
      </c>
      <c r="C153">
        <v>1.92</v>
      </c>
      <c r="D153">
        <v>1</v>
      </c>
      <c r="E153">
        <v>1</v>
      </c>
      <c r="F153">
        <v>5</v>
      </c>
      <c r="G153">
        <v>23</v>
      </c>
    </row>
    <row r="154" spans="1:7" x14ac:dyDescent="0.35">
      <c r="A154" t="s">
        <v>87</v>
      </c>
      <c r="B154">
        <v>12</v>
      </c>
      <c r="C154">
        <v>1.58</v>
      </c>
      <c r="D154">
        <v>1</v>
      </c>
      <c r="E154">
        <v>0</v>
      </c>
      <c r="F154">
        <v>4</v>
      </c>
      <c r="G154">
        <v>19</v>
      </c>
    </row>
    <row r="155" spans="1:7" x14ac:dyDescent="0.35">
      <c r="A155" t="s">
        <v>88</v>
      </c>
      <c r="B155">
        <v>13</v>
      </c>
      <c r="C155">
        <v>2.77</v>
      </c>
      <c r="D155">
        <v>2</v>
      </c>
      <c r="E155">
        <v>0</v>
      </c>
      <c r="F155">
        <v>9</v>
      </c>
      <c r="G155">
        <v>36</v>
      </c>
    </row>
    <row r="156" spans="1:7" x14ac:dyDescent="0.35">
      <c r="A156" t="s">
        <v>89</v>
      </c>
      <c r="B156">
        <v>15</v>
      </c>
      <c r="C156">
        <v>2.13</v>
      </c>
      <c r="D156">
        <v>2</v>
      </c>
      <c r="E156">
        <v>0</v>
      </c>
      <c r="F156">
        <v>7</v>
      </c>
      <c r="G156">
        <v>32</v>
      </c>
    </row>
    <row r="157" spans="1:7" x14ac:dyDescent="0.35">
      <c r="A157" t="s">
        <v>90</v>
      </c>
      <c r="B157">
        <v>69</v>
      </c>
      <c r="C157">
        <v>2</v>
      </c>
      <c r="D157">
        <v>1</v>
      </c>
      <c r="E157">
        <v>0</v>
      </c>
      <c r="F157">
        <v>9</v>
      </c>
      <c r="G157">
        <v>138</v>
      </c>
    </row>
    <row r="159" spans="1:7" x14ac:dyDescent="0.35">
      <c r="A159" t="s">
        <v>219</v>
      </c>
    </row>
    <row r="160" spans="1:7" x14ac:dyDescent="0.35">
      <c r="A160" t="s">
        <v>220</v>
      </c>
      <c r="B160" t="s">
        <v>73</v>
      </c>
      <c r="C160" t="s">
        <v>124</v>
      </c>
      <c r="D160" t="s">
        <v>125</v>
      </c>
      <c r="E160" t="s">
        <v>126</v>
      </c>
      <c r="F160" t="s">
        <v>127</v>
      </c>
      <c r="G160" t="s">
        <v>169</v>
      </c>
    </row>
    <row r="161" spans="1:7" x14ac:dyDescent="0.35">
      <c r="A161" t="s">
        <v>221</v>
      </c>
      <c r="B161">
        <v>14</v>
      </c>
      <c r="C161">
        <v>2</v>
      </c>
      <c r="D161">
        <v>2</v>
      </c>
      <c r="E161">
        <v>1</v>
      </c>
      <c r="F161">
        <v>3</v>
      </c>
      <c r="G161">
        <v>28</v>
      </c>
    </row>
    <row r="162" spans="1:7" x14ac:dyDescent="0.35">
      <c r="A162" t="s">
        <v>222</v>
      </c>
      <c r="B162">
        <v>19</v>
      </c>
      <c r="C162">
        <v>1.21</v>
      </c>
      <c r="D162">
        <v>1</v>
      </c>
      <c r="E162">
        <v>1</v>
      </c>
      <c r="F162">
        <v>2</v>
      </c>
      <c r="G162">
        <v>23</v>
      </c>
    </row>
    <row r="163" spans="1:7" x14ac:dyDescent="0.35">
      <c r="A163" t="s">
        <v>223</v>
      </c>
      <c r="B163">
        <v>29</v>
      </c>
      <c r="C163">
        <v>1.52</v>
      </c>
      <c r="D163">
        <v>1</v>
      </c>
      <c r="E163">
        <v>1</v>
      </c>
      <c r="F163">
        <v>3</v>
      </c>
      <c r="G163">
        <v>44</v>
      </c>
    </row>
    <row r="164" spans="1:7" x14ac:dyDescent="0.35">
      <c r="A164" t="s">
        <v>224</v>
      </c>
      <c r="B164">
        <v>22</v>
      </c>
      <c r="C164">
        <v>1.59</v>
      </c>
      <c r="D164">
        <v>2</v>
      </c>
      <c r="E164">
        <v>1</v>
      </c>
      <c r="F164">
        <v>2</v>
      </c>
      <c r="G164">
        <v>35</v>
      </c>
    </row>
    <row r="165" spans="1:7" x14ac:dyDescent="0.35">
      <c r="A165" t="s">
        <v>225</v>
      </c>
      <c r="B165">
        <v>6</v>
      </c>
      <c r="C165">
        <v>1.33</v>
      </c>
      <c r="D165">
        <v>1</v>
      </c>
      <c r="E165">
        <v>1</v>
      </c>
      <c r="F165">
        <v>2</v>
      </c>
      <c r="G165">
        <v>8</v>
      </c>
    </row>
    <row r="167" spans="1:7" x14ac:dyDescent="0.35">
      <c r="A167" t="s">
        <v>226</v>
      </c>
    </row>
    <row r="168" spans="1:7" x14ac:dyDescent="0.35">
      <c r="A168" t="s">
        <v>73</v>
      </c>
      <c r="B168" t="s">
        <v>74</v>
      </c>
      <c r="C168" t="s">
        <v>75</v>
      </c>
    </row>
    <row r="169" spans="1:7" x14ac:dyDescent="0.35">
      <c r="A169">
        <v>90</v>
      </c>
      <c r="B169" t="s">
        <v>167</v>
      </c>
      <c r="C169" t="s">
        <v>166</v>
      </c>
    </row>
    <row r="171" spans="1:7" x14ac:dyDescent="0.35">
      <c r="A171" t="s">
        <v>227</v>
      </c>
    </row>
    <row r="172" spans="1:7" x14ac:dyDescent="0.35">
      <c r="A172" t="s">
        <v>73</v>
      </c>
      <c r="B172" t="s">
        <v>74</v>
      </c>
      <c r="C172" t="s">
        <v>75</v>
      </c>
    </row>
    <row r="173" spans="1:7" x14ac:dyDescent="0.35">
      <c r="A173">
        <v>90</v>
      </c>
      <c r="B173" t="s">
        <v>77</v>
      </c>
      <c r="C173" t="s">
        <v>76</v>
      </c>
    </row>
    <row r="175" spans="1:7" x14ac:dyDescent="0.35">
      <c r="A175" t="s">
        <v>228</v>
      </c>
    </row>
    <row r="176" spans="1:7" x14ac:dyDescent="0.35">
      <c r="A176" t="s">
        <v>73</v>
      </c>
      <c r="B176" t="s">
        <v>79</v>
      </c>
      <c r="C176" t="s">
        <v>74</v>
      </c>
      <c r="D176" t="s">
        <v>229</v>
      </c>
      <c r="E176" t="s">
        <v>75</v>
      </c>
    </row>
    <row r="177" spans="1:8" x14ac:dyDescent="0.35">
      <c r="A177">
        <v>69</v>
      </c>
      <c r="B177" t="s">
        <v>230</v>
      </c>
      <c r="C177" t="s">
        <v>231</v>
      </c>
      <c r="D177" t="s">
        <v>204</v>
      </c>
      <c r="E177" t="s">
        <v>232</v>
      </c>
    </row>
    <row r="179" spans="1:8" x14ac:dyDescent="0.35">
      <c r="A179" t="s">
        <v>233</v>
      </c>
    </row>
    <row r="180" spans="1:8" x14ac:dyDescent="0.35">
      <c r="A180" t="s">
        <v>73</v>
      </c>
      <c r="B180" t="s">
        <v>234</v>
      </c>
      <c r="C180" t="s">
        <v>235</v>
      </c>
      <c r="D180" t="s">
        <v>236</v>
      </c>
    </row>
    <row r="181" spans="1:8" x14ac:dyDescent="0.35">
      <c r="A181">
        <v>98</v>
      </c>
      <c r="B181" t="s">
        <v>237</v>
      </c>
      <c r="C181" t="s">
        <v>196</v>
      </c>
      <c r="D181" t="s">
        <v>178</v>
      </c>
    </row>
    <row r="183" spans="1:8" x14ac:dyDescent="0.35">
      <c r="A183" t="s">
        <v>238</v>
      </c>
    </row>
    <row r="184" spans="1:8" x14ac:dyDescent="0.35">
      <c r="A184" t="s">
        <v>73</v>
      </c>
      <c r="B184" t="s">
        <v>79</v>
      </c>
      <c r="C184" t="s">
        <v>74</v>
      </c>
      <c r="D184" t="s">
        <v>75</v>
      </c>
    </row>
    <row r="185" spans="1:8" x14ac:dyDescent="0.35">
      <c r="A185">
        <v>98</v>
      </c>
      <c r="B185" t="s">
        <v>101</v>
      </c>
      <c r="C185" t="s">
        <v>239</v>
      </c>
      <c r="D185" t="s">
        <v>198</v>
      </c>
    </row>
    <row r="187" spans="1:8" x14ac:dyDescent="0.35">
      <c r="A187" t="s">
        <v>240</v>
      </c>
    </row>
    <row r="188" spans="1:8" x14ac:dyDescent="0.35">
      <c r="A188" t="s">
        <v>73</v>
      </c>
      <c r="B188" t="s">
        <v>241</v>
      </c>
      <c r="C188" t="s">
        <v>242</v>
      </c>
    </row>
    <row r="189" spans="1:8" x14ac:dyDescent="0.35">
      <c r="A189">
        <v>98</v>
      </c>
      <c r="B189" t="s">
        <v>243</v>
      </c>
      <c r="C189" t="s">
        <v>212</v>
      </c>
    </row>
    <row r="191" spans="1:8" x14ac:dyDescent="0.35">
      <c r="A191" t="s">
        <v>244</v>
      </c>
    </row>
    <row r="192" spans="1:8" x14ac:dyDescent="0.35">
      <c r="A192" t="s">
        <v>73</v>
      </c>
      <c r="B192" t="s">
        <v>245</v>
      </c>
      <c r="C192" t="s">
        <v>246</v>
      </c>
      <c r="D192" t="s">
        <v>247</v>
      </c>
      <c r="E192" t="s">
        <v>248</v>
      </c>
      <c r="F192" t="s">
        <v>249</v>
      </c>
      <c r="G192" t="s">
        <v>193</v>
      </c>
      <c r="H192" t="s">
        <v>250</v>
      </c>
    </row>
    <row r="193" spans="1:8" x14ac:dyDescent="0.35">
      <c r="A193">
        <v>97</v>
      </c>
      <c r="B193" t="s">
        <v>251</v>
      </c>
      <c r="C193" t="s">
        <v>252</v>
      </c>
      <c r="D193" t="s">
        <v>253</v>
      </c>
      <c r="E193" t="s">
        <v>143</v>
      </c>
      <c r="F193" t="s">
        <v>143</v>
      </c>
      <c r="G193" t="s">
        <v>143</v>
      </c>
      <c r="H193" t="s">
        <v>143</v>
      </c>
    </row>
    <row r="195" spans="1:8" x14ac:dyDescent="0.35">
      <c r="A195" t="s">
        <v>254</v>
      </c>
    </row>
    <row r="196" spans="1:8" x14ac:dyDescent="0.35">
      <c r="A196" t="s">
        <v>73</v>
      </c>
      <c r="B196" t="s">
        <v>255</v>
      </c>
      <c r="C196" t="s">
        <v>256</v>
      </c>
      <c r="D196" t="s">
        <v>257</v>
      </c>
    </row>
    <row r="197" spans="1:8" x14ac:dyDescent="0.35">
      <c r="A197">
        <v>63</v>
      </c>
      <c r="B197" t="s">
        <v>134</v>
      </c>
      <c r="C197" t="s">
        <v>115</v>
      </c>
      <c r="D197" t="s">
        <v>258</v>
      </c>
    </row>
    <row r="199" spans="1:8" x14ac:dyDescent="0.35">
      <c r="A199" t="s">
        <v>259</v>
      </c>
    </row>
    <row r="200" spans="1:8" x14ac:dyDescent="0.35">
      <c r="A200" t="s">
        <v>73</v>
      </c>
      <c r="B200" t="s">
        <v>74</v>
      </c>
      <c r="C200" t="s">
        <v>75</v>
      </c>
    </row>
    <row r="201" spans="1:8" x14ac:dyDescent="0.35">
      <c r="A201">
        <v>98</v>
      </c>
      <c r="B201" t="s">
        <v>199</v>
      </c>
      <c r="C201" t="s">
        <v>260</v>
      </c>
    </row>
    <row r="203" spans="1:8" x14ac:dyDescent="0.35">
      <c r="A203" t="s">
        <v>261</v>
      </c>
    </row>
    <row r="204" spans="1:8" x14ac:dyDescent="0.35">
      <c r="A204" t="s">
        <v>73</v>
      </c>
      <c r="B204" t="s">
        <v>74</v>
      </c>
      <c r="C204" t="s">
        <v>75</v>
      </c>
    </row>
    <row r="205" spans="1:8" x14ac:dyDescent="0.35">
      <c r="A205">
        <v>98</v>
      </c>
      <c r="B205" t="s">
        <v>262</v>
      </c>
      <c r="C205" t="s">
        <v>156</v>
      </c>
    </row>
    <row r="207" spans="1:8" x14ac:dyDescent="0.35">
      <c r="A207" t="s">
        <v>263</v>
      </c>
    </row>
    <row r="208" spans="1:8" x14ac:dyDescent="0.35">
      <c r="A208" t="s">
        <v>84</v>
      </c>
      <c r="B208" t="s">
        <v>73</v>
      </c>
      <c r="C208" t="s">
        <v>124</v>
      </c>
      <c r="D208" t="s">
        <v>125</v>
      </c>
      <c r="E208" t="s">
        <v>126</v>
      </c>
      <c r="F208" t="s">
        <v>127</v>
      </c>
      <c r="G208" t="s">
        <v>169</v>
      </c>
    </row>
    <row r="209" spans="1:7" x14ac:dyDescent="0.35">
      <c r="A209" t="s">
        <v>85</v>
      </c>
      <c r="B209">
        <v>18</v>
      </c>
      <c r="C209">
        <v>2.94</v>
      </c>
      <c r="D209">
        <v>3</v>
      </c>
      <c r="E209">
        <v>1</v>
      </c>
      <c r="F209">
        <v>6</v>
      </c>
      <c r="G209">
        <v>53</v>
      </c>
    </row>
    <row r="210" spans="1:7" x14ac:dyDescent="0.35">
      <c r="A210" t="s">
        <v>86</v>
      </c>
      <c r="B210">
        <v>16</v>
      </c>
      <c r="C210">
        <v>3.19</v>
      </c>
      <c r="D210">
        <v>3</v>
      </c>
      <c r="E210">
        <v>1</v>
      </c>
      <c r="F210">
        <v>6</v>
      </c>
      <c r="G210">
        <v>51</v>
      </c>
    </row>
    <row r="211" spans="1:7" x14ac:dyDescent="0.35">
      <c r="A211" t="s">
        <v>87</v>
      </c>
      <c r="B211">
        <v>19</v>
      </c>
      <c r="C211">
        <v>3.21</v>
      </c>
      <c r="D211">
        <v>3</v>
      </c>
      <c r="E211">
        <v>1</v>
      </c>
      <c r="F211">
        <v>8</v>
      </c>
      <c r="G211">
        <v>61</v>
      </c>
    </row>
    <row r="212" spans="1:7" x14ac:dyDescent="0.35">
      <c r="A212" t="s">
        <v>88</v>
      </c>
      <c r="B212">
        <v>17</v>
      </c>
      <c r="C212">
        <v>4.41</v>
      </c>
      <c r="D212">
        <v>3</v>
      </c>
      <c r="E212">
        <v>1</v>
      </c>
      <c r="F212">
        <v>13</v>
      </c>
      <c r="G212">
        <v>75</v>
      </c>
    </row>
    <row r="213" spans="1:7" x14ac:dyDescent="0.35">
      <c r="A213" t="s">
        <v>89</v>
      </c>
      <c r="B213">
        <v>20</v>
      </c>
      <c r="C213">
        <v>2.7</v>
      </c>
      <c r="D213">
        <v>3</v>
      </c>
      <c r="E213">
        <v>1</v>
      </c>
      <c r="F213">
        <v>7</v>
      </c>
      <c r="G213">
        <v>54</v>
      </c>
    </row>
    <row r="214" spans="1:7" x14ac:dyDescent="0.35">
      <c r="A214" t="s">
        <v>90</v>
      </c>
      <c r="B214">
        <v>90</v>
      </c>
      <c r="C214">
        <v>3.27</v>
      </c>
      <c r="D214">
        <v>3</v>
      </c>
      <c r="E214">
        <v>1</v>
      </c>
      <c r="F214">
        <v>13</v>
      </c>
      <c r="G214">
        <v>294</v>
      </c>
    </row>
    <row r="216" spans="1:7" x14ac:dyDescent="0.35">
      <c r="A216" t="s">
        <v>264</v>
      </c>
    </row>
    <row r="217" spans="1:7" x14ac:dyDescent="0.35">
      <c r="A217" t="s">
        <v>220</v>
      </c>
      <c r="B217" t="s">
        <v>73</v>
      </c>
      <c r="C217" t="s">
        <v>124</v>
      </c>
      <c r="D217" t="s">
        <v>125</v>
      </c>
      <c r="E217" t="s">
        <v>126</v>
      </c>
      <c r="F217" t="s">
        <v>127</v>
      </c>
      <c r="G217" t="s">
        <v>169</v>
      </c>
    </row>
    <row r="218" spans="1:7" x14ac:dyDescent="0.35">
      <c r="A218" t="s">
        <v>221</v>
      </c>
      <c r="B218">
        <v>14</v>
      </c>
      <c r="C218">
        <v>5.21</v>
      </c>
      <c r="D218">
        <v>4</v>
      </c>
      <c r="E218">
        <v>1</v>
      </c>
      <c r="F218">
        <v>13</v>
      </c>
      <c r="G218">
        <v>73</v>
      </c>
    </row>
    <row r="219" spans="1:7" x14ac:dyDescent="0.35">
      <c r="A219" t="s">
        <v>222</v>
      </c>
      <c r="B219">
        <v>19</v>
      </c>
      <c r="C219">
        <v>2.4700000000000002</v>
      </c>
      <c r="D219">
        <v>2</v>
      </c>
      <c r="E219">
        <v>1</v>
      </c>
      <c r="F219">
        <v>4</v>
      </c>
      <c r="G219">
        <v>47</v>
      </c>
    </row>
    <row r="220" spans="1:7" x14ac:dyDescent="0.35">
      <c r="A220" t="s">
        <v>223</v>
      </c>
      <c r="B220">
        <v>29</v>
      </c>
      <c r="C220">
        <v>2.9</v>
      </c>
      <c r="D220">
        <v>3</v>
      </c>
      <c r="E220">
        <v>1</v>
      </c>
      <c r="F220">
        <v>7</v>
      </c>
      <c r="G220">
        <v>84</v>
      </c>
    </row>
    <row r="221" spans="1:7" x14ac:dyDescent="0.35">
      <c r="A221" t="s">
        <v>224</v>
      </c>
      <c r="B221">
        <v>22</v>
      </c>
      <c r="C221">
        <v>3.5</v>
      </c>
      <c r="D221">
        <v>4</v>
      </c>
      <c r="E221">
        <v>1</v>
      </c>
      <c r="F221">
        <v>6</v>
      </c>
      <c r="G221">
        <v>77</v>
      </c>
    </row>
    <row r="222" spans="1:7" x14ac:dyDescent="0.35">
      <c r="A222" t="s">
        <v>225</v>
      </c>
      <c r="B222">
        <v>6</v>
      </c>
      <c r="C222">
        <v>2.17</v>
      </c>
      <c r="D222">
        <v>2</v>
      </c>
      <c r="E222">
        <v>1</v>
      </c>
      <c r="F222">
        <v>3</v>
      </c>
      <c r="G222">
        <v>13</v>
      </c>
    </row>
    <row r="224" spans="1:7" x14ac:dyDescent="0.35">
      <c r="A224" t="s">
        <v>265</v>
      </c>
    </row>
    <row r="225" spans="1:7" x14ac:dyDescent="0.35">
      <c r="A225" t="s">
        <v>84</v>
      </c>
      <c r="B225" t="s">
        <v>73</v>
      </c>
      <c r="C225" t="s">
        <v>124</v>
      </c>
      <c r="D225" t="s">
        <v>125</v>
      </c>
      <c r="E225" t="s">
        <v>126</v>
      </c>
      <c r="F225" t="s">
        <v>127</v>
      </c>
      <c r="G225" t="s">
        <v>169</v>
      </c>
    </row>
    <row r="226" spans="1:7" x14ac:dyDescent="0.35">
      <c r="A226" t="s">
        <v>85</v>
      </c>
      <c r="B226">
        <v>16</v>
      </c>
      <c r="C226">
        <v>2.75</v>
      </c>
      <c r="D226">
        <v>3</v>
      </c>
      <c r="E226">
        <v>1</v>
      </c>
      <c r="F226">
        <v>6</v>
      </c>
      <c r="G226">
        <v>44</v>
      </c>
    </row>
    <row r="227" spans="1:7" x14ac:dyDescent="0.35">
      <c r="A227" t="s">
        <v>86</v>
      </c>
      <c r="B227">
        <v>13</v>
      </c>
      <c r="C227">
        <v>2.54</v>
      </c>
      <c r="D227">
        <v>2</v>
      </c>
      <c r="E227">
        <v>1</v>
      </c>
      <c r="F227">
        <v>5</v>
      </c>
      <c r="G227">
        <v>33</v>
      </c>
    </row>
    <row r="228" spans="1:7" x14ac:dyDescent="0.35">
      <c r="A228" t="s">
        <v>87</v>
      </c>
      <c r="B228">
        <v>19</v>
      </c>
      <c r="C228">
        <v>2.79</v>
      </c>
      <c r="D228">
        <v>3</v>
      </c>
      <c r="E228">
        <v>1</v>
      </c>
      <c r="F228">
        <v>4</v>
      </c>
      <c r="G228">
        <v>53</v>
      </c>
    </row>
    <row r="229" spans="1:7" x14ac:dyDescent="0.35">
      <c r="A229" t="s">
        <v>88</v>
      </c>
      <c r="B229">
        <v>7</v>
      </c>
      <c r="C229">
        <v>3.43</v>
      </c>
      <c r="D229">
        <v>3</v>
      </c>
      <c r="E229">
        <v>1</v>
      </c>
      <c r="F229">
        <v>5</v>
      </c>
      <c r="G229">
        <v>24</v>
      </c>
    </row>
    <row r="230" spans="1:7" x14ac:dyDescent="0.35">
      <c r="A230" t="s">
        <v>89</v>
      </c>
      <c r="B230">
        <v>12</v>
      </c>
      <c r="C230">
        <v>2.17</v>
      </c>
      <c r="D230">
        <v>2</v>
      </c>
      <c r="E230">
        <v>1</v>
      </c>
      <c r="F230">
        <v>4</v>
      </c>
      <c r="G230">
        <v>26</v>
      </c>
    </row>
    <row r="231" spans="1:7" x14ac:dyDescent="0.35">
      <c r="A231" t="s">
        <v>90</v>
      </c>
      <c r="B231">
        <v>67</v>
      </c>
      <c r="C231">
        <v>2.69</v>
      </c>
      <c r="D231">
        <v>3</v>
      </c>
      <c r="E231">
        <v>1</v>
      </c>
      <c r="F231">
        <v>6</v>
      </c>
      <c r="G231">
        <v>180</v>
      </c>
    </row>
    <row r="233" spans="1:7" x14ac:dyDescent="0.35">
      <c r="A233" t="s">
        <v>266</v>
      </c>
    </row>
    <row r="234" spans="1:7" x14ac:dyDescent="0.35">
      <c r="A234" t="s">
        <v>84</v>
      </c>
      <c r="B234" t="s">
        <v>73</v>
      </c>
      <c r="C234" t="s">
        <v>124</v>
      </c>
      <c r="D234" t="s">
        <v>125</v>
      </c>
      <c r="E234" t="s">
        <v>126</v>
      </c>
      <c r="F234" t="s">
        <v>127</v>
      </c>
      <c r="G234" t="s">
        <v>169</v>
      </c>
    </row>
    <row r="235" spans="1:7" x14ac:dyDescent="0.35">
      <c r="A235" t="s">
        <v>85</v>
      </c>
      <c r="B235">
        <v>18</v>
      </c>
      <c r="C235">
        <v>1.58</v>
      </c>
      <c r="D235">
        <v>1.5</v>
      </c>
      <c r="E235">
        <v>1</v>
      </c>
      <c r="F235">
        <v>3</v>
      </c>
      <c r="G235">
        <v>28.5</v>
      </c>
    </row>
    <row r="236" spans="1:7" x14ac:dyDescent="0.35">
      <c r="A236" t="s">
        <v>86</v>
      </c>
      <c r="B236">
        <v>16</v>
      </c>
      <c r="C236">
        <v>1.03</v>
      </c>
      <c r="D236">
        <v>1</v>
      </c>
      <c r="E236">
        <v>0.25</v>
      </c>
      <c r="F236">
        <v>2</v>
      </c>
      <c r="G236">
        <v>16.45</v>
      </c>
    </row>
    <row r="237" spans="1:7" x14ac:dyDescent="0.35">
      <c r="A237" t="s">
        <v>87</v>
      </c>
      <c r="B237">
        <v>19</v>
      </c>
      <c r="C237">
        <v>1.72</v>
      </c>
      <c r="D237">
        <v>1.33</v>
      </c>
      <c r="E237">
        <v>0.33</v>
      </c>
      <c r="F237">
        <v>4</v>
      </c>
      <c r="G237">
        <v>32.590000000000003</v>
      </c>
    </row>
    <row r="238" spans="1:7" x14ac:dyDescent="0.35">
      <c r="A238" t="s">
        <v>88</v>
      </c>
      <c r="B238">
        <v>17</v>
      </c>
      <c r="C238">
        <v>1.74</v>
      </c>
      <c r="D238">
        <v>1.5</v>
      </c>
      <c r="E238">
        <v>1</v>
      </c>
      <c r="F238">
        <v>3.25</v>
      </c>
      <c r="G238">
        <v>29.5</v>
      </c>
    </row>
    <row r="239" spans="1:7" x14ac:dyDescent="0.35">
      <c r="A239" t="s">
        <v>89</v>
      </c>
      <c r="B239">
        <v>20</v>
      </c>
      <c r="C239">
        <v>1.3</v>
      </c>
      <c r="D239">
        <v>1</v>
      </c>
      <c r="E239">
        <v>0.33</v>
      </c>
      <c r="F239">
        <v>3</v>
      </c>
      <c r="G239">
        <v>25.92</v>
      </c>
    </row>
    <row r="240" spans="1:7" x14ac:dyDescent="0.35">
      <c r="A240" t="s">
        <v>90</v>
      </c>
      <c r="B240">
        <v>90</v>
      </c>
      <c r="C240">
        <v>1.48</v>
      </c>
      <c r="D240">
        <v>1.33</v>
      </c>
      <c r="E240">
        <v>0.25</v>
      </c>
      <c r="F240">
        <v>4</v>
      </c>
      <c r="G240">
        <v>132.96</v>
      </c>
    </row>
    <row r="242" spans="1:4" x14ac:dyDescent="0.35">
      <c r="A242" t="s">
        <v>267</v>
      </c>
    </row>
    <row r="243" spans="1:4" x14ac:dyDescent="0.35">
      <c r="A243" t="s">
        <v>73</v>
      </c>
      <c r="B243" t="s">
        <v>74</v>
      </c>
      <c r="C243" t="s">
        <v>75</v>
      </c>
    </row>
    <row r="244" spans="1:4" x14ac:dyDescent="0.35">
      <c r="A244">
        <v>46</v>
      </c>
      <c r="B244" t="s">
        <v>268</v>
      </c>
      <c r="C244" t="s">
        <v>269</v>
      </c>
    </row>
    <row r="246" spans="1:4" x14ac:dyDescent="0.35">
      <c r="A246" t="s">
        <v>270</v>
      </c>
    </row>
    <row r="247" spans="1:4" x14ac:dyDescent="0.35">
      <c r="A247" t="s">
        <v>84</v>
      </c>
      <c r="B247" t="s">
        <v>73</v>
      </c>
      <c r="C247" t="s">
        <v>74</v>
      </c>
      <c r="D247" t="s">
        <v>75</v>
      </c>
    </row>
    <row r="248" spans="1:4" x14ac:dyDescent="0.35">
      <c r="A248" t="s">
        <v>85</v>
      </c>
      <c r="B248">
        <v>20</v>
      </c>
      <c r="C248">
        <v>2</v>
      </c>
      <c r="D248">
        <v>18</v>
      </c>
    </row>
    <row r="249" spans="1:4" x14ac:dyDescent="0.35">
      <c r="A249" t="s">
        <v>86</v>
      </c>
      <c r="B249">
        <v>20</v>
      </c>
      <c r="C249">
        <v>4</v>
      </c>
      <c r="D249">
        <v>16</v>
      </c>
    </row>
    <row r="250" spans="1:4" x14ac:dyDescent="0.35">
      <c r="A250" t="s">
        <v>87</v>
      </c>
      <c r="B250">
        <v>19</v>
      </c>
      <c r="C250">
        <v>0</v>
      </c>
      <c r="D250">
        <v>19</v>
      </c>
    </row>
    <row r="251" spans="1:4" x14ac:dyDescent="0.35">
      <c r="A251" t="s">
        <v>88</v>
      </c>
      <c r="B251">
        <v>19</v>
      </c>
      <c r="C251">
        <v>2</v>
      </c>
      <c r="D251">
        <v>17</v>
      </c>
    </row>
    <row r="252" spans="1:4" x14ac:dyDescent="0.35">
      <c r="A252" t="s">
        <v>89</v>
      </c>
      <c r="B252">
        <v>20</v>
      </c>
      <c r="C252">
        <v>0</v>
      </c>
      <c r="D252">
        <v>20</v>
      </c>
    </row>
    <row r="253" spans="1:4" x14ac:dyDescent="0.35">
      <c r="A253" t="s">
        <v>90</v>
      </c>
      <c r="B253">
        <v>98</v>
      </c>
      <c r="C253">
        <v>8</v>
      </c>
      <c r="D253">
        <v>90</v>
      </c>
    </row>
    <row r="255" spans="1:4" x14ac:dyDescent="0.35">
      <c r="A255" t="s">
        <v>271</v>
      </c>
    </row>
    <row r="256" spans="1:4" x14ac:dyDescent="0.35">
      <c r="A256" t="s">
        <v>73</v>
      </c>
      <c r="B256" t="s">
        <v>74</v>
      </c>
      <c r="C256" t="s">
        <v>75</v>
      </c>
    </row>
    <row r="257" spans="1:7" x14ac:dyDescent="0.35">
      <c r="A257">
        <v>98</v>
      </c>
      <c r="B257" t="s">
        <v>197</v>
      </c>
      <c r="C257" t="s">
        <v>272</v>
      </c>
    </row>
    <row r="259" spans="1:7" x14ac:dyDescent="0.35">
      <c r="A259" t="s">
        <v>273</v>
      </c>
    </row>
    <row r="260" spans="1:7" x14ac:dyDescent="0.35">
      <c r="A260" t="s">
        <v>73</v>
      </c>
      <c r="B260" t="s">
        <v>274</v>
      </c>
      <c r="C260" t="s">
        <v>275</v>
      </c>
      <c r="D260" t="s">
        <v>276</v>
      </c>
      <c r="E260" t="s">
        <v>277</v>
      </c>
    </row>
    <row r="261" spans="1:7" x14ac:dyDescent="0.35">
      <c r="A261">
        <v>98</v>
      </c>
      <c r="B261" t="s">
        <v>278</v>
      </c>
      <c r="C261" t="s">
        <v>279</v>
      </c>
      <c r="D261" t="s">
        <v>80</v>
      </c>
      <c r="E261" t="s">
        <v>196</v>
      </c>
    </row>
    <row r="263" spans="1:7" x14ac:dyDescent="0.35">
      <c r="A263" t="s">
        <v>280</v>
      </c>
    </row>
    <row r="264" spans="1:7" x14ac:dyDescent="0.35">
      <c r="A264" t="s">
        <v>73</v>
      </c>
      <c r="B264" t="s">
        <v>85</v>
      </c>
      <c r="C264" t="s">
        <v>86</v>
      </c>
      <c r="D264" t="s">
        <v>87</v>
      </c>
      <c r="E264" t="s">
        <v>88</v>
      </c>
      <c r="F264" t="s">
        <v>89</v>
      </c>
    </row>
    <row r="265" spans="1:7" x14ac:dyDescent="0.35">
      <c r="A265">
        <v>98</v>
      </c>
      <c r="B265">
        <v>20</v>
      </c>
      <c r="C265">
        <v>20</v>
      </c>
      <c r="D265">
        <v>19</v>
      </c>
      <c r="E265">
        <v>19</v>
      </c>
      <c r="F265">
        <v>20</v>
      </c>
    </row>
    <row r="267" spans="1:7" x14ac:dyDescent="0.35">
      <c r="A267" t="s">
        <v>281</v>
      </c>
    </row>
    <row r="268" spans="1:7" x14ac:dyDescent="0.35">
      <c r="A268" t="s">
        <v>73</v>
      </c>
      <c r="B268" t="s">
        <v>79</v>
      </c>
      <c r="C268" t="s">
        <v>74</v>
      </c>
    </row>
    <row r="269" spans="1:7" x14ac:dyDescent="0.35">
      <c r="A269">
        <v>69</v>
      </c>
      <c r="B269" t="s">
        <v>230</v>
      </c>
      <c r="C269" t="s">
        <v>282</v>
      </c>
    </row>
    <row r="271" spans="1:7" x14ac:dyDescent="0.35">
      <c r="A271" t="s">
        <v>283</v>
      </c>
    </row>
    <row r="272" spans="1:7" x14ac:dyDescent="0.35">
      <c r="A272" t="s">
        <v>73</v>
      </c>
      <c r="B272" t="s">
        <v>284</v>
      </c>
      <c r="C272" t="s">
        <v>285</v>
      </c>
      <c r="D272" t="s">
        <v>286</v>
      </c>
      <c r="E272" t="s">
        <v>287</v>
      </c>
      <c r="F272" t="s">
        <v>250</v>
      </c>
      <c r="G272" t="s">
        <v>229</v>
      </c>
    </row>
    <row r="273" spans="1:9" x14ac:dyDescent="0.35">
      <c r="A273">
        <v>66</v>
      </c>
      <c r="B273" t="s">
        <v>288</v>
      </c>
      <c r="C273" t="s">
        <v>289</v>
      </c>
      <c r="D273" t="s">
        <v>290</v>
      </c>
      <c r="E273" t="s">
        <v>143</v>
      </c>
      <c r="F273" t="s">
        <v>291</v>
      </c>
      <c r="G273" t="s">
        <v>292</v>
      </c>
    </row>
    <row r="275" spans="1:9" x14ac:dyDescent="0.35">
      <c r="A275" t="s">
        <v>293</v>
      </c>
    </row>
    <row r="276" spans="1:9" x14ac:dyDescent="0.35">
      <c r="A276" t="s">
        <v>73</v>
      </c>
      <c r="B276" t="s">
        <v>193</v>
      </c>
      <c r="C276" t="s">
        <v>74</v>
      </c>
      <c r="D276" t="s">
        <v>294</v>
      </c>
      <c r="E276" t="s">
        <v>75</v>
      </c>
    </row>
    <row r="277" spans="1:9" x14ac:dyDescent="0.35">
      <c r="A277">
        <v>69</v>
      </c>
      <c r="B277" t="s">
        <v>232</v>
      </c>
      <c r="C277" t="s">
        <v>295</v>
      </c>
      <c r="D277" t="s">
        <v>296</v>
      </c>
      <c r="E277" t="s">
        <v>297</v>
      </c>
    </row>
    <row r="279" spans="1:9" x14ac:dyDescent="0.35">
      <c r="A279" t="s">
        <v>298</v>
      </c>
    </row>
    <row r="280" spans="1:9" x14ac:dyDescent="0.35">
      <c r="A280" t="s">
        <v>73</v>
      </c>
      <c r="B280" t="s">
        <v>299</v>
      </c>
      <c r="C280" t="s">
        <v>193</v>
      </c>
      <c r="D280" t="s">
        <v>300</v>
      </c>
      <c r="E280" t="s">
        <v>301</v>
      </c>
      <c r="F280" t="s">
        <v>229</v>
      </c>
      <c r="G280" t="s">
        <v>302</v>
      </c>
      <c r="H280" t="s">
        <v>303</v>
      </c>
      <c r="I280" t="s">
        <v>304</v>
      </c>
    </row>
    <row r="281" spans="1:9" x14ac:dyDescent="0.35">
      <c r="A281">
        <v>69</v>
      </c>
      <c r="B281" t="s">
        <v>305</v>
      </c>
      <c r="C281" t="s">
        <v>232</v>
      </c>
      <c r="D281" t="s">
        <v>204</v>
      </c>
      <c r="E281" t="s">
        <v>230</v>
      </c>
      <c r="F281" t="s">
        <v>204</v>
      </c>
      <c r="G281" t="s">
        <v>306</v>
      </c>
      <c r="H281" t="s">
        <v>204</v>
      </c>
      <c r="I281" t="s">
        <v>307</v>
      </c>
    </row>
    <row r="283" spans="1:9" x14ac:dyDescent="0.35">
      <c r="A283" t="s">
        <v>308</v>
      </c>
    </row>
    <row r="284" spans="1:9" x14ac:dyDescent="0.35">
      <c r="A284" t="s">
        <v>73</v>
      </c>
      <c r="B284" t="s">
        <v>309</v>
      </c>
      <c r="C284" t="s">
        <v>310</v>
      </c>
      <c r="D284" t="s">
        <v>193</v>
      </c>
      <c r="E284" t="s">
        <v>311</v>
      </c>
      <c r="F284" t="s">
        <v>312</v>
      </c>
    </row>
    <row r="285" spans="1:9" x14ac:dyDescent="0.35">
      <c r="A285">
        <v>69</v>
      </c>
      <c r="B285" t="s">
        <v>204</v>
      </c>
      <c r="C285" t="s">
        <v>204</v>
      </c>
      <c r="D285" t="s">
        <v>295</v>
      </c>
      <c r="E285" t="s">
        <v>313</v>
      </c>
      <c r="F285" t="s">
        <v>314</v>
      </c>
    </row>
    <row r="287" spans="1:9" x14ac:dyDescent="0.35">
      <c r="A287" t="s">
        <v>315</v>
      </c>
    </row>
    <row r="288" spans="1:9" x14ac:dyDescent="0.35">
      <c r="A288" t="s">
        <v>73</v>
      </c>
      <c r="B288" t="s">
        <v>74</v>
      </c>
      <c r="C288" t="s">
        <v>75</v>
      </c>
    </row>
    <row r="289" spans="1:4" x14ac:dyDescent="0.35">
      <c r="A289">
        <v>69</v>
      </c>
      <c r="B289" t="s">
        <v>316</v>
      </c>
      <c r="C289" t="s">
        <v>317</v>
      </c>
    </row>
    <row r="291" spans="1:4" x14ac:dyDescent="0.35">
      <c r="A291" t="s">
        <v>318</v>
      </c>
    </row>
    <row r="292" spans="1:4" x14ac:dyDescent="0.35">
      <c r="A292" t="s">
        <v>34</v>
      </c>
      <c r="B292" t="s">
        <v>73</v>
      </c>
      <c r="C292" t="s">
        <v>74</v>
      </c>
      <c r="D292" t="s">
        <v>75</v>
      </c>
    </row>
    <row r="293" spans="1:4" x14ac:dyDescent="0.35">
      <c r="A293" t="s">
        <v>96</v>
      </c>
      <c r="B293">
        <v>1</v>
      </c>
      <c r="C293" t="s">
        <v>319</v>
      </c>
      <c r="D293" t="s">
        <v>143</v>
      </c>
    </row>
    <row r="294" spans="1:4" x14ac:dyDescent="0.35">
      <c r="A294" t="s">
        <v>97</v>
      </c>
      <c r="B294">
        <v>19</v>
      </c>
      <c r="C294" t="s">
        <v>320</v>
      </c>
      <c r="D294" t="s">
        <v>321</v>
      </c>
    </row>
    <row r="295" spans="1:4" x14ac:dyDescent="0.35">
      <c r="A295" t="s">
        <v>98</v>
      </c>
      <c r="B295">
        <v>23</v>
      </c>
      <c r="C295" t="s">
        <v>322</v>
      </c>
      <c r="D295" t="s">
        <v>323</v>
      </c>
    </row>
    <row r="296" spans="1:4" x14ac:dyDescent="0.35">
      <c r="A296" t="s">
        <v>99</v>
      </c>
      <c r="B296">
        <v>2</v>
      </c>
      <c r="C296" t="s">
        <v>319</v>
      </c>
      <c r="D296" t="s">
        <v>143</v>
      </c>
    </row>
    <row r="297" spans="1:4" x14ac:dyDescent="0.35">
      <c r="A297" t="s">
        <v>100</v>
      </c>
      <c r="B297">
        <v>24</v>
      </c>
      <c r="C297" t="s">
        <v>324</v>
      </c>
      <c r="D297" t="s">
        <v>325</v>
      </c>
    </row>
    <row r="299" spans="1:4" x14ac:dyDescent="0.35">
      <c r="A299" t="s">
        <v>326</v>
      </c>
    </row>
    <row r="300" spans="1:4" x14ac:dyDescent="0.35">
      <c r="A300" t="s">
        <v>73</v>
      </c>
      <c r="B300" t="s">
        <v>74</v>
      </c>
      <c r="C300" t="s">
        <v>75</v>
      </c>
    </row>
    <row r="301" spans="1:4" x14ac:dyDescent="0.35">
      <c r="A301">
        <v>29</v>
      </c>
      <c r="B301" t="s">
        <v>327</v>
      </c>
      <c r="C301" t="s">
        <v>328</v>
      </c>
    </row>
    <row r="303" spans="1:4" x14ac:dyDescent="0.35">
      <c r="A303" t="s">
        <v>329</v>
      </c>
    </row>
    <row r="304" spans="1:4" x14ac:dyDescent="0.35">
      <c r="A304" t="s">
        <v>73</v>
      </c>
      <c r="B304" t="s">
        <v>74</v>
      </c>
      <c r="C304" t="s">
        <v>75</v>
      </c>
    </row>
    <row r="305" spans="1:6" x14ac:dyDescent="0.35">
      <c r="A305">
        <v>98</v>
      </c>
      <c r="B305" t="s">
        <v>196</v>
      </c>
      <c r="C305" t="s">
        <v>330</v>
      </c>
    </row>
    <row r="307" spans="1:6" x14ac:dyDescent="0.35">
      <c r="A307" t="s">
        <v>331</v>
      </c>
    </row>
    <row r="308" spans="1:6" x14ac:dyDescent="0.35">
      <c r="A308" t="s">
        <v>84</v>
      </c>
      <c r="B308" t="s">
        <v>73</v>
      </c>
      <c r="C308" t="s">
        <v>309</v>
      </c>
      <c r="D308" t="s">
        <v>310</v>
      </c>
      <c r="E308" t="s">
        <v>332</v>
      </c>
      <c r="F308" t="s">
        <v>311</v>
      </c>
    </row>
    <row r="309" spans="1:6" x14ac:dyDescent="0.35">
      <c r="A309" t="s">
        <v>85</v>
      </c>
      <c r="B309">
        <v>18</v>
      </c>
      <c r="C309">
        <v>2</v>
      </c>
      <c r="D309">
        <v>4</v>
      </c>
      <c r="E309">
        <v>1</v>
      </c>
      <c r="F309">
        <v>11</v>
      </c>
    </row>
    <row r="310" spans="1:6" x14ac:dyDescent="0.35">
      <c r="A310" t="s">
        <v>86</v>
      </c>
      <c r="B310">
        <v>16</v>
      </c>
      <c r="C310">
        <v>0</v>
      </c>
      <c r="D310">
        <v>2</v>
      </c>
      <c r="E310">
        <v>0</v>
      </c>
      <c r="F310">
        <v>14</v>
      </c>
    </row>
    <row r="311" spans="1:6" x14ac:dyDescent="0.35">
      <c r="A311" t="s">
        <v>87</v>
      </c>
      <c r="B311">
        <v>19</v>
      </c>
      <c r="C311">
        <v>1</v>
      </c>
      <c r="D311">
        <v>0</v>
      </c>
      <c r="E311">
        <v>0</v>
      </c>
      <c r="F311">
        <v>18</v>
      </c>
    </row>
    <row r="312" spans="1:6" x14ac:dyDescent="0.35">
      <c r="A312" t="s">
        <v>88</v>
      </c>
      <c r="B312">
        <v>17</v>
      </c>
      <c r="C312">
        <v>0</v>
      </c>
      <c r="D312">
        <v>3</v>
      </c>
      <c r="E312">
        <v>1</v>
      </c>
      <c r="F312">
        <v>13</v>
      </c>
    </row>
    <row r="313" spans="1:6" x14ac:dyDescent="0.35">
      <c r="A313" t="s">
        <v>89</v>
      </c>
      <c r="B313">
        <v>20</v>
      </c>
      <c r="C313">
        <v>0</v>
      </c>
      <c r="D313">
        <v>0</v>
      </c>
      <c r="E313">
        <v>0</v>
      </c>
      <c r="F313">
        <v>20</v>
      </c>
    </row>
    <row r="314" spans="1:6" x14ac:dyDescent="0.35">
      <c r="A314" t="s">
        <v>90</v>
      </c>
      <c r="B314">
        <v>90</v>
      </c>
      <c r="C314">
        <v>3</v>
      </c>
      <c r="D314">
        <v>9</v>
      </c>
      <c r="E314">
        <v>2</v>
      </c>
      <c r="F314">
        <v>76</v>
      </c>
    </row>
    <row r="316" spans="1:6" x14ac:dyDescent="0.35">
      <c r="A316" t="s">
        <v>333</v>
      </c>
    </row>
    <row r="317" spans="1:6" x14ac:dyDescent="0.35">
      <c r="A317" t="s">
        <v>73</v>
      </c>
      <c r="B317" t="s">
        <v>309</v>
      </c>
      <c r="C317" t="s">
        <v>310</v>
      </c>
      <c r="D317" t="s">
        <v>332</v>
      </c>
      <c r="E317" t="s">
        <v>311</v>
      </c>
    </row>
    <row r="318" spans="1:6" x14ac:dyDescent="0.35">
      <c r="A318">
        <v>90</v>
      </c>
      <c r="B318" t="s">
        <v>334</v>
      </c>
      <c r="C318" t="s">
        <v>335</v>
      </c>
      <c r="D318" t="s">
        <v>135</v>
      </c>
      <c r="E318" t="s">
        <v>336</v>
      </c>
    </row>
    <row r="320" spans="1:6" x14ac:dyDescent="0.35">
      <c r="A320" t="s">
        <v>337</v>
      </c>
    </row>
    <row r="321" spans="1:8" x14ac:dyDescent="0.35">
      <c r="A321" t="s">
        <v>73</v>
      </c>
      <c r="B321" t="s">
        <v>338</v>
      </c>
      <c r="C321" t="s">
        <v>193</v>
      </c>
      <c r="D321" t="s">
        <v>301</v>
      </c>
      <c r="E321" t="s">
        <v>302</v>
      </c>
      <c r="F321" t="s">
        <v>303</v>
      </c>
      <c r="G321" t="s">
        <v>304</v>
      </c>
    </row>
    <row r="322" spans="1:8" x14ac:dyDescent="0.35">
      <c r="A322">
        <v>69</v>
      </c>
      <c r="B322" t="s">
        <v>230</v>
      </c>
      <c r="C322" t="s">
        <v>230</v>
      </c>
      <c r="D322" t="s">
        <v>339</v>
      </c>
      <c r="E322" t="s">
        <v>340</v>
      </c>
      <c r="F322" t="s">
        <v>204</v>
      </c>
      <c r="G322" t="s">
        <v>341</v>
      </c>
    </row>
    <row r="324" spans="1:8" x14ac:dyDescent="0.35">
      <c r="A324" t="s">
        <v>342</v>
      </c>
    </row>
    <row r="325" spans="1:8" x14ac:dyDescent="0.35">
      <c r="A325" t="s">
        <v>139</v>
      </c>
      <c r="B325" t="s">
        <v>73</v>
      </c>
      <c r="C325" t="s">
        <v>338</v>
      </c>
      <c r="D325" t="s">
        <v>193</v>
      </c>
      <c r="E325" t="s">
        <v>301</v>
      </c>
      <c r="F325" t="s">
        <v>302</v>
      </c>
      <c r="G325" t="s">
        <v>303</v>
      </c>
      <c r="H325" t="s">
        <v>304</v>
      </c>
    </row>
    <row r="326" spans="1:8" x14ac:dyDescent="0.35">
      <c r="A326" t="s">
        <v>140</v>
      </c>
      <c r="B326">
        <v>29</v>
      </c>
      <c r="C326" t="s">
        <v>343</v>
      </c>
      <c r="D326" t="s">
        <v>137</v>
      </c>
      <c r="E326" t="s">
        <v>137</v>
      </c>
      <c r="F326" t="s">
        <v>344</v>
      </c>
      <c r="G326" t="s">
        <v>137</v>
      </c>
      <c r="H326" t="s">
        <v>345</v>
      </c>
    </row>
    <row r="327" spans="1:8" x14ac:dyDescent="0.35">
      <c r="A327" t="s">
        <v>144</v>
      </c>
      <c r="B327">
        <v>25</v>
      </c>
      <c r="C327" t="s">
        <v>143</v>
      </c>
      <c r="D327" t="s">
        <v>346</v>
      </c>
      <c r="E327" t="s">
        <v>347</v>
      </c>
      <c r="F327" t="s">
        <v>348</v>
      </c>
      <c r="G327" t="s">
        <v>143</v>
      </c>
      <c r="H327" t="s">
        <v>348</v>
      </c>
    </row>
    <row r="328" spans="1:8" x14ac:dyDescent="0.35">
      <c r="A328" t="s">
        <v>147</v>
      </c>
      <c r="B328">
        <v>15</v>
      </c>
      <c r="C328" t="s">
        <v>143</v>
      </c>
      <c r="D328" t="s">
        <v>143</v>
      </c>
      <c r="E328" t="s">
        <v>143</v>
      </c>
      <c r="F328" t="s">
        <v>349</v>
      </c>
      <c r="G328" t="s">
        <v>143</v>
      </c>
      <c r="H328" t="s">
        <v>350</v>
      </c>
    </row>
    <row r="330" spans="1:8" x14ac:dyDescent="0.35">
      <c r="A330" t="s">
        <v>351</v>
      </c>
    </row>
    <row r="331" spans="1:8" x14ac:dyDescent="0.35">
      <c r="A331" t="s">
        <v>84</v>
      </c>
      <c r="B331" t="s">
        <v>73</v>
      </c>
      <c r="C331" t="s">
        <v>74</v>
      </c>
      <c r="D331" t="s">
        <v>75</v>
      </c>
    </row>
    <row r="332" spans="1:8" x14ac:dyDescent="0.35">
      <c r="A332" t="s">
        <v>85</v>
      </c>
      <c r="B332">
        <v>20</v>
      </c>
      <c r="C332">
        <v>18</v>
      </c>
      <c r="D332">
        <v>2</v>
      </c>
    </row>
    <row r="333" spans="1:8" x14ac:dyDescent="0.35">
      <c r="A333" t="s">
        <v>86</v>
      </c>
      <c r="B333">
        <v>20</v>
      </c>
      <c r="C333">
        <v>20</v>
      </c>
      <c r="D333">
        <v>0</v>
      </c>
    </row>
    <row r="334" spans="1:8" x14ac:dyDescent="0.35">
      <c r="A334" t="s">
        <v>87</v>
      </c>
      <c r="B334">
        <v>19</v>
      </c>
      <c r="C334">
        <v>19</v>
      </c>
      <c r="D334">
        <v>0</v>
      </c>
    </row>
    <row r="335" spans="1:8" x14ac:dyDescent="0.35">
      <c r="A335" t="s">
        <v>88</v>
      </c>
      <c r="B335">
        <v>19</v>
      </c>
      <c r="C335">
        <v>18</v>
      </c>
      <c r="D335">
        <v>1</v>
      </c>
    </row>
    <row r="336" spans="1:8" x14ac:dyDescent="0.35">
      <c r="A336" t="s">
        <v>89</v>
      </c>
      <c r="B336">
        <v>20</v>
      </c>
      <c r="C336">
        <v>20</v>
      </c>
      <c r="D336">
        <v>0</v>
      </c>
    </row>
    <row r="337" spans="1:4" x14ac:dyDescent="0.35">
      <c r="A337" t="s">
        <v>90</v>
      </c>
      <c r="B337">
        <v>98</v>
      </c>
      <c r="C337">
        <v>95</v>
      </c>
      <c r="D337">
        <v>3</v>
      </c>
    </row>
    <row r="339" spans="1:4" x14ac:dyDescent="0.35">
      <c r="A339" t="s">
        <v>352</v>
      </c>
    </row>
    <row r="340" spans="1:4" x14ac:dyDescent="0.35">
      <c r="A340" t="s">
        <v>73</v>
      </c>
      <c r="B340" t="s">
        <v>74</v>
      </c>
      <c r="C340" t="s">
        <v>75</v>
      </c>
    </row>
    <row r="341" spans="1:4" x14ac:dyDescent="0.35">
      <c r="A341">
        <v>98</v>
      </c>
      <c r="B341" t="s">
        <v>330</v>
      </c>
      <c r="C341" t="s">
        <v>196</v>
      </c>
    </row>
    <row r="343" spans="1:4" x14ac:dyDescent="0.35">
      <c r="A343" t="s">
        <v>353</v>
      </c>
    </row>
    <row r="344" spans="1:4" x14ac:dyDescent="0.35">
      <c r="A344" t="s">
        <v>84</v>
      </c>
      <c r="B344" t="s">
        <v>73</v>
      </c>
      <c r="C344" t="s">
        <v>74</v>
      </c>
      <c r="D344" t="s">
        <v>75</v>
      </c>
    </row>
    <row r="345" spans="1:4" x14ac:dyDescent="0.35">
      <c r="A345" t="s">
        <v>85</v>
      </c>
      <c r="B345">
        <v>19</v>
      </c>
      <c r="C345">
        <v>5</v>
      </c>
      <c r="D345">
        <v>14</v>
      </c>
    </row>
    <row r="346" spans="1:4" x14ac:dyDescent="0.35">
      <c r="A346" t="s">
        <v>86</v>
      </c>
      <c r="B346">
        <v>18</v>
      </c>
      <c r="C346">
        <v>13</v>
      </c>
      <c r="D346">
        <v>5</v>
      </c>
    </row>
    <row r="347" spans="1:4" x14ac:dyDescent="0.35">
      <c r="A347" t="s">
        <v>87</v>
      </c>
      <c r="B347">
        <v>19</v>
      </c>
      <c r="C347">
        <v>8</v>
      </c>
      <c r="D347">
        <v>11</v>
      </c>
    </row>
    <row r="348" spans="1:4" x14ac:dyDescent="0.35">
      <c r="A348" t="s">
        <v>88</v>
      </c>
      <c r="B348">
        <v>19</v>
      </c>
      <c r="C348">
        <v>6</v>
      </c>
      <c r="D348">
        <v>13</v>
      </c>
    </row>
    <row r="349" spans="1:4" x14ac:dyDescent="0.35">
      <c r="A349" t="s">
        <v>89</v>
      </c>
      <c r="B349">
        <v>20</v>
      </c>
      <c r="C349">
        <v>9</v>
      </c>
      <c r="D349">
        <v>11</v>
      </c>
    </row>
    <row r="350" spans="1:4" x14ac:dyDescent="0.35">
      <c r="A350" t="s">
        <v>90</v>
      </c>
      <c r="B350">
        <v>95</v>
      </c>
      <c r="C350">
        <v>41</v>
      </c>
      <c r="D350">
        <v>54</v>
      </c>
    </row>
    <row r="352" spans="1:4" x14ac:dyDescent="0.35">
      <c r="A352" t="s">
        <v>354</v>
      </c>
    </row>
    <row r="353" spans="1:7" x14ac:dyDescent="0.35">
      <c r="A353" t="s">
        <v>73</v>
      </c>
      <c r="B353" t="s">
        <v>74</v>
      </c>
      <c r="C353" t="s">
        <v>75</v>
      </c>
    </row>
    <row r="354" spans="1:7" x14ac:dyDescent="0.35">
      <c r="A354">
        <v>95</v>
      </c>
      <c r="B354" t="s">
        <v>355</v>
      </c>
      <c r="C354" t="s">
        <v>356</v>
      </c>
    </row>
    <row r="356" spans="1:7" x14ac:dyDescent="0.35">
      <c r="A356" t="s">
        <v>357</v>
      </c>
    </row>
    <row r="357" spans="1:7" x14ac:dyDescent="0.35">
      <c r="A357" t="s">
        <v>73</v>
      </c>
      <c r="B357" t="s">
        <v>75</v>
      </c>
    </row>
    <row r="358" spans="1:7" x14ac:dyDescent="0.35">
      <c r="A358">
        <v>98</v>
      </c>
      <c r="B358" t="s">
        <v>319</v>
      </c>
    </row>
    <row r="360" spans="1:7" x14ac:dyDescent="0.35">
      <c r="A360" t="s">
        <v>358</v>
      </c>
    </row>
    <row r="361" spans="1:7" x14ac:dyDescent="0.35">
      <c r="A361" t="s">
        <v>73</v>
      </c>
      <c r="B361" t="s">
        <v>140</v>
      </c>
      <c r="C361" t="s">
        <v>144</v>
      </c>
      <c r="D361" t="s">
        <v>147</v>
      </c>
    </row>
    <row r="362" spans="1:7" x14ac:dyDescent="0.35">
      <c r="A362">
        <v>90</v>
      </c>
      <c r="B362" t="s">
        <v>359</v>
      </c>
      <c r="C362" t="s">
        <v>360</v>
      </c>
      <c r="D362" t="s">
        <v>361</v>
      </c>
    </row>
    <row r="364" spans="1:7" x14ac:dyDescent="0.35">
      <c r="A364" t="s">
        <v>362</v>
      </c>
    </row>
    <row r="365" spans="1:7" x14ac:dyDescent="0.35">
      <c r="A365" t="s">
        <v>84</v>
      </c>
      <c r="B365" t="s">
        <v>73</v>
      </c>
      <c r="C365" t="s">
        <v>124</v>
      </c>
      <c r="D365" t="s">
        <v>125</v>
      </c>
      <c r="E365" t="s">
        <v>126</v>
      </c>
      <c r="F365" t="s">
        <v>127</v>
      </c>
      <c r="G365" t="s">
        <v>169</v>
      </c>
    </row>
    <row r="366" spans="1:7" x14ac:dyDescent="0.35">
      <c r="A366" t="s">
        <v>85</v>
      </c>
      <c r="B366">
        <v>2</v>
      </c>
      <c r="C366">
        <v>5000</v>
      </c>
      <c r="D366">
        <v>4000</v>
      </c>
      <c r="E366">
        <v>4000</v>
      </c>
      <c r="F366">
        <v>6000</v>
      </c>
      <c r="G366">
        <v>10000</v>
      </c>
    </row>
    <row r="367" spans="1:7" x14ac:dyDescent="0.35">
      <c r="A367" t="s">
        <v>88</v>
      </c>
      <c r="B367">
        <v>1</v>
      </c>
      <c r="C367">
        <v>1000</v>
      </c>
      <c r="D367">
        <v>1000</v>
      </c>
      <c r="E367">
        <v>1000</v>
      </c>
      <c r="F367">
        <v>1000</v>
      </c>
      <c r="G367">
        <v>1000</v>
      </c>
    </row>
    <row r="368" spans="1:7" x14ac:dyDescent="0.35">
      <c r="A368" t="s">
        <v>90</v>
      </c>
      <c r="B368">
        <v>3</v>
      </c>
      <c r="C368">
        <v>3666.67</v>
      </c>
      <c r="D368">
        <v>4000</v>
      </c>
      <c r="E368">
        <v>1000</v>
      </c>
      <c r="F368">
        <v>6000</v>
      </c>
      <c r="G368">
        <v>11000</v>
      </c>
    </row>
    <row r="370" spans="1:6" x14ac:dyDescent="0.35">
      <c r="A370" t="s">
        <v>363</v>
      </c>
    </row>
    <row r="371" spans="1:6" x14ac:dyDescent="0.35">
      <c r="A371" t="s">
        <v>73</v>
      </c>
      <c r="B371" t="s">
        <v>364</v>
      </c>
      <c r="C371" t="s">
        <v>365</v>
      </c>
      <c r="D371" t="s">
        <v>366</v>
      </c>
      <c r="E371" t="s">
        <v>367</v>
      </c>
      <c r="F371" t="s">
        <v>368</v>
      </c>
    </row>
    <row r="372" spans="1:6" x14ac:dyDescent="0.35">
      <c r="A372">
        <v>98</v>
      </c>
      <c r="B372" t="s">
        <v>186</v>
      </c>
      <c r="C372" t="s">
        <v>213</v>
      </c>
      <c r="D372" t="s">
        <v>369</v>
      </c>
      <c r="E372" t="s">
        <v>198</v>
      </c>
      <c r="F372" t="s">
        <v>186</v>
      </c>
    </row>
    <row r="374" spans="1:6" x14ac:dyDescent="0.35">
      <c r="A374" t="s">
        <v>370</v>
      </c>
    </row>
    <row r="375" spans="1:6" x14ac:dyDescent="0.35">
      <c r="A375" t="s">
        <v>73</v>
      </c>
      <c r="B375" t="s">
        <v>371</v>
      </c>
      <c r="C375" t="s">
        <v>372</v>
      </c>
      <c r="D375" t="s">
        <v>373</v>
      </c>
      <c r="E375" t="s">
        <v>374</v>
      </c>
    </row>
    <row r="376" spans="1:6" x14ac:dyDescent="0.35">
      <c r="A376">
        <v>30</v>
      </c>
      <c r="B376" t="s">
        <v>375</v>
      </c>
      <c r="C376" t="s">
        <v>350</v>
      </c>
      <c r="D376" t="s">
        <v>376</v>
      </c>
      <c r="E376" t="s">
        <v>143</v>
      </c>
    </row>
    <row r="378" spans="1:6" x14ac:dyDescent="0.35">
      <c r="A378" t="s">
        <v>377</v>
      </c>
    </row>
    <row r="379" spans="1:6" x14ac:dyDescent="0.35">
      <c r="A379" t="s">
        <v>84</v>
      </c>
      <c r="B379" t="s">
        <v>73</v>
      </c>
      <c r="C379" t="s">
        <v>378</v>
      </c>
      <c r="D379" t="s">
        <v>371</v>
      </c>
      <c r="E379" t="s">
        <v>379</v>
      </c>
    </row>
    <row r="380" spans="1:6" x14ac:dyDescent="0.35">
      <c r="A380" t="s">
        <v>85</v>
      </c>
      <c r="B380">
        <v>20</v>
      </c>
      <c r="C380">
        <v>17</v>
      </c>
      <c r="D380">
        <v>2</v>
      </c>
      <c r="E380">
        <v>1</v>
      </c>
    </row>
    <row r="381" spans="1:6" x14ac:dyDescent="0.35">
      <c r="A381" t="s">
        <v>86</v>
      </c>
      <c r="B381">
        <v>20</v>
      </c>
      <c r="C381">
        <v>12</v>
      </c>
      <c r="D381">
        <v>6</v>
      </c>
      <c r="E381">
        <v>2</v>
      </c>
    </row>
    <row r="382" spans="1:6" x14ac:dyDescent="0.35">
      <c r="A382" t="s">
        <v>87</v>
      </c>
      <c r="B382">
        <v>19</v>
      </c>
      <c r="C382">
        <v>12</v>
      </c>
      <c r="D382">
        <v>11</v>
      </c>
      <c r="E382">
        <v>2</v>
      </c>
    </row>
    <row r="383" spans="1:6" x14ac:dyDescent="0.35">
      <c r="A383" t="s">
        <v>88</v>
      </c>
      <c r="B383">
        <v>19</v>
      </c>
      <c r="C383">
        <v>13</v>
      </c>
      <c r="D383">
        <v>8</v>
      </c>
      <c r="E383">
        <v>2</v>
      </c>
    </row>
    <row r="384" spans="1:6" x14ac:dyDescent="0.35">
      <c r="A384" t="s">
        <v>89</v>
      </c>
      <c r="B384">
        <v>20</v>
      </c>
      <c r="C384">
        <v>15</v>
      </c>
      <c r="D384">
        <v>9</v>
      </c>
      <c r="E384">
        <v>0</v>
      </c>
    </row>
    <row r="385" spans="1:8" x14ac:dyDescent="0.35">
      <c r="A385" t="s">
        <v>90</v>
      </c>
      <c r="B385">
        <v>98</v>
      </c>
      <c r="C385">
        <v>69</v>
      </c>
      <c r="D385">
        <v>36</v>
      </c>
      <c r="E385">
        <v>7</v>
      </c>
    </row>
    <row r="387" spans="1:8" x14ac:dyDescent="0.35">
      <c r="A387" t="s">
        <v>380</v>
      </c>
    </row>
    <row r="388" spans="1:8" x14ac:dyDescent="0.35">
      <c r="A388" t="s">
        <v>84</v>
      </c>
      <c r="B388" t="s">
        <v>73</v>
      </c>
      <c r="C388" t="s">
        <v>381</v>
      </c>
      <c r="D388" t="s">
        <v>229</v>
      </c>
      <c r="E388" t="s">
        <v>382</v>
      </c>
      <c r="F388" t="s">
        <v>383</v>
      </c>
      <c r="G388" t="s">
        <v>384</v>
      </c>
      <c r="H388" t="s">
        <v>385</v>
      </c>
    </row>
    <row r="389" spans="1:8" x14ac:dyDescent="0.35">
      <c r="A389" t="s">
        <v>85</v>
      </c>
      <c r="B389">
        <v>17</v>
      </c>
      <c r="C389">
        <v>2</v>
      </c>
      <c r="D389">
        <v>1</v>
      </c>
      <c r="E389">
        <v>4</v>
      </c>
      <c r="F389">
        <v>10</v>
      </c>
      <c r="G389">
        <v>0</v>
      </c>
      <c r="H389">
        <v>0</v>
      </c>
    </row>
    <row r="390" spans="1:8" x14ac:dyDescent="0.35">
      <c r="A390" t="s">
        <v>86</v>
      </c>
      <c r="B390">
        <v>12</v>
      </c>
      <c r="C390">
        <v>3</v>
      </c>
      <c r="D390">
        <v>0</v>
      </c>
      <c r="E390">
        <v>1</v>
      </c>
      <c r="F390">
        <v>4</v>
      </c>
      <c r="G390">
        <v>3</v>
      </c>
      <c r="H390">
        <v>1</v>
      </c>
    </row>
    <row r="391" spans="1:8" x14ac:dyDescent="0.35">
      <c r="A391" t="s">
        <v>87</v>
      </c>
      <c r="B391">
        <v>12</v>
      </c>
      <c r="C391">
        <v>4</v>
      </c>
      <c r="D391">
        <v>0</v>
      </c>
      <c r="E391">
        <v>4</v>
      </c>
      <c r="F391">
        <v>3</v>
      </c>
      <c r="G391">
        <v>0</v>
      </c>
      <c r="H391">
        <v>1</v>
      </c>
    </row>
    <row r="392" spans="1:8" x14ac:dyDescent="0.35">
      <c r="A392" t="s">
        <v>88</v>
      </c>
      <c r="B392">
        <v>13</v>
      </c>
      <c r="C392">
        <v>0</v>
      </c>
      <c r="D392">
        <v>3</v>
      </c>
      <c r="E392">
        <v>5</v>
      </c>
      <c r="F392">
        <v>1</v>
      </c>
      <c r="G392">
        <v>2</v>
      </c>
      <c r="H392">
        <v>2</v>
      </c>
    </row>
    <row r="393" spans="1:8" x14ac:dyDescent="0.35">
      <c r="A393" t="s">
        <v>89</v>
      </c>
      <c r="B393">
        <v>15</v>
      </c>
      <c r="C393">
        <v>2</v>
      </c>
      <c r="D393">
        <v>0</v>
      </c>
      <c r="E393">
        <v>4</v>
      </c>
      <c r="F393">
        <v>2</v>
      </c>
      <c r="G393">
        <v>6</v>
      </c>
      <c r="H393">
        <v>1</v>
      </c>
    </row>
    <row r="394" spans="1:8" x14ac:dyDescent="0.35">
      <c r="A394" t="s">
        <v>90</v>
      </c>
      <c r="B394">
        <v>69</v>
      </c>
      <c r="C394">
        <v>11</v>
      </c>
      <c r="D394">
        <v>4</v>
      </c>
      <c r="E394">
        <v>18</v>
      </c>
      <c r="F394">
        <v>20</v>
      </c>
      <c r="G394">
        <v>11</v>
      </c>
      <c r="H394">
        <v>5</v>
      </c>
    </row>
    <row r="396" spans="1:8" x14ac:dyDescent="0.35">
      <c r="A396" t="s">
        <v>386</v>
      </c>
    </row>
    <row r="397" spans="1:8" x14ac:dyDescent="0.35">
      <c r="A397" t="s">
        <v>73</v>
      </c>
      <c r="B397" t="s">
        <v>384</v>
      </c>
      <c r="C397" t="s">
        <v>381</v>
      </c>
      <c r="D397" t="s">
        <v>229</v>
      </c>
      <c r="E397" t="s">
        <v>382</v>
      </c>
      <c r="F397" t="s">
        <v>385</v>
      </c>
      <c r="G397" t="s">
        <v>383</v>
      </c>
    </row>
    <row r="398" spans="1:8" x14ac:dyDescent="0.35">
      <c r="A398">
        <v>69</v>
      </c>
      <c r="B398" t="s">
        <v>295</v>
      </c>
      <c r="C398" t="s">
        <v>295</v>
      </c>
      <c r="D398" t="s">
        <v>387</v>
      </c>
      <c r="E398" t="s">
        <v>323</v>
      </c>
      <c r="F398" t="s">
        <v>339</v>
      </c>
      <c r="G398" t="s">
        <v>388</v>
      </c>
    </row>
    <row r="400" spans="1:8" x14ac:dyDescent="0.35">
      <c r="A400" t="s">
        <v>389</v>
      </c>
    </row>
    <row r="401" spans="1:8" x14ac:dyDescent="0.35">
      <c r="A401" t="s">
        <v>73</v>
      </c>
      <c r="B401" t="s">
        <v>390</v>
      </c>
      <c r="C401" t="s">
        <v>391</v>
      </c>
      <c r="D401" t="s">
        <v>392</v>
      </c>
      <c r="E401" t="s">
        <v>393</v>
      </c>
      <c r="F401" t="s">
        <v>394</v>
      </c>
      <c r="G401" t="s">
        <v>250</v>
      </c>
      <c r="H401" t="s">
        <v>395</v>
      </c>
    </row>
    <row r="402" spans="1:8" x14ac:dyDescent="0.35">
      <c r="A402">
        <v>97</v>
      </c>
      <c r="B402" t="s">
        <v>101</v>
      </c>
      <c r="C402" t="s">
        <v>396</v>
      </c>
      <c r="D402" t="s">
        <v>397</v>
      </c>
      <c r="E402" t="s">
        <v>398</v>
      </c>
      <c r="F402" t="s">
        <v>399</v>
      </c>
      <c r="G402" t="s">
        <v>196</v>
      </c>
      <c r="H402" t="s">
        <v>400</v>
      </c>
    </row>
    <row r="404" spans="1:8" x14ac:dyDescent="0.35">
      <c r="A404" t="s">
        <v>401</v>
      </c>
    </row>
    <row r="405" spans="1:8" x14ac:dyDescent="0.35">
      <c r="A405" t="s">
        <v>73</v>
      </c>
      <c r="B405" t="s">
        <v>402</v>
      </c>
      <c r="C405" t="s">
        <v>403</v>
      </c>
      <c r="D405" t="s">
        <v>404</v>
      </c>
    </row>
    <row r="406" spans="1:8" x14ac:dyDescent="0.35">
      <c r="A406">
        <v>95</v>
      </c>
      <c r="B406" t="s">
        <v>405</v>
      </c>
      <c r="C406" t="s">
        <v>406</v>
      </c>
      <c r="D406" t="s">
        <v>407</v>
      </c>
    </row>
    <row r="408" spans="1:8" x14ac:dyDescent="0.35">
      <c r="A408" t="s">
        <v>408</v>
      </c>
    </row>
    <row r="409" spans="1:8" x14ac:dyDescent="0.35">
      <c r="A409" t="s">
        <v>84</v>
      </c>
      <c r="B409" t="s">
        <v>73</v>
      </c>
      <c r="C409" t="s">
        <v>409</v>
      </c>
      <c r="D409" t="s">
        <v>410</v>
      </c>
      <c r="E409" t="s">
        <v>411</v>
      </c>
      <c r="F409" t="s">
        <v>250</v>
      </c>
    </row>
    <row r="410" spans="1:8" x14ac:dyDescent="0.35">
      <c r="A410" t="s">
        <v>85</v>
      </c>
      <c r="B410">
        <v>1</v>
      </c>
      <c r="C410">
        <v>1</v>
      </c>
      <c r="D410">
        <v>0</v>
      </c>
      <c r="E410">
        <v>0</v>
      </c>
      <c r="F410">
        <v>0</v>
      </c>
    </row>
    <row r="411" spans="1:8" x14ac:dyDescent="0.35">
      <c r="A411" t="s">
        <v>86</v>
      </c>
      <c r="B411">
        <v>1</v>
      </c>
      <c r="C411">
        <v>1</v>
      </c>
      <c r="D411">
        <v>0</v>
      </c>
      <c r="E411">
        <v>0</v>
      </c>
      <c r="F411">
        <v>0</v>
      </c>
    </row>
    <row r="412" spans="1:8" x14ac:dyDescent="0.35">
      <c r="A412" t="s">
        <v>88</v>
      </c>
      <c r="B412">
        <v>2</v>
      </c>
      <c r="C412">
        <v>2</v>
      </c>
      <c r="D412">
        <v>0</v>
      </c>
      <c r="E412">
        <v>0</v>
      </c>
      <c r="F412">
        <v>0</v>
      </c>
    </row>
    <row r="413" spans="1:8" x14ac:dyDescent="0.35">
      <c r="A413" t="s">
        <v>89</v>
      </c>
      <c r="B413">
        <v>1</v>
      </c>
      <c r="C413">
        <v>1</v>
      </c>
      <c r="D413">
        <v>0</v>
      </c>
      <c r="E413">
        <v>0</v>
      </c>
      <c r="F413">
        <v>0</v>
      </c>
    </row>
    <row r="414" spans="1:8" x14ac:dyDescent="0.35">
      <c r="A414" t="s">
        <v>90</v>
      </c>
      <c r="B414">
        <v>5</v>
      </c>
      <c r="C414">
        <v>5</v>
      </c>
      <c r="D414">
        <v>0</v>
      </c>
      <c r="E414">
        <v>0</v>
      </c>
      <c r="F414">
        <v>0</v>
      </c>
    </row>
    <row r="416" spans="1:8" x14ac:dyDescent="0.35">
      <c r="A416" t="s">
        <v>412</v>
      </c>
    </row>
    <row r="417" spans="1:11" x14ac:dyDescent="0.35">
      <c r="A417" t="s">
        <v>73</v>
      </c>
      <c r="B417" t="s">
        <v>413</v>
      </c>
      <c r="C417" t="s">
        <v>414</v>
      </c>
      <c r="D417" t="s">
        <v>415</v>
      </c>
      <c r="E417" t="s">
        <v>416</v>
      </c>
      <c r="F417" t="s">
        <v>417</v>
      </c>
      <c r="G417" t="s">
        <v>418</v>
      </c>
      <c r="H417" t="s">
        <v>419</v>
      </c>
      <c r="I417" t="s">
        <v>420</v>
      </c>
      <c r="J417" t="s">
        <v>250</v>
      </c>
      <c r="K417" t="s">
        <v>229</v>
      </c>
    </row>
    <row r="418" spans="1:11" x14ac:dyDescent="0.35">
      <c r="A418">
        <v>66</v>
      </c>
      <c r="B418" t="s">
        <v>421</v>
      </c>
      <c r="C418" t="s">
        <v>422</v>
      </c>
      <c r="D418" t="s">
        <v>423</v>
      </c>
      <c r="E418" t="s">
        <v>424</v>
      </c>
      <c r="F418" t="s">
        <v>425</v>
      </c>
      <c r="G418" t="s">
        <v>426</v>
      </c>
      <c r="H418" t="s">
        <v>92</v>
      </c>
      <c r="I418" t="s">
        <v>290</v>
      </c>
      <c r="J418" t="s">
        <v>427</v>
      </c>
      <c r="K418" t="s">
        <v>428</v>
      </c>
    </row>
    <row r="420" spans="1:11" x14ac:dyDescent="0.35">
      <c r="A420" t="s">
        <v>429</v>
      </c>
    </row>
    <row r="421" spans="1:11" x14ac:dyDescent="0.35">
      <c r="A421" t="s">
        <v>84</v>
      </c>
      <c r="B421" t="s">
        <v>73</v>
      </c>
      <c r="C421" t="s">
        <v>221</v>
      </c>
      <c r="D421" t="s">
        <v>222</v>
      </c>
      <c r="E421" t="s">
        <v>223</v>
      </c>
      <c r="F421" t="s">
        <v>224</v>
      </c>
      <c r="G421" t="s">
        <v>225</v>
      </c>
    </row>
    <row r="422" spans="1:11" x14ac:dyDescent="0.35">
      <c r="A422" t="s">
        <v>85</v>
      </c>
      <c r="B422">
        <v>20</v>
      </c>
      <c r="C422">
        <v>1</v>
      </c>
      <c r="D422">
        <v>8</v>
      </c>
      <c r="E422">
        <v>7</v>
      </c>
      <c r="F422">
        <v>3</v>
      </c>
      <c r="G422">
        <v>1</v>
      </c>
    </row>
    <row r="423" spans="1:11" x14ac:dyDescent="0.35">
      <c r="A423" t="s">
        <v>86</v>
      </c>
      <c r="B423">
        <v>20</v>
      </c>
      <c r="C423">
        <v>2</v>
      </c>
      <c r="D423">
        <v>1</v>
      </c>
      <c r="E423">
        <v>3</v>
      </c>
      <c r="F423">
        <v>14</v>
      </c>
      <c r="G423">
        <v>0</v>
      </c>
    </row>
    <row r="424" spans="1:11" x14ac:dyDescent="0.35">
      <c r="A424" t="s">
        <v>87</v>
      </c>
      <c r="B424">
        <v>19</v>
      </c>
      <c r="C424">
        <v>3</v>
      </c>
      <c r="D424">
        <v>5</v>
      </c>
      <c r="E424">
        <v>7</v>
      </c>
      <c r="F424">
        <v>3</v>
      </c>
      <c r="G424">
        <v>1</v>
      </c>
    </row>
    <row r="425" spans="1:11" x14ac:dyDescent="0.35">
      <c r="A425" t="s">
        <v>88</v>
      </c>
      <c r="B425">
        <v>19</v>
      </c>
      <c r="C425">
        <v>6</v>
      </c>
      <c r="D425">
        <v>2</v>
      </c>
      <c r="E425">
        <v>5</v>
      </c>
      <c r="F425">
        <v>5</v>
      </c>
      <c r="G425">
        <v>1</v>
      </c>
    </row>
    <row r="426" spans="1:11" x14ac:dyDescent="0.35">
      <c r="A426" t="s">
        <v>89</v>
      </c>
      <c r="B426">
        <v>20</v>
      </c>
      <c r="C426">
        <v>3</v>
      </c>
      <c r="D426">
        <v>5</v>
      </c>
      <c r="E426">
        <v>8</v>
      </c>
      <c r="F426">
        <v>1</v>
      </c>
      <c r="G426">
        <v>3</v>
      </c>
    </row>
    <row r="427" spans="1:11" x14ac:dyDescent="0.35">
      <c r="A427" t="s">
        <v>90</v>
      </c>
      <c r="B427">
        <v>98</v>
      </c>
      <c r="C427">
        <v>15</v>
      </c>
      <c r="D427">
        <v>21</v>
      </c>
      <c r="E427">
        <v>30</v>
      </c>
      <c r="F427">
        <v>26</v>
      </c>
      <c r="G427">
        <v>6</v>
      </c>
    </row>
    <row r="429" spans="1:11" x14ac:dyDescent="0.35">
      <c r="A429" t="s">
        <v>430</v>
      </c>
    </row>
    <row r="430" spans="1:11" x14ac:dyDescent="0.35">
      <c r="A430" t="s">
        <v>73</v>
      </c>
      <c r="B430" t="s">
        <v>221</v>
      </c>
      <c r="C430" t="s">
        <v>222</v>
      </c>
      <c r="D430" t="s">
        <v>223</v>
      </c>
      <c r="E430" t="s">
        <v>224</v>
      </c>
      <c r="F430" t="s">
        <v>225</v>
      </c>
    </row>
    <row r="431" spans="1:11" x14ac:dyDescent="0.35">
      <c r="A431">
        <v>98</v>
      </c>
      <c r="B431" t="s">
        <v>80</v>
      </c>
      <c r="C431" t="s">
        <v>212</v>
      </c>
      <c r="D431" t="s">
        <v>431</v>
      </c>
      <c r="E431" t="s">
        <v>93</v>
      </c>
      <c r="F431" t="s">
        <v>92</v>
      </c>
    </row>
    <row r="433" spans="1:7" x14ac:dyDescent="0.35">
      <c r="A433" t="s">
        <v>432</v>
      </c>
    </row>
    <row r="434" spans="1:7" x14ac:dyDescent="0.35">
      <c r="A434" t="s">
        <v>84</v>
      </c>
      <c r="B434" t="s">
        <v>73</v>
      </c>
      <c r="C434" t="s">
        <v>433</v>
      </c>
      <c r="D434" t="s">
        <v>434</v>
      </c>
      <c r="E434" t="s">
        <v>435</v>
      </c>
      <c r="F434" t="s">
        <v>436</v>
      </c>
      <c r="G434" t="s">
        <v>437</v>
      </c>
    </row>
    <row r="435" spans="1:7" x14ac:dyDescent="0.35">
      <c r="A435" t="s">
        <v>85</v>
      </c>
      <c r="B435">
        <v>17</v>
      </c>
      <c r="C435">
        <v>6</v>
      </c>
      <c r="D435">
        <v>7</v>
      </c>
      <c r="E435">
        <v>4</v>
      </c>
      <c r="F435">
        <v>0</v>
      </c>
      <c r="G435">
        <v>0</v>
      </c>
    </row>
    <row r="436" spans="1:7" x14ac:dyDescent="0.35">
      <c r="A436" t="s">
        <v>86</v>
      </c>
      <c r="B436">
        <v>12</v>
      </c>
      <c r="C436">
        <v>7</v>
      </c>
      <c r="D436">
        <v>0</v>
      </c>
      <c r="E436">
        <v>5</v>
      </c>
      <c r="F436">
        <v>0</v>
      </c>
      <c r="G436">
        <v>0</v>
      </c>
    </row>
    <row r="437" spans="1:7" x14ac:dyDescent="0.35">
      <c r="A437" t="s">
        <v>87</v>
      </c>
      <c r="B437">
        <v>12</v>
      </c>
      <c r="C437">
        <v>8</v>
      </c>
      <c r="D437">
        <v>2</v>
      </c>
      <c r="E437">
        <v>2</v>
      </c>
      <c r="F437">
        <v>0</v>
      </c>
      <c r="G437">
        <v>0</v>
      </c>
    </row>
    <row r="438" spans="1:7" x14ac:dyDescent="0.35">
      <c r="A438" t="s">
        <v>88</v>
      </c>
      <c r="B438">
        <v>12</v>
      </c>
      <c r="C438">
        <v>1</v>
      </c>
      <c r="D438">
        <v>3</v>
      </c>
      <c r="E438">
        <v>7</v>
      </c>
      <c r="F438">
        <v>1</v>
      </c>
      <c r="G438">
        <v>0</v>
      </c>
    </row>
    <row r="439" spans="1:7" x14ac:dyDescent="0.35">
      <c r="A439" t="s">
        <v>89</v>
      </c>
      <c r="B439">
        <v>15</v>
      </c>
      <c r="C439">
        <v>6</v>
      </c>
      <c r="D439">
        <v>2</v>
      </c>
      <c r="E439">
        <v>6</v>
      </c>
      <c r="F439">
        <v>0</v>
      </c>
      <c r="G439">
        <v>1</v>
      </c>
    </row>
    <row r="440" spans="1:7" x14ac:dyDescent="0.35">
      <c r="A440" t="s">
        <v>90</v>
      </c>
      <c r="B440">
        <v>68</v>
      </c>
      <c r="C440">
        <v>28</v>
      </c>
      <c r="D440">
        <v>14</v>
      </c>
      <c r="E440">
        <v>24</v>
      </c>
      <c r="F440">
        <v>1</v>
      </c>
      <c r="G440">
        <v>1</v>
      </c>
    </row>
    <row r="442" spans="1:7" x14ac:dyDescent="0.35">
      <c r="A442" t="s">
        <v>438</v>
      </c>
    </row>
    <row r="443" spans="1:7" x14ac:dyDescent="0.35">
      <c r="A443" t="s">
        <v>73</v>
      </c>
      <c r="B443" t="s">
        <v>433</v>
      </c>
      <c r="C443" t="s">
        <v>434</v>
      </c>
      <c r="D443" t="s">
        <v>436</v>
      </c>
      <c r="E443" t="s">
        <v>437</v>
      </c>
      <c r="F443" t="s">
        <v>435</v>
      </c>
    </row>
    <row r="444" spans="1:7" x14ac:dyDescent="0.35">
      <c r="A444">
        <v>68</v>
      </c>
      <c r="B444" t="s">
        <v>439</v>
      </c>
      <c r="C444" t="s">
        <v>440</v>
      </c>
      <c r="D444" t="s">
        <v>441</v>
      </c>
      <c r="E444" t="s">
        <v>441</v>
      </c>
      <c r="F444" t="s">
        <v>442</v>
      </c>
    </row>
    <row r="446" spans="1:7" x14ac:dyDescent="0.35">
      <c r="A446" t="s">
        <v>443</v>
      </c>
    </row>
    <row r="447" spans="1:7" x14ac:dyDescent="0.35">
      <c r="A447" t="s">
        <v>84</v>
      </c>
      <c r="B447" t="s">
        <v>73</v>
      </c>
      <c r="C447" t="s">
        <v>444</v>
      </c>
      <c r="D447" t="s">
        <v>74</v>
      </c>
      <c r="E447" t="s">
        <v>75</v>
      </c>
    </row>
    <row r="448" spans="1:7" x14ac:dyDescent="0.35">
      <c r="A448" t="s">
        <v>85</v>
      </c>
      <c r="B448">
        <v>20</v>
      </c>
      <c r="C448">
        <v>2</v>
      </c>
      <c r="D448">
        <v>10</v>
      </c>
      <c r="E448">
        <v>8</v>
      </c>
    </row>
    <row r="449" spans="1:7" x14ac:dyDescent="0.35">
      <c r="A449" t="s">
        <v>86</v>
      </c>
      <c r="B449">
        <v>20</v>
      </c>
      <c r="C449">
        <v>4</v>
      </c>
      <c r="D449">
        <v>8</v>
      </c>
      <c r="E449">
        <v>8</v>
      </c>
    </row>
    <row r="450" spans="1:7" x14ac:dyDescent="0.35">
      <c r="A450" t="s">
        <v>87</v>
      </c>
      <c r="B450">
        <v>19</v>
      </c>
      <c r="C450">
        <v>0</v>
      </c>
      <c r="D450">
        <v>7</v>
      </c>
      <c r="E450">
        <v>12</v>
      </c>
    </row>
    <row r="451" spans="1:7" x14ac:dyDescent="0.35">
      <c r="A451" t="s">
        <v>88</v>
      </c>
      <c r="B451">
        <v>19</v>
      </c>
      <c r="C451">
        <v>2</v>
      </c>
      <c r="D451">
        <v>6</v>
      </c>
      <c r="E451">
        <v>11</v>
      </c>
    </row>
    <row r="452" spans="1:7" x14ac:dyDescent="0.35">
      <c r="A452" t="s">
        <v>89</v>
      </c>
      <c r="B452">
        <v>20</v>
      </c>
      <c r="C452">
        <v>0</v>
      </c>
      <c r="D452">
        <v>13</v>
      </c>
      <c r="E452">
        <v>7</v>
      </c>
    </row>
    <row r="453" spans="1:7" x14ac:dyDescent="0.35">
      <c r="A453" t="s">
        <v>90</v>
      </c>
      <c r="B453">
        <v>98</v>
      </c>
      <c r="C453">
        <v>8</v>
      </c>
      <c r="D453">
        <v>44</v>
      </c>
      <c r="E453">
        <v>46</v>
      </c>
    </row>
    <row r="455" spans="1:7" x14ac:dyDescent="0.35">
      <c r="A455" t="s">
        <v>445</v>
      </c>
    </row>
    <row r="456" spans="1:7" x14ac:dyDescent="0.35">
      <c r="A456" t="s">
        <v>73</v>
      </c>
      <c r="B456" t="s">
        <v>444</v>
      </c>
      <c r="C456" t="s">
        <v>74</v>
      </c>
      <c r="D456" t="s">
        <v>75</v>
      </c>
    </row>
    <row r="457" spans="1:7" x14ac:dyDescent="0.35">
      <c r="A457">
        <v>98</v>
      </c>
      <c r="B457" t="s">
        <v>197</v>
      </c>
      <c r="C457" t="s">
        <v>446</v>
      </c>
      <c r="D457" t="s">
        <v>447</v>
      </c>
    </row>
    <row r="459" spans="1:7" x14ac:dyDescent="0.35">
      <c r="A459" t="s">
        <v>448</v>
      </c>
    </row>
    <row r="460" spans="1:7" x14ac:dyDescent="0.35">
      <c r="A460" t="s">
        <v>84</v>
      </c>
      <c r="B460" t="s">
        <v>73</v>
      </c>
      <c r="C460" t="s">
        <v>124</v>
      </c>
      <c r="D460" t="s">
        <v>125</v>
      </c>
      <c r="E460" t="s">
        <v>126</v>
      </c>
      <c r="F460" t="s">
        <v>127</v>
      </c>
      <c r="G460" t="s">
        <v>169</v>
      </c>
    </row>
    <row r="461" spans="1:7" x14ac:dyDescent="0.35">
      <c r="A461" t="s">
        <v>85</v>
      </c>
      <c r="B461">
        <v>14</v>
      </c>
      <c r="C461">
        <v>1121.43</v>
      </c>
      <c r="D461">
        <v>1000</v>
      </c>
      <c r="E461">
        <v>300</v>
      </c>
      <c r="F461">
        <v>2000</v>
      </c>
      <c r="G461">
        <v>15700</v>
      </c>
    </row>
    <row r="462" spans="1:7" x14ac:dyDescent="0.35">
      <c r="A462" t="s">
        <v>86</v>
      </c>
      <c r="B462">
        <v>5</v>
      </c>
      <c r="C462">
        <v>660</v>
      </c>
      <c r="D462">
        <v>700</v>
      </c>
      <c r="E462">
        <v>500</v>
      </c>
      <c r="F462">
        <v>800</v>
      </c>
      <c r="G462">
        <v>3300</v>
      </c>
    </row>
    <row r="463" spans="1:7" x14ac:dyDescent="0.35">
      <c r="A463" t="s">
        <v>87</v>
      </c>
      <c r="B463">
        <v>11</v>
      </c>
      <c r="C463">
        <v>472.73</v>
      </c>
      <c r="D463">
        <v>400</v>
      </c>
      <c r="E463">
        <v>200</v>
      </c>
      <c r="F463">
        <v>1000</v>
      </c>
      <c r="G463">
        <v>5200</v>
      </c>
    </row>
    <row r="464" spans="1:7" x14ac:dyDescent="0.35">
      <c r="A464" t="s">
        <v>88</v>
      </c>
      <c r="B464">
        <v>13</v>
      </c>
      <c r="C464">
        <v>476.92</v>
      </c>
      <c r="D464">
        <v>400</v>
      </c>
      <c r="E464">
        <v>100</v>
      </c>
      <c r="F464">
        <v>1400</v>
      </c>
      <c r="G464">
        <v>6200</v>
      </c>
    </row>
    <row r="465" spans="1:7" x14ac:dyDescent="0.35">
      <c r="A465" t="s">
        <v>89</v>
      </c>
      <c r="B465">
        <v>11</v>
      </c>
      <c r="C465">
        <v>700</v>
      </c>
      <c r="D465">
        <v>800</v>
      </c>
      <c r="E465">
        <v>100</v>
      </c>
      <c r="F465">
        <v>1100</v>
      </c>
      <c r="G465">
        <v>7700</v>
      </c>
    </row>
    <row r="466" spans="1:7" x14ac:dyDescent="0.35">
      <c r="A466" t="s">
        <v>90</v>
      </c>
      <c r="B466">
        <v>54</v>
      </c>
      <c r="C466">
        <v>705.56</v>
      </c>
      <c r="D466">
        <v>600</v>
      </c>
      <c r="E466">
        <v>100</v>
      </c>
      <c r="F466">
        <v>2000</v>
      </c>
      <c r="G466">
        <v>38100</v>
      </c>
    </row>
    <row r="468" spans="1:7" x14ac:dyDescent="0.35">
      <c r="A468" t="s">
        <v>449</v>
      </c>
    </row>
    <row r="469" spans="1:7" x14ac:dyDescent="0.35">
      <c r="A469" t="s">
        <v>73</v>
      </c>
      <c r="B469" t="s">
        <v>450</v>
      </c>
      <c r="C469" t="s">
        <v>451</v>
      </c>
      <c r="D469" t="s">
        <v>452</v>
      </c>
      <c r="E469" t="s">
        <v>453</v>
      </c>
    </row>
    <row r="470" spans="1:7" x14ac:dyDescent="0.35">
      <c r="A470">
        <v>98</v>
      </c>
      <c r="B470" t="s">
        <v>454</v>
      </c>
      <c r="C470" t="s">
        <v>455</v>
      </c>
      <c r="D470" t="s">
        <v>92</v>
      </c>
      <c r="E470" t="s">
        <v>103</v>
      </c>
    </row>
    <row r="472" spans="1:7" x14ac:dyDescent="0.35">
      <c r="A472" t="s">
        <v>456</v>
      </c>
    </row>
    <row r="473" spans="1:7" x14ac:dyDescent="0.35">
      <c r="A473" t="s">
        <v>73</v>
      </c>
      <c r="B473" t="s">
        <v>74</v>
      </c>
      <c r="C473" t="s">
        <v>75</v>
      </c>
    </row>
    <row r="474" spans="1:7" x14ac:dyDescent="0.35">
      <c r="A474">
        <v>98</v>
      </c>
      <c r="B474" t="s">
        <v>198</v>
      </c>
      <c r="C474" t="s">
        <v>457</v>
      </c>
    </row>
    <row r="476" spans="1:7" x14ac:dyDescent="0.35">
      <c r="A476" t="s">
        <v>458</v>
      </c>
    </row>
    <row r="477" spans="1:7" x14ac:dyDescent="0.35">
      <c r="A477" t="s">
        <v>84</v>
      </c>
      <c r="B477" t="s">
        <v>73</v>
      </c>
      <c r="C477" t="s">
        <v>459</v>
      </c>
      <c r="D477" t="s">
        <v>460</v>
      </c>
      <c r="E477" t="s">
        <v>461</v>
      </c>
      <c r="F477" t="s">
        <v>462</v>
      </c>
    </row>
    <row r="478" spans="1:7" x14ac:dyDescent="0.35">
      <c r="A478" t="s">
        <v>85</v>
      </c>
      <c r="B478">
        <v>1</v>
      </c>
      <c r="C478">
        <v>1</v>
      </c>
      <c r="D478">
        <v>0</v>
      </c>
      <c r="E478">
        <v>0</v>
      </c>
      <c r="F478">
        <v>0</v>
      </c>
    </row>
    <row r="479" spans="1:7" x14ac:dyDescent="0.35">
      <c r="A479" t="s">
        <v>86</v>
      </c>
      <c r="B479">
        <v>3</v>
      </c>
      <c r="C479">
        <v>2</v>
      </c>
      <c r="D479">
        <v>1</v>
      </c>
      <c r="E479">
        <v>0</v>
      </c>
      <c r="F479">
        <v>0</v>
      </c>
    </row>
    <row r="480" spans="1:7" x14ac:dyDescent="0.35">
      <c r="A480" t="s">
        <v>88</v>
      </c>
      <c r="B480">
        <v>7</v>
      </c>
      <c r="C480">
        <v>3</v>
      </c>
      <c r="D480">
        <v>0</v>
      </c>
      <c r="E480">
        <v>1</v>
      </c>
      <c r="F480">
        <v>3</v>
      </c>
    </row>
    <row r="481" spans="1:6" x14ac:dyDescent="0.35">
      <c r="A481" t="s">
        <v>89</v>
      </c>
      <c r="B481">
        <v>5</v>
      </c>
      <c r="C481">
        <v>1</v>
      </c>
      <c r="D481">
        <v>3</v>
      </c>
      <c r="E481">
        <v>0</v>
      </c>
      <c r="F481">
        <v>1</v>
      </c>
    </row>
    <row r="482" spans="1:6" x14ac:dyDescent="0.35">
      <c r="A482" t="s">
        <v>90</v>
      </c>
      <c r="B482">
        <v>16</v>
      </c>
      <c r="C482">
        <v>7</v>
      </c>
      <c r="D482">
        <v>4</v>
      </c>
      <c r="E482">
        <v>1</v>
      </c>
      <c r="F482">
        <v>4</v>
      </c>
    </row>
    <row r="484" spans="1:6" x14ac:dyDescent="0.35">
      <c r="A484" t="s">
        <v>463</v>
      </c>
    </row>
    <row r="485" spans="1:6" x14ac:dyDescent="0.35">
      <c r="A485" t="s">
        <v>73</v>
      </c>
      <c r="B485" t="s">
        <v>464</v>
      </c>
      <c r="C485" t="s">
        <v>465</v>
      </c>
      <c r="D485" t="s">
        <v>466</v>
      </c>
      <c r="E485" t="s">
        <v>467</v>
      </c>
    </row>
    <row r="486" spans="1:6" x14ac:dyDescent="0.35">
      <c r="A486">
        <v>98</v>
      </c>
      <c r="B486" t="s">
        <v>155</v>
      </c>
      <c r="C486" t="s">
        <v>185</v>
      </c>
      <c r="D486" t="s">
        <v>80</v>
      </c>
      <c r="E48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3E2F-AAA3-4EEB-905F-9AC27A64079E}">
  <sheetPr>
    <tabColor theme="0" tint="-0.249977111117893"/>
  </sheetPr>
  <dimension ref="A1:F57"/>
  <sheetViews>
    <sheetView workbookViewId="0">
      <pane ySplit="1" topLeftCell="A2" activePane="bottomLeft" state="frozen"/>
      <selection pane="bottomLeft"/>
    </sheetView>
  </sheetViews>
  <sheetFormatPr defaultColWidth="8.90625" defaultRowHeight="14.5" x14ac:dyDescent="0.35"/>
  <cols>
    <col min="1" max="2" width="35.90625" style="23" customWidth="1"/>
    <col min="3" max="3" width="118" style="29" customWidth="1"/>
    <col min="4" max="16384" width="8.90625" style="18"/>
  </cols>
  <sheetData>
    <row r="1" spans="1:6" ht="15.5" x14ac:dyDescent="0.35">
      <c r="A1" s="47" t="s">
        <v>21</v>
      </c>
      <c r="B1" s="17" t="s">
        <v>20</v>
      </c>
      <c r="C1" s="25" t="s">
        <v>19</v>
      </c>
      <c r="F1" s="19" t="s">
        <v>12</v>
      </c>
    </row>
    <row r="2" spans="1:6" ht="28" x14ac:dyDescent="0.35">
      <c r="A2" s="22" t="s">
        <v>24</v>
      </c>
      <c r="B2" s="24" t="s">
        <v>25</v>
      </c>
      <c r="C2" s="26" t="s">
        <v>40</v>
      </c>
      <c r="F2" s="19" t="s">
        <v>13</v>
      </c>
    </row>
    <row r="3" spans="1:6" ht="28" x14ac:dyDescent="0.35">
      <c r="A3" s="22" t="s">
        <v>26</v>
      </c>
      <c r="B3" s="24" t="s">
        <v>27</v>
      </c>
      <c r="C3" s="26" t="s">
        <v>41</v>
      </c>
      <c r="F3" s="20" t="s">
        <v>14</v>
      </c>
    </row>
    <row r="4" spans="1:6" x14ac:dyDescent="0.35">
      <c r="A4" s="22" t="s">
        <v>28</v>
      </c>
      <c r="B4" s="22" t="s">
        <v>29</v>
      </c>
      <c r="C4" s="26" t="s">
        <v>42</v>
      </c>
    </row>
    <row r="5" spans="1:6" ht="28" x14ac:dyDescent="0.35">
      <c r="A5" s="22" t="s">
        <v>30</v>
      </c>
      <c r="B5" s="24" t="s">
        <v>31</v>
      </c>
      <c r="C5" s="26" t="s">
        <v>43</v>
      </c>
    </row>
    <row r="6" spans="1:6" ht="28" x14ac:dyDescent="0.35">
      <c r="A6" s="22" t="s">
        <v>32</v>
      </c>
      <c r="B6" s="24" t="s">
        <v>33</v>
      </c>
      <c r="C6" s="26" t="s">
        <v>44</v>
      </c>
    </row>
    <row r="7" spans="1:6" ht="70" x14ac:dyDescent="0.35">
      <c r="A7" s="22" t="s">
        <v>34</v>
      </c>
      <c r="B7" s="24" t="s">
        <v>35</v>
      </c>
      <c r="C7" s="26" t="s">
        <v>45</v>
      </c>
    </row>
    <row r="8" spans="1:6" ht="98" x14ac:dyDescent="0.35">
      <c r="A8" s="22" t="s">
        <v>36</v>
      </c>
      <c r="B8" s="24" t="s">
        <v>38</v>
      </c>
      <c r="C8" s="26" t="s">
        <v>46</v>
      </c>
    </row>
    <row r="9" spans="1:6" ht="98" x14ac:dyDescent="0.35">
      <c r="A9" s="22" t="s">
        <v>37</v>
      </c>
      <c r="B9" s="24" t="s">
        <v>39</v>
      </c>
      <c r="C9" s="26" t="s">
        <v>47</v>
      </c>
    </row>
    <row r="10" spans="1:6" ht="70" x14ac:dyDescent="0.35">
      <c r="A10" s="22" t="s">
        <v>48</v>
      </c>
      <c r="B10" s="22" t="s">
        <v>49</v>
      </c>
      <c r="C10" s="26" t="s">
        <v>50</v>
      </c>
    </row>
    <row r="11" spans="1:6" ht="42" x14ac:dyDescent="0.35">
      <c r="A11" s="22" t="s">
        <v>51</v>
      </c>
      <c r="B11" s="22" t="s">
        <v>52</v>
      </c>
      <c r="C11" s="26" t="s">
        <v>53</v>
      </c>
    </row>
    <row r="12" spans="1:6" x14ac:dyDescent="0.35">
      <c r="A12" s="22" t="s">
        <v>54</v>
      </c>
      <c r="B12" s="22" t="s">
        <v>56</v>
      </c>
      <c r="C12" s="26" t="s">
        <v>58</v>
      </c>
    </row>
    <row r="13" spans="1:6" x14ac:dyDescent="0.35">
      <c r="A13" s="22" t="s">
        <v>55</v>
      </c>
      <c r="B13" s="22" t="s">
        <v>57</v>
      </c>
      <c r="C13" s="26" t="s">
        <v>59</v>
      </c>
    </row>
    <row r="14" spans="1:6" x14ac:dyDescent="0.35">
      <c r="A14" s="22" t="s">
        <v>60</v>
      </c>
      <c r="B14" s="22" t="s">
        <v>62</v>
      </c>
      <c r="C14" s="26" t="s">
        <v>64</v>
      </c>
    </row>
    <row r="15" spans="1:6" x14ac:dyDescent="0.35">
      <c r="A15" s="22" t="s">
        <v>61</v>
      </c>
      <c r="B15" s="22" t="s">
        <v>63</v>
      </c>
      <c r="C15" s="26" t="s">
        <v>65</v>
      </c>
    </row>
    <row r="16" spans="1:6" ht="28" x14ac:dyDescent="0.35">
      <c r="A16" s="22" t="s">
        <v>66</v>
      </c>
      <c r="B16" s="22" t="s">
        <v>67</v>
      </c>
      <c r="C16" s="26" t="s">
        <v>68</v>
      </c>
    </row>
    <row r="17" spans="1:3" ht="70" x14ac:dyDescent="0.35">
      <c r="A17" s="22" t="s">
        <v>69</v>
      </c>
      <c r="B17" s="24" t="s">
        <v>70</v>
      </c>
      <c r="C17" s="26" t="s">
        <v>71</v>
      </c>
    </row>
    <row r="18" spans="1:3" x14ac:dyDescent="0.35">
      <c r="A18" s="22"/>
      <c r="B18" s="22"/>
      <c r="C18" s="26"/>
    </row>
    <row r="19" spans="1:3" x14ac:dyDescent="0.35">
      <c r="A19" s="22"/>
      <c r="B19" s="22"/>
      <c r="C19" s="26"/>
    </row>
    <row r="20" spans="1:3" x14ac:dyDescent="0.35">
      <c r="A20" s="22"/>
      <c r="B20" s="22"/>
      <c r="C20" s="26"/>
    </row>
    <row r="21" spans="1:3" x14ac:dyDescent="0.35">
      <c r="A21" s="22"/>
      <c r="B21" s="22"/>
      <c r="C21" s="27"/>
    </row>
    <row r="22" spans="1:3" x14ac:dyDescent="0.35">
      <c r="A22" s="22"/>
      <c r="B22" s="22"/>
      <c r="C22" s="27"/>
    </row>
    <row r="23" spans="1:3" x14ac:dyDescent="0.35">
      <c r="A23" s="22"/>
      <c r="B23" s="22"/>
      <c r="C23" s="27"/>
    </row>
    <row r="24" spans="1:3" x14ac:dyDescent="0.35">
      <c r="A24" s="22"/>
      <c r="B24" s="22"/>
      <c r="C24" s="27"/>
    </row>
    <row r="25" spans="1:3" x14ac:dyDescent="0.35">
      <c r="A25" s="22"/>
      <c r="B25" s="22"/>
      <c r="C25" s="27"/>
    </row>
    <row r="26" spans="1:3" x14ac:dyDescent="0.35">
      <c r="A26" s="22"/>
      <c r="B26" s="22"/>
      <c r="C26" s="27"/>
    </row>
    <row r="27" spans="1:3" x14ac:dyDescent="0.35">
      <c r="A27" s="22"/>
      <c r="B27" s="22"/>
      <c r="C27" s="27"/>
    </row>
    <row r="28" spans="1:3" x14ac:dyDescent="0.35">
      <c r="A28" s="22"/>
      <c r="B28" s="22"/>
      <c r="C28" s="27"/>
    </row>
    <row r="29" spans="1:3" x14ac:dyDescent="0.35">
      <c r="A29" s="22"/>
      <c r="B29" s="22"/>
      <c r="C29" s="27"/>
    </row>
    <row r="30" spans="1:3" x14ac:dyDescent="0.35">
      <c r="A30" s="22"/>
      <c r="B30" s="22"/>
      <c r="C30" s="27"/>
    </row>
    <row r="31" spans="1:3" x14ac:dyDescent="0.35">
      <c r="A31" s="22"/>
      <c r="B31" s="22"/>
      <c r="C31" s="27"/>
    </row>
    <row r="32" spans="1:3" x14ac:dyDescent="0.35">
      <c r="A32" s="22"/>
      <c r="B32" s="22"/>
      <c r="C32" s="27"/>
    </row>
    <row r="33" spans="1:3" x14ac:dyDescent="0.35">
      <c r="A33" s="22"/>
      <c r="B33" s="22"/>
      <c r="C33" s="27"/>
    </row>
    <row r="34" spans="1:3" x14ac:dyDescent="0.35">
      <c r="A34" s="22"/>
      <c r="B34" s="22"/>
      <c r="C34" s="27"/>
    </row>
    <row r="35" spans="1:3" x14ac:dyDescent="0.35">
      <c r="A35" s="22"/>
      <c r="B35" s="22"/>
      <c r="C35" s="27"/>
    </row>
    <row r="36" spans="1:3" x14ac:dyDescent="0.35">
      <c r="A36" s="22"/>
      <c r="B36" s="22"/>
      <c r="C36" s="27"/>
    </row>
    <row r="37" spans="1:3" x14ac:dyDescent="0.35">
      <c r="A37" s="22"/>
      <c r="B37" s="22"/>
      <c r="C37" s="28"/>
    </row>
    <row r="38" spans="1:3" x14ac:dyDescent="0.35">
      <c r="A38" s="22"/>
      <c r="B38" s="22"/>
      <c r="C38" s="28"/>
    </row>
    <row r="39" spans="1:3" x14ac:dyDescent="0.35">
      <c r="A39" s="22"/>
      <c r="B39" s="22"/>
      <c r="C39" s="27"/>
    </row>
    <row r="40" spans="1:3" x14ac:dyDescent="0.35">
      <c r="A40" s="22"/>
      <c r="B40" s="22"/>
      <c r="C40" s="27"/>
    </row>
    <row r="41" spans="1:3" x14ac:dyDescent="0.35">
      <c r="A41" s="22"/>
      <c r="B41" s="22"/>
      <c r="C41" s="27"/>
    </row>
    <row r="42" spans="1:3" x14ac:dyDescent="0.35">
      <c r="A42" s="22"/>
      <c r="B42" s="22"/>
      <c r="C42" s="27"/>
    </row>
    <row r="43" spans="1:3" x14ac:dyDescent="0.35">
      <c r="A43" s="22"/>
      <c r="B43" s="22"/>
      <c r="C43" s="27"/>
    </row>
    <row r="44" spans="1:3" x14ac:dyDescent="0.35">
      <c r="A44" s="22"/>
      <c r="B44" s="22"/>
      <c r="C44" s="27"/>
    </row>
    <row r="45" spans="1:3" x14ac:dyDescent="0.35">
      <c r="A45" s="22"/>
      <c r="B45" s="22"/>
      <c r="C45" s="27"/>
    </row>
    <row r="46" spans="1:3" x14ac:dyDescent="0.35">
      <c r="A46" s="22"/>
      <c r="B46" s="22"/>
      <c r="C46" s="27"/>
    </row>
    <row r="47" spans="1:3" x14ac:dyDescent="0.35">
      <c r="A47" s="22"/>
      <c r="B47" s="22"/>
      <c r="C47" s="27"/>
    </row>
    <row r="48" spans="1:3" x14ac:dyDescent="0.35">
      <c r="A48" s="22"/>
      <c r="B48" s="22"/>
      <c r="C48" s="27"/>
    </row>
    <row r="49" spans="1:3" x14ac:dyDescent="0.35">
      <c r="A49" s="22"/>
      <c r="B49" s="22"/>
      <c r="C49" s="27"/>
    </row>
    <row r="50" spans="1:3" x14ac:dyDescent="0.35">
      <c r="A50" s="22"/>
      <c r="B50" s="22"/>
      <c r="C50" s="27"/>
    </row>
    <row r="51" spans="1:3" x14ac:dyDescent="0.35">
      <c r="A51" s="22"/>
      <c r="B51" s="22"/>
      <c r="C51" s="27"/>
    </row>
    <row r="52" spans="1:3" x14ac:dyDescent="0.35">
      <c r="A52" s="22"/>
      <c r="B52" s="22"/>
      <c r="C52" s="27"/>
    </row>
    <row r="53" spans="1:3" x14ac:dyDescent="0.35">
      <c r="A53" s="22"/>
      <c r="B53" s="22"/>
      <c r="C53" s="27"/>
    </row>
    <row r="54" spans="1:3" x14ac:dyDescent="0.35">
      <c r="A54" s="22"/>
      <c r="B54" s="22"/>
      <c r="C54" s="27"/>
    </row>
    <row r="55" spans="1:3" x14ac:dyDescent="0.35">
      <c r="A55" s="22"/>
      <c r="B55" s="22"/>
      <c r="C55" s="27"/>
    </row>
    <row r="56" spans="1:3" x14ac:dyDescent="0.35">
      <c r="A56" s="22"/>
      <c r="B56" s="22"/>
      <c r="C56" s="27"/>
    </row>
    <row r="57" spans="1:3" x14ac:dyDescent="0.35">
      <c r="A57" s="22"/>
      <c r="B57" s="22"/>
      <c r="C57"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9EF8-6D17-4672-A389-B4365A923F8C}">
  <sheetPr>
    <tabColor rgb="FFEE5859"/>
  </sheetPr>
  <dimension ref="A1:O192"/>
  <sheetViews>
    <sheetView zoomScale="84" zoomScaleNormal="84" workbookViewId="0">
      <pane xSplit="3" ySplit="1" topLeftCell="D2" activePane="bottomRight" state="frozen"/>
      <selection pane="topRight" activeCell="D1" sqref="D1"/>
      <selection pane="bottomLeft" activeCell="A2" sqref="A2"/>
      <selection pane="bottomRight" sqref="A1:XFD1048576"/>
    </sheetView>
  </sheetViews>
  <sheetFormatPr defaultColWidth="9.1796875" defaultRowHeight="15" customHeight="1" x14ac:dyDescent="0.35"/>
  <cols>
    <col min="1" max="1" width="25.54296875" style="44" customWidth="1"/>
    <col min="2" max="2" width="13.26953125" style="44" customWidth="1"/>
    <col min="3" max="3" width="84.08984375" style="44" customWidth="1"/>
    <col min="4" max="5" width="22.453125" style="44" customWidth="1"/>
    <col min="6" max="6" width="19.1796875" style="44" customWidth="1"/>
    <col min="7" max="8" width="22.453125" style="44" customWidth="1"/>
    <col min="9" max="9" width="23.26953125" style="44" customWidth="1"/>
    <col min="10" max="10" width="9.1796875" style="44" customWidth="1"/>
    <col min="11" max="11" width="14.26953125" style="44" customWidth="1"/>
    <col min="12" max="13" width="35.54296875" style="44" customWidth="1"/>
    <col min="14" max="14" width="9.1796875" style="45" customWidth="1"/>
    <col min="15" max="16" width="16.1796875" style="44" customWidth="1"/>
    <col min="17" max="17" width="9.1796875" style="44" customWidth="1"/>
    <col min="18" max="16384" width="9.1796875" style="44"/>
  </cols>
  <sheetData>
    <row r="1" spans="1:15" s="48" customFormat="1" ht="43.5" x14ac:dyDescent="0.35">
      <c r="A1" s="67" t="s">
        <v>673</v>
      </c>
      <c r="B1" s="67" t="s">
        <v>674</v>
      </c>
      <c r="C1" s="67" t="s">
        <v>675</v>
      </c>
      <c r="D1" s="67" t="s">
        <v>676</v>
      </c>
      <c r="E1" s="67" t="s">
        <v>677</v>
      </c>
      <c r="F1" s="67" t="s">
        <v>678</v>
      </c>
      <c r="G1" s="67" t="s">
        <v>679</v>
      </c>
      <c r="H1" s="67" t="s">
        <v>680</v>
      </c>
      <c r="I1" s="67" t="s">
        <v>681</v>
      </c>
      <c r="J1" s="67" t="s">
        <v>682</v>
      </c>
      <c r="K1" s="67" t="s">
        <v>683</v>
      </c>
      <c r="L1" s="67" t="s">
        <v>684</v>
      </c>
      <c r="M1" s="67" t="s">
        <v>685</v>
      </c>
      <c r="N1" s="67" t="s">
        <v>686</v>
      </c>
      <c r="O1" s="67" t="s">
        <v>687</v>
      </c>
    </row>
    <row r="2" spans="1:15" s="35" customFormat="1" ht="14.5" x14ac:dyDescent="0.35">
      <c r="A2" s="31" t="s">
        <v>688</v>
      </c>
      <c r="B2" s="31" t="s">
        <v>688</v>
      </c>
      <c r="C2" s="32"/>
      <c r="D2" s="33" t="s">
        <v>689</v>
      </c>
      <c r="E2" s="33" t="s">
        <v>690</v>
      </c>
      <c r="F2" s="33"/>
      <c r="G2" s="33"/>
      <c r="H2" s="33"/>
      <c r="I2" s="33"/>
      <c r="J2" s="33"/>
      <c r="K2" s="33"/>
      <c r="L2" s="33"/>
      <c r="M2" s="33"/>
      <c r="N2" s="34"/>
      <c r="O2" s="34"/>
    </row>
    <row r="3" spans="1:15" s="35" customFormat="1" ht="14.5" x14ac:dyDescent="0.35">
      <c r="A3" s="31" t="s">
        <v>691</v>
      </c>
      <c r="B3" s="31" t="s">
        <v>691</v>
      </c>
      <c r="C3" s="32"/>
      <c r="D3" s="33" t="s">
        <v>692</v>
      </c>
      <c r="E3" s="33" t="s">
        <v>693</v>
      </c>
      <c r="F3" s="33"/>
      <c r="G3" s="33"/>
      <c r="H3" s="33"/>
      <c r="I3" s="33"/>
      <c r="J3" s="33"/>
      <c r="K3" s="33"/>
      <c r="L3" s="33"/>
      <c r="M3" s="33"/>
      <c r="N3" s="34"/>
      <c r="O3" s="34"/>
    </row>
    <row r="4" spans="1:15" s="35" customFormat="1" ht="14.5" x14ac:dyDescent="0.35">
      <c r="A4" s="31" t="s">
        <v>468</v>
      </c>
      <c r="B4" s="31" t="s">
        <v>468</v>
      </c>
      <c r="C4" s="32"/>
      <c r="D4" s="33" t="s">
        <v>694</v>
      </c>
      <c r="E4" s="33" t="s">
        <v>695</v>
      </c>
      <c r="F4" s="33"/>
      <c r="G4" s="33"/>
      <c r="H4" s="33"/>
      <c r="I4" s="33"/>
      <c r="J4" s="33"/>
      <c r="K4" s="33"/>
      <c r="L4" s="33"/>
      <c r="M4" s="33"/>
      <c r="N4" s="34"/>
      <c r="O4" s="34"/>
    </row>
    <row r="5" spans="1:15" s="35" customFormat="1" ht="29" x14ac:dyDescent="0.35">
      <c r="A5" s="31" t="s">
        <v>696</v>
      </c>
      <c r="B5" s="31" t="s">
        <v>696</v>
      </c>
      <c r="C5" s="32"/>
      <c r="D5" s="33" t="s">
        <v>697</v>
      </c>
      <c r="E5" s="33" t="s">
        <v>698</v>
      </c>
      <c r="F5" s="33"/>
      <c r="G5" s="33"/>
      <c r="H5" s="33"/>
      <c r="I5" s="33"/>
      <c r="J5" s="33"/>
      <c r="K5" s="33"/>
      <c r="L5" s="33"/>
      <c r="M5" s="33"/>
      <c r="N5" s="34"/>
      <c r="O5" s="34"/>
    </row>
    <row r="6" spans="1:15" s="35" customFormat="1" ht="116" x14ac:dyDescent="0.35">
      <c r="A6" s="31" t="s">
        <v>699</v>
      </c>
      <c r="B6" s="31" t="s">
        <v>699</v>
      </c>
      <c r="C6" s="32"/>
      <c r="D6" s="33" t="s">
        <v>700</v>
      </c>
      <c r="E6" s="33" t="s">
        <v>701</v>
      </c>
      <c r="F6" s="33"/>
      <c r="G6" s="33"/>
      <c r="H6" s="33"/>
      <c r="I6" s="33"/>
      <c r="J6" s="33"/>
      <c r="K6" s="33"/>
      <c r="L6" s="33"/>
      <c r="M6" s="33"/>
      <c r="N6" s="34"/>
      <c r="O6" s="36" t="s">
        <v>702</v>
      </c>
    </row>
    <row r="7" spans="1:15" s="35" customFormat="1" ht="14.5" x14ac:dyDescent="0.35">
      <c r="A7" s="31" t="s">
        <v>703</v>
      </c>
      <c r="B7" s="31" t="s">
        <v>704</v>
      </c>
      <c r="C7" s="32" t="s">
        <v>705</v>
      </c>
      <c r="D7" s="33" t="s">
        <v>706</v>
      </c>
      <c r="E7" s="33" t="s">
        <v>707</v>
      </c>
      <c r="F7" s="33"/>
      <c r="G7" s="33"/>
      <c r="H7" s="33"/>
      <c r="I7" s="33"/>
      <c r="J7" s="33"/>
      <c r="K7" s="33"/>
      <c r="L7" s="33"/>
      <c r="M7" s="33"/>
      <c r="N7" s="34"/>
      <c r="O7" s="37"/>
    </row>
    <row r="8" spans="1:15" s="39" customFormat="1" ht="14.15" customHeight="1" x14ac:dyDescent="0.35">
      <c r="A8" s="33" t="s">
        <v>708</v>
      </c>
      <c r="B8" s="33" t="s">
        <v>709</v>
      </c>
      <c r="C8" s="38" t="s">
        <v>710</v>
      </c>
      <c r="D8" s="33" t="s">
        <v>711</v>
      </c>
      <c r="E8" s="33" t="s">
        <v>710</v>
      </c>
      <c r="F8" s="33"/>
      <c r="G8" s="33"/>
      <c r="H8" s="33"/>
      <c r="I8" s="33"/>
      <c r="J8" s="33"/>
      <c r="K8" s="33"/>
      <c r="L8" s="33"/>
      <c r="M8" s="33"/>
      <c r="N8" s="33" t="b">
        <v>1</v>
      </c>
      <c r="O8" s="33"/>
    </row>
    <row r="9" spans="1:15" s="39" customFormat="1" ht="14.15" customHeight="1" x14ac:dyDescent="0.35">
      <c r="A9" s="33" t="s">
        <v>712</v>
      </c>
      <c r="B9" s="33" t="s">
        <v>713</v>
      </c>
      <c r="C9" s="33" t="s">
        <v>714</v>
      </c>
      <c r="D9" s="33" t="s">
        <v>715</v>
      </c>
      <c r="E9" s="33" t="s">
        <v>716</v>
      </c>
      <c r="F9" s="33"/>
      <c r="G9" s="33"/>
      <c r="H9" s="33"/>
      <c r="I9" s="33"/>
      <c r="J9" s="33"/>
      <c r="K9" s="33"/>
      <c r="L9" s="33"/>
      <c r="M9" s="33"/>
      <c r="N9" s="33" t="b">
        <v>1</v>
      </c>
      <c r="O9" s="33"/>
    </row>
    <row r="10" spans="1:15" s="39" customFormat="1" ht="14.15" customHeight="1" x14ac:dyDescent="0.35">
      <c r="A10" s="33" t="s">
        <v>717</v>
      </c>
      <c r="B10" s="33" t="s">
        <v>84</v>
      </c>
      <c r="C10" s="33" t="s">
        <v>718</v>
      </c>
      <c r="D10" s="33" t="s">
        <v>719</v>
      </c>
      <c r="E10" s="33" t="s">
        <v>720</v>
      </c>
      <c r="F10" s="33"/>
      <c r="G10" s="33"/>
      <c r="H10" s="33"/>
      <c r="I10" s="33"/>
      <c r="J10" s="33"/>
      <c r="K10" s="33"/>
      <c r="L10" s="33"/>
      <c r="M10" s="33"/>
      <c r="N10" s="33" t="b">
        <v>1</v>
      </c>
      <c r="O10" s="33"/>
    </row>
    <row r="11" spans="1:15" s="39" customFormat="1" ht="14.15" customHeight="1" x14ac:dyDescent="0.35">
      <c r="A11" s="33" t="s">
        <v>721</v>
      </c>
      <c r="B11" s="33" t="s">
        <v>469</v>
      </c>
      <c r="C11" s="33" t="s">
        <v>722</v>
      </c>
      <c r="D11" s="33" t="s">
        <v>723</v>
      </c>
      <c r="E11" s="33" t="s">
        <v>724</v>
      </c>
      <c r="F11" s="33"/>
      <c r="G11" s="33"/>
      <c r="H11" s="33"/>
      <c r="I11" s="33"/>
      <c r="J11" s="33"/>
      <c r="K11" s="33"/>
      <c r="L11" s="33"/>
      <c r="M11" s="33"/>
      <c r="N11" s="33" t="b">
        <v>1</v>
      </c>
      <c r="O11" s="33"/>
    </row>
    <row r="12" spans="1:15" s="39" customFormat="1" ht="14.15" customHeight="1" x14ac:dyDescent="0.35">
      <c r="A12" s="33" t="s">
        <v>725</v>
      </c>
      <c r="B12" s="33" t="s">
        <v>470</v>
      </c>
      <c r="C12" s="33" t="s">
        <v>726</v>
      </c>
      <c r="D12" s="33" t="s">
        <v>727</v>
      </c>
      <c r="E12" s="33" t="s">
        <v>728</v>
      </c>
      <c r="F12" s="33"/>
      <c r="G12" s="33"/>
      <c r="H12" s="33"/>
      <c r="I12" s="33"/>
      <c r="J12" s="33" t="s">
        <v>729</v>
      </c>
      <c r="K12" s="33" t="s">
        <v>730</v>
      </c>
      <c r="L12" s="33" t="s">
        <v>731</v>
      </c>
      <c r="M12" s="33" t="s">
        <v>732</v>
      </c>
      <c r="N12" s="33" t="b">
        <v>1</v>
      </c>
      <c r="O12" s="33"/>
    </row>
    <row r="13" spans="1:15" s="39" customFormat="1" ht="63" customHeight="1" x14ac:dyDescent="0.35">
      <c r="A13" s="33" t="s">
        <v>721</v>
      </c>
      <c r="B13" s="33" t="s">
        <v>471</v>
      </c>
      <c r="C13" s="33" t="s">
        <v>733</v>
      </c>
      <c r="D13" s="33" t="s">
        <v>734</v>
      </c>
      <c r="E13" s="33" t="s">
        <v>735</v>
      </c>
      <c r="F13" s="33"/>
      <c r="G13" s="33"/>
      <c r="H13" s="33"/>
      <c r="I13" s="33"/>
      <c r="J13" s="33"/>
      <c r="K13" s="33"/>
      <c r="L13" s="33"/>
      <c r="M13" s="33"/>
      <c r="N13" s="33" t="b">
        <v>1</v>
      </c>
      <c r="O13" s="33"/>
    </row>
    <row r="14" spans="1:15" s="39" customFormat="1" ht="13.4" customHeight="1" x14ac:dyDescent="0.35">
      <c r="A14" s="33" t="s">
        <v>736</v>
      </c>
      <c r="B14" s="33" t="s">
        <v>737</v>
      </c>
      <c r="C14" s="33" t="s">
        <v>738</v>
      </c>
      <c r="D14" s="33" t="s">
        <v>739</v>
      </c>
      <c r="E14" s="33" t="s">
        <v>740</v>
      </c>
      <c r="F14" s="33"/>
      <c r="G14" s="33"/>
      <c r="H14" s="33"/>
      <c r="I14" s="33" t="s">
        <v>741</v>
      </c>
      <c r="J14" s="33"/>
      <c r="K14" s="33"/>
      <c r="L14" s="33"/>
      <c r="M14" s="33"/>
      <c r="N14" s="33"/>
      <c r="O14" s="33"/>
    </row>
    <row r="15" spans="1:15" s="39" customFormat="1" ht="14.15" customHeight="1" x14ac:dyDescent="0.35">
      <c r="A15" s="33" t="s">
        <v>742</v>
      </c>
      <c r="B15" s="33" t="s">
        <v>49</v>
      </c>
      <c r="C15" s="33" t="s">
        <v>743</v>
      </c>
      <c r="D15" s="33" t="s">
        <v>744</v>
      </c>
      <c r="E15" s="33" t="s">
        <v>745</v>
      </c>
      <c r="F15" s="40" t="s">
        <v>746</v>
      </c>
      <c r="G15" s="33" t="s">
        <v>747</v>
      </c>
      <c r="H15" s="33" t="s">
        <v>748</v>
      </c>
      <c r="I15" s="33" t="s">
        <v>749</v>
      </c>
      <c r="J15" s="33" t="s">
        <v>750</v>
      </c>
      <c r="K15" s="33" t="s">
        <v>751</v>
      </c>
      <c r="L15" s="33" t="s">
        <v>752</v>
      </c>
      <c r="M15" s="33" t="s">
        <v>753</v>
      </c>
      <c r="N15" s="33" t="b">
        <v>1</v>
      </c>
      <c r="O15" s="33"/>
    </row>
    <row r="16" spans="1:15" s="39" customFormat="1" ht="14.15" customHeight="1" x14ac:dyDescent="0.35">
      <c r="A16" s="33" t="s">
        <v>736</v>
      </c>
      <c r="B16" s="33" t="s">
        <v>754</v>
      </c>
      <c r="C16" s="33" t="s">
        <v>755</v>
      </c>
      <c r="D16" s="33" t="s">
        <v>756</v>
      </c>
      <c r="E16" s="33" t="s">
        <v>757</v>
      </c>
      <c r="F16" s="33"/>
      <c r="G16" s="33"/>
      <c r="H16" s="33"/>
      <c r="I16" s="33" t="s">
        <v>758</v>
      </c>
      <c r="J16" s="33"/>
      <c r="K16" s="33"/>
      <c r="L16" s="33"/>
      <c r="M16" s="33"/>
      <c r="N16" s="33"/>
      <c r="O16" s="33"/>
    </row>
    <row r="17" spans="1:15" s="39" customFormat="1" ht="13.4" customHeight="1" x14ac:dyDescent="0.35">
      <c r="A17" s="33" t="s">
        <v>703</v>
      </c>
      <c r="B17" s="33" t="s">
        <v>759</v>
      </c>
      <c r="C17" s="33" t="s">
        <v>671</v>
      </c>
      <c r="D17" s="33" t="s">
        <v>760</v>
      </c>
      <c r="E17" s="33" t="s">
        <v>761</v>
      </c>
      <c r="F17" s="33"/>
      <c r="G17" s="33"/>
      <c r="H17" s="33"/>
      <c r="I17" s="33" t="s">
        <v>762</v>
      </c>
      <c r="J17" s="33"/>
      <c r="K17" s="33"/>
      <c r="L17" s="33"/>
      <c r="M17" s="33"/>
      <c r="N17" s="33"/>
      <c r="O17" s="33"/>
    </row>
    <row r="18" spans="1:15" s="39" customFormat="1" ht="14.15" customHeight="1" x14ac:dyDescent="0.35">
      <c r="A18" s="33" t="s">
        <v>763</v>
      </c>
      <c r="B18" s="33" t="s">
        <v>472</v>
      </c>
      <c r="C18" s="33" t="s">
        <v>764</v>
      </c>
      <c r="D18" s="33" t="s">
        <v>765</v>
      </c>
      <c r="E18" s="33" t="s">
        <v>766</v>
      </c>
      <c r="F18" s="40" t="s">
        <v>746</v>
      </c>
      <c r="G18" s="33" t="s">
        <v>767</v>
      </c>
      <c r="H18" s="33" t="s">
        <v>748</v>
      </c>
      <c r="I18" s="33"/>
      <c r="J18" s="33"/>
      <c r="K18" s="33"/>
      <c r="L18" s="33"/>
      <c r="M18" s="33"/>
      <c r="N18" s="33" t="b">
        <v>1</v>
      </c>
      <c r="O18" s="33"/>
    </row>
    <row r="19" spans="1:15" s="39" customFormat="1" ht="14.15" customHeight="1" x14ac:dyDescent="0.35">
      <c r="A19" s="33" t="s">
        <v>768</v>
      </c>
      <c r="B19" s="33" t="s">
        <v>473</v>
      </c>
      <c r="C19" s="33" t="s">
        <v>769</v>
      </c>
      <c r="D19" s="33" t="s">
        <v>770</v>
      </c>
      <c r="E19" s="33" t="s">
        <v>771</v>
      </c>
      <c r="F19" s="40"/>
      <c r="G19" s="33"/>
      <c r="H19" s="33"/>
      <c r="I19" s="33" t="s">
        <v>772</v>
      </c>
      <c r="J19" s="33"/>
      <c r="K19" s="33"/>
      <c r="L19" s="33"/>
      <c r="M19" s="33"/>
      <c r="N19" s="33" t="b">
        <v>1</v>
      </c>
      <c r="O19" s="33"/>
    </row>
    <row r="20" spans="1:15" s="39" customFormat="1" ht="60.65" customHeight="1" x14ac:dyDescent="0.35">
      <c r="A20" s="33" t="s">
        <v>736</v>
      </c>
      <c r="B20" s="33" t="s">
        <v>773</v>
      </c>
      <c r="C20" s="33" t="s">
        <v>774</v>
      </c>
      <c r="D20" s="33" t="s">
        <v>775</v>
      </c>
      <c r="E20" s="33" t="s">
        <v>776</v>
      </c>
      <c r="F20" s="33"/>
      <c r="G20" s="33"/>
      <c r="H20" s="33"/>
      <c r="I20" s="33"/>
      <c r="J20" s="33"/>
      <c r="K20" s="33"/>
      <c r="L20" s="33"/>
      <c r="M20" s="33"/>
      <c r="N20" s="33"/>
      <c r="O20" s="33"/>
    </row>
    <row r="21" spans="1:15" s="39" customFormat="1" ht="14.15" customHeight="1" x14ac:dyDescent="0.35">
      <c r="A21" s="33" t="s">
        <v>742</v>
      </c>
      <c r="B21" s="33" t="s">
        <v>52</v>
      </c>
      <c r="C21" s="33" t="s">
        <v>777</v>
      </c>
      <c r="D21" s="33" t="s">
        <v>778</v>
      </c>
      <c r="E21" s="33" t="s">
        <v>779</v>
      </c>
      <c r="F21" s="40" t="s">
        <v>780</v>
      </c>
      <c r="G21" s="33" t="s">
        <v>781</v>
      </c>
      <c r="H21" s="33" t="s">
        <v>782</v>
      </c>
      <c r="I21" s="33" t="s">
        <v>783</v>
      </c>
      <c r="J21" s="33" t="s">
        <v>784</v>
      </c>
      <c r="K21" s="33" t="s">
        <v>785</v>
      </c>
      <c r="L21" s="33" t="s">
        <v>786</v>
      </c>
      <c r="M21" s="33" t="s">
        <v>787</v>
      </c>
      <c r="N21" s="33" t="b">
        <v>1</v>
      </c>
      <c r="O21" s="33"/>
    </row>
    <row r="22" spans="1:15" s="39" customFormat="1" ht="30.65" customHeight="1" x14ac:dyDescent="0.35">
      <c r="A22" s="33" t="s">
        <v>788</v>
      </c>
      <c r="B22" s="33" t="s">
        <v>474</v>
      </c>
      <c r="C22" s="33" t="s">
        <v>789</v>
      </c>
      <c r="D22" s="33" t="s">
        <v>790</v>
      </c>
      <c r="E22" s="33" t="s">
        <v>791</v>
      </c>
      <c r="F22" s="40" t="s">
        <v>792</v>
      </c>
      <c r="G22" s="33" t="s">
        <v>793</v>
      </c>
      <c r="H22" s="33" t="s">
        <v>794</v>
      </c>
      <c r="I22" s="33" t="s">
        <v>795</v>
      </c>
      <c r="J22" s="33"/>
      <c r="K22" s="33"/>
      <c r="L22" s="33"/>
      <c r="M22" s="33"/>
      <c r="N22" s="33" t="b">
        <v>1</v>
      </c>
      <c r="O22" s="33"/>
    </row>
    <row r="23" spans="1:15" s="39" customFormat="1" ht="47.15" customHeight="1" x14ac:dyDescent="0.35">
      <c r="A23" s="33" t="s">
        <v>796</v>
      </c>
      <c r="B23" s="33" t="s">
        <v>475</v>
      </c>
      <c r="C23" s="38" t="s">
        <v>797</v>
      </c>
      <c r="D23" s="33" t="s">
        <v>798</v>
      </c>
      <c r="E23" s="33" t="s">
        <v>799</v>
      </c>
      <c r="F23" s="40"/>
      <c r="G23" s="33"/>
      <c r="H23" s="33"/>
      <c r="I23" s="33" t="s">
        <v>800</v>
      </c>
      <c r="J23" s="33" t="s">
        <v>801</v>
      </c>
      <c r="K23" s="33" t="s">
        <v>802</v>
      </c>
      <c r="L23" s="33" t="s">
        <v>803</v>
      </c>
      <c r="M23" s="33" t="s">
        <v>804</v>
      </c>
      <c r="N23" s="33" t="b">
        <v>1</v>
      </c>
      <c r="O23" s="33"/>
    </row>
    <row r="24" spans="1:15" s="39" customFormat="1" ht="14.15" customHeight="1" x14ac:dyDescent="0.35">
      <c r="A24" s="33" t="s">
        <v>768</v>
      </c>
      <c r="B24" s="33" t="s">
        <v>476</v>
      </c>
      <c r="C24" s="38" t="s">
        <v>769</v>
      </c>
      <c r="D24" s="33" t="s">
        <v>770</v>
      </c>
      <c r="E24" s="33" t="s">
        <v>771</v>
      </c>
      <c r="F24" s="40"/>
      <c r="G24" s="33"/>
      <c r="H24" s="33"/>
      <c r="I24" s="33" t="s">
        <v>805</v>
      </c>
      <c r="J24" s="33"/>
      <c r="K24" s="33"/>
      <c r="L24" s="33"/>
      <c r="M24" s="33"/>
      <c r="N24" s="33" t="b">
        <v>1</v>
      </c>
      <c r="O24" s="33"/>
    </row>
    <row r="25" spans="1:15" s="39" customFormat="1" ht="14.15" customHeight="1" x14ac:dyDescent="0.35">
      <c r="A25" s="33" t="s">
        <v>742</v>
      </c>
      <c r="B25" s="33" t="s">
        <v>477</v>
      </c>
      <c r="C25" s="33" t="s">
        <v>806</v>
      </c>
      <c r="D25" s="33" t="s">
        <v>807</v>
      </c>
      <c r="E25" s="33" t="s">
        <v>808</v>
      </c>
      <c r="F25" s="40" t="s">
        <v>809</v>
      </c>
      <c r="G25" s="33" t="s">
        <v>810</v>
      </c>
      <c r="H25" s="33" t="s">
        <v>811</v>
      </c>
      <c r="I25" s="33" t="s">
        <v>812</v>
      </c>
      <c r="J25" s="33" t="s">
        <v>813</v>
      </c>
      <c r="K25" s="33" t="s">
        <v>814</v>
      </c>
      <c r="L25" s="33" t="s">
        <v>815</v>
      </c>
      <c r="M25" s="33" t="s">
        <v>816</v>
      </c>
      <c r="N25" s="33" t="b">
        <v>1</v>
      </c>
      <c r="O25" s="33"/>
    </row>
    <row r="26" spans="1:15" s="39" customFormat="1" ht="28.4" customHeight="1" x14ac:dyDescent="0.35">
      <c r="A26" s="33" t="s">
        <v>742</v>
      </c>
      <c r="B26" s="33" t="s">
        <v>56</v>
      </c>
      <c r="C26" s="33" t="s">
        <v>817</v>
      </c>
      <c r="D26" s="33" t="s">
        <v>818</v>
      </c>
      <c r="E26" s="33" t="s">
        <v>819</v>
      </c>
      <c r="F26" s="33"/>
      <c r="G26" s="33"/>
      <c r="H26" s="33"/>
      <c r="I26" s="33" t="s">
        <v>820</v>
      </c>
      <c r="J26" s="33" t="s">
        <v>821</v>
      </c>
      <c r="K26" s="33" t="s">
        <v>822</v>
      </c>
      <c r="L26" s="33" t="s">
        <v>823</v>
      </c>
      <c r="M26" s="33" t="s">
        <v>824</v>
      </c>
      <c r="N26" s="33" t="b">
        <v>1</v>
      </c>
      <c r="O26" s="33"/>
    </row>
    <row r="27" spans="1:15" s="39" customFormat="1" ht="31.4" customHeight="1" x14ac:dyDescent="0.35">
      <c r="A27" s="33" t="s">
        <v>742</v>
      </c>
      <c r="B27" s="33" t="s">
        <v>57</v>
      </c>
      <c r="C27" s="33" t="s">
        <v>825</v>
      </c>
      <c r="D27" s="33" t="s">
        <v>826</v>
      </c>
      <c r="E27" s="33" t="s">
        <v>827</v>
      </c>
      <c r="F27" s="33"/>
      <c r="G27" s="33"/>
      <c r="H27" s="33"/>
      <c r="I27" s="33" t="s">
        <v>828</v>
      </c>
      <c r="J27" s="33" t="s">
        <v>829</v>
      </c>
      <c r="K27" s="33" t="s">
        <v>830</v>
      </c>
      <c r="L27" s="33" t="s">
        <v>831</v>
      </c>
      <c r="M27" s="33" t="s">
        <v>832</v>
      </c>
      <c r="N27" s="33" t="b">
        <v>1</v>
      </c>
      <c r="O27" s="33"/>
    </row>
    <row r="28" spans="1:15" s="39" customFormat="1" ht="31.4" customHeight="1" x14ac:dyDescent="0.35">
      <c r="A28" s="33" t="s">
        <v>833</v>
      </c>
      <c r="B28" s="33" t="s">
        <v>834</v>
      </c>
      <c r="C28" s="33" t="s">
        <v>835</v>
      </c>
      <c r="D28" s="33" t="s">
        <v>836</v>
      </c>
      <c r="E28" s="33" t="s">
        <v>837</v>
      </c>
      <c r="F28" s="33"/>
      <c r="G28" s="33"/>
      <c r="H28" s="33"/>
      <c r="I28" s="33" t="s">
        <v>838</v>
      </c>
      <c r="J28" s="33"/>
      <c r="K28" s="33"/>
      <c r="L28" s="33"/>
      <c r="M28" s="33"/>
      <c r="N28" s="33" t="b">
        <v>1</v>
      </c>
      <c r="O28" s="33"/>
    </row>
    <row r="29" spans="1:15" s="42" customFormat="1" ht="14.15" customHeight="1" x14ac:dyDescent="0.35">
      <c r="A29" s="41" t="s">
        <v>742</v>
      </c>
      <c r="B29" s="41" t="s">
        <v>478</v>
      </c>
      <c r="C29" s="41" t="s">
        <v>839</v>
      </c>
      <c r="D29" s="41" t="s">
        <v>840</v>
      </c>
      <c r="E29" s="41" t="s">
        <v>841</v>
      </c>
      <c r="F29" s="41" t="s">
        <v>842</v>
      </c>
      <c r="G29" s="41" t="s">
        <v>843</v>
      </c>
      <c r="H29" s="41" t="s">
        <v>844</v>
      </c>
      <c r="I29" s="41" t="s">
        <v>845</v>
      </c>
      <c r="J29" s="41" t="s">
        <v>846</v>
      </c>
      <c r="K29" s="41" t="s">
        <v>847</v>
      </c>
      <c r="L29" s="41" t="s">
        <v>848</v>
      </c>
      <c r="M29" s="41" t="s">
        <v>849</v>
      </c>
      <c r="N29" s="41" t="b">
        <v>1</v>
      </c>
      <c r="O29" s="41"/>
    </row>
    <row r="30" spans="1:15" s="42" customFormat="1" ht="27.65" customHeight="1" x14ac:dyDescent="0.35">
      <c r="A30" s="41" t="s">
        <v>742</v>
      </c>
      <c r="B30" s="41" t="s">
        <v>62</v>
      </c>
      <c r="C30" s="41" t="s">
        <v>850</v>
      </c>
      <c r="D30" s="41" t="s">
        <v>851</v>
      </c>
      <c r="E30" s="41" t="s">
        <v>852</v>
      </c>
      <c r="F30" s="41" t="s">
        <v>842</v>
      </c>
      <c r="G30" s="41" t="s">
        <v>853</v>
      </c>
      <c r="H30" s="41" t="s">
        <v>844</v>
      </c>
      <c r="I30" s="41" t="s">
        <v>854</v>
      </c>
      <c r="J30" s="41" t="s">
        <v>855</v>
      </c>
      <c r="K30" s="41" t="s">
        <v>856</v>
      </c>
      <c r="L30" s="41" t="s">
        <v>857</v>
      </c>
      <c r="M30" s="41" t="s">
        <v>858</v>
      </c>
      <c r="N30" s="41" t="b">
        <v>1</v>
      </c>
      <c r="O30" s="41"/>
    </row>
    <row r="31" spans="1:15" s="42" customFormat="1" ht="29.15" customHeight="1" x14ac:dyDescent="0.35">
      <c r="A31" s="41" t="s">
        <v>742</v>
      </c>
      <c r="B31" s="41" t="s">
        <v>63</v>
      </c>
      <c r="C31" s="41" t="s">
        <v>859</v>
      </c>
      <c r="D31" s="41" t="s">
        <v>860</v>
      </c>
      <c r="E31" s="41" t="s">
        <v>861</v>
      </c>
      <c r="F31" s="41" t="s">
        <v>842</v>
      </c>
      <c r="G31" s="41" t="s">
        <v>853</v>
      </c>
      <c r="H31" s="41" t="s">
        <v>844</v>
      </c>
      <c r="I31" s="41" t="s">
        <v>854</v>
      </c>
      <c r="J31" s="41" t="s">
        <v>862</v>
      </c>
      <c r="K31" s="41" t="s">
        <v>863</v>
      </c>
      <c r="L31" s="41" t="s">
        <v>864</v>
      </c>
      <c r="M31" s="41" t="s">
        <v>865</v>
      </c>
      <c r="N31" s="41" t="b">
        <v>1</v>
      </c>
      <c r="O31" s="41"/>
    </row>
    <row r="32" spans="1:15" s="42" customFormat="1" ht="29.15" customHeight="1" x14ac:dyDescent="0.35">
      <c r="A32" s="41" t="s">
        <v>833</v>
      </c>
      <c r="B32" s="41" t="s">
        <v>866</v>
      </c>
      <c r="C32" s="41" t="s">
        <v>867</v>
      </c>
      <c r="D32" s="41" t="s">
        <v>868</v>
      </c>
      <c r="E32" s="41" t="s">
        <v>869</v>
      </c>
      <c r="F32" s="41"/>
      <c r="G32" s="41"/>
      <c r="H32" s="41"/>
      <c r="I32" s="41" t="s">
        <v>870</v>
      </c>
      <c r="J32" s="41"/>
      <c r="K32" s="41"/>
      <c r="L32" s="41"/>
      <c r="M32" s="41"/>
      <c r="N32" s="41" t="b">
        <v>1</v>
      </c>
      <c r="O32" s="41"/>
    </row>
    <row r="33" spans="1:15" s="42" customFormat="1" ht="46.4" customHeight="1" x14ac:dyDescent="0.35">
      <c r="A33" s="41" t="s">
        <v>871</v>
      </c>
      <c r="B33" s="41" t="s">
        <v>29</v>
      </c>
      <c r="C33" s="41" t="s">
        <v>872</v>
      </c>
      <c r="D33" s="41" t="s">
        <v>873</v>
      </c>
      <c r="E33" s="41" t="s">
        <v>874</v>
      </c>
      <c r="F33" s="41" t="s">
        <v>875</v>
      </c>
      <c r="G33" s="41" t="s">
        <v>876</v>
      </c>
      <c r="H33" s="41" t="s">
        <v>877</v>
      </c>
      <c r="I33" s="41" t="s">
        <v>878</v>
      </c>
      <c r="J33" s="41"/>
      <c r="K33" s="41"/>
      <c r="L33" s="41"/>
      <c r="M33" s="41"/>
      <c r="N33" s="41" t="b">
        <v>1</v>
      </c>
      <c r="O33" s="41"/>
    </row>
    <row r="34" spans="1:15" s="39" customFormat="1" ht="14.15" customHeight="1" x14ac:dyDescent="0.35">
      <c r="A34" s="33" t="s">
        <v>788</v>
      </c>
      <c r="B34" s="33" t="s">
        <v>479</v>
      </c>
      <c r="C34" s="33" t="s">
        <v>879</v>
      </c>
      <c r="D34" s="33" t="s">
        <v>880</v>
      </c>
      <c r="E34" s="33" t="s">
        <v>881</v>
      </c>
      <c r="F34" s="33" t="s">
        <v>882</v>
      </c>
      <c r="G34" s="33" t="s">
        <v>883</v>
      </c>
      <c r="H34" s="33" t="s">
        <v>884</v>
      </c>
      <c r="I34" s="33"/>
      <c r="J34" s="33"/>
      <c r="K34" s="33"/>
      <c r="L34" s="33"/>
      <c r="M34" s="33"/>
      <c r="N34" s="33" t="b">
        <v>1</v>
      </c>
      <c r="O34" s="33"/>
    </row>
    <row r="35" spans="1:15" s="39" customFormat="1" ht="14.15" customHeight="1" x14ac:dyDescent="0.35">
      <c r="A35" s="33" t="s">
        <v>788</v>
      </c>
      <c r="B35" s="33" t="s">
        <v>480</v>
      </c>
      <c r="C35" s="33" t="s">
        <v>885</v>
      </c>
      <c r="D35" s="33" t="s">
        <v>886</v>
      </c>
      <c r="E35" s="33" t="s">
        <v>887</v>
      </c>
      <c r="F35" s="33"/>
      <c r="G35" s="33"/>
      <c r="H35" s="33"/>
      <c r="I35" s="33"/>
      <c r="J35" s="33"/>
      <c r="K35" s="33"/>
      <c r="L35" s="33"/>
      <c r="M35" s="33"/>
      <c r="N35" s="33" t="b">
        <v>1</v>
      </c>
      <c r="O35" s="33"/>
    </row>
    <row r="36" spans="1:15" s="39" customFormat="1" ht="14.15" customHeight="1" x14ac:dyDescent="0.35">
      <c r="A36" s="33" t="s">
        <v>888</v>
      </c>
      <c r="B36" s="33" t="s">
        <v>220</v>
      </c>
      <c r="C36" s="33" t="s">
        <v>889</v>
      </c>
      <c r="D36" s="33" t="s">
        <v>890</v>
      </c>
      <c r="E36" s="33" t="s">
        <v>891</v>
      </c>
      <c r="F36" s="33"/>
      <c r="G36" s="33"/>
      <c r="H36" s="33"/>
      <c r="I36" s="33"/>
      <c r="J36" s="33"/>
      <c r="K36" s="33"/>
      <c r="L36" s="33"/>
      <c r="M36" s="33"/>
      <c r="N36" s="33" t="b">
        <v>1</v>
      </c>
      <c r="O36" s="33"/>
    </row>
    <row r="37" spans="1:15" s="39" customFormat="1" ht="27.65" customHeight="1" x14ac:dyDescent="0.35">
      <c r="A37" s="33" t="s">
        <v>742</v>
      </c>
      <c r="B37" s="33" t="s">
        <v>481</v>
      </c>
      <c r="C37" s="33" t="s">
        <v>892</v>
      </c>
      <c r="D37" s="33" t="s">
        <v>893</v>
      </c>
      <c r="E37" s="33" t="s">
        <v>894</v>
      </c>
      <c r="F37" s="33" t="s">
        <v>895</v>
      </c>
      <c r="G37" s="33" t="s">
        <v>896</v>
      </c>
      <c r="H37" s="33" t="s">
        <v>897</v>
      </c>
      <c r="I37" s="33"/>
      <c r="J37" s="33" t="s">
        <v>898</v>
      </c>
      <c r="K37" s="33" t="s">
        <v>899</v>
      </c>
      <c r="L37" s="33" t="s">
        <v>900</v>
      </c>
      <c r="M37" s="33" t="s">
        <v>901</v>
      </c>
      <c r="N37" s="33" t="b">
        <v>1</v>
      </c>
      <c r="O37" s="33"/>
    </row>
    <row r="38" spans="1:15" s="39" customFormat="1" ht="32.4" customHeight="1" x14ac:dyDescent="0.35">
      <c r="A38" s="33" t="s">
        <v>742</v>
      </c>
      <c r="B38" s="33" t="s">
        <v>482</v>
      </c>
      <c r="C38" s="33" t="s">
        <v>902</v>
      </c>
      <c r="D38" s="33" t="s">
        <v>903</v>
      </c>
      <c r="E38" s="33" t="s">
        <v>904</v>
      </c>
      <c r="F38" s="40" t="s">
        <v>905</v>
      </c>
      <c r="G38" s="33" t="s">
        <v>906</v>
      </c>
      <c r="H38" s="33" t="s">
        <v>907</v>
      </c>
      <c r="I38" s="33"/>
      <c r="J38" s="33" t="s">
        <v>908</v>
      </c>
      <c r="K38" s="33" t="s">
        <v>909</v>
      </c>
      <c r="L38" s="33" t="s">
        <v>910</v>
      </c>
      <c r="M38" s="33" t="s">
        <v>911</v>
      </c>
      <c r="N38" s="33" t="b">
        <v>1</v>
      </c>
      <c r="O38" s="33"/>
    </row>
    <row r="39" spans="1:15" s="39" customFormat="1" ht="27.65" customHeight="1" x14ac:dyDescent="0.35">
      <c r="A39" s="33" t="s">
        <v>912</v>
      </c>
      <c r="B39" s="33" t="s">
        <v>139</v>
      </c>
      <c r="C39" s="33" t="s">
        <v>913</v>
      </c>
      <c r="D39" s="33" t="s">
        <v>914</v>
      </c>
      <c r="E39" s="33" t="s">
        <v>915</v>
      </c>
      <c r="F39" s="33"/>
      <c r="G39" s="33"/>
      <c r="H39" s="33"/>
      <c r="I39" s="43" t="s">
        <v>783</v>
      </c>
      <c r="J39" s="33"/>
      <c r="K39" s="33"/>
      <c r="L39" s="33"/>
      <c r="M39" s="33"/>
      <c r="N39" s="33" t="b">
        <v>1</v>
      </c>
      <c r="O39" s="33"/>
    </row>
    <row r="40" spans="1:15" s="39" customFormat="1" ht="14.15" customHeight="1" x14ac:dyDescent="0.35">
      <c r="A40" s="33" t="s">
        <v>768</v>
      </c>
      <c r="B40" s="33" t="s">
        <v>483</v>
      </c>
      <c r="C40" s="33" t="s">
        <v>769</v>
      </c>
      <c r="D40" s="33" t="s">
        <v>770</v>
      </c>
      <c r="E40" s="33" t="s">
        <v>771</v>
      </c>
      <c r="F40" s="33"/>
      <c r="G40" s="33"/>
      <c r="H40" s="33"/>
      <c r="I40" s="33" t="s">
        <v>916</v>
      </c>
      <c r="J40" s="33"/>
      <c r="K40" s="33"/>
      <c r="L40" s="33"/>
      <c r="M40" s="33"/>
      <c r="N40" s="33" t="b">
        <v>1</v>
      </c>
      <c r="O40" s="33"/>
    </row>
    <row r="41" spans="1:15" s="39" customFormat="1" ht="14.15" customHeight="1" x14ac:dyDescent="0.35">
      <c r="A41" s="33" t="s">
        <v>917</v>
      </c>
      <c r="B41" s="33" t="s">
        <v>484</v>
      </c>
      <c r="C41" s="33" t="s">
        <v>918</v>
      </c>
      <c r="D41" s="33" t="s">
        <v>919</v>
      </c>
      <c r="E41" s="33" t="s">
        <v>920</v>
      </c>
      <c r="F41" s="33"/>
      <c r="G41" s="33"/>
      <c r="H41" s="33"/>
      <c r="I41" s="33" t="s">
        <v>921</v>
      </c>
      <c r="J41" s="33"/>
      <c r="K41" s="33"/>
      <c r="L41" s="33"/>
      <c r="M41" s="33"/>
      <c r="N41" s="33" t="b">
        <v>1</v>
      </c>
      <c r="O41" s="33"/>
    </row>
    <row r="42" spans="1:15" s="39" customFormat="1" ht="14.15" customHeight="1" x14ac:dyDescent="0.35">
      <c r="A42" s="33" t="s">
        <v>768</v>
      </c>
      <c r="B42" s="33" t="s">
        <v>485</v>
      </c>
      <c r="C42" s="33" t="s">
        <v>769</v>
      </c>
      <c r="D42" s="33" t="s">
        <v>770</v>
      </c>
      <c r="E42" s="33" t="s">
        <v>771</v>
      </c>
      <c r="F42" s="33"/>
      <c r="G42" s="33"/>
      <c r="H42" s="33"/>
      <c r="I42" s="33" t="s">
        <v>922</v>
      </c>
      <c r="J42" s="33"/>
      <c r="K42" s="33"/>
      <c r="L42" s="33"/>
      <c r="M42" s="33"/>
      <c r="N42" s="33" t="b">
        <v>1</v>
      </c>
      <c r="O42" s="33"/>
    </row>
    <row r="43" spans="1:15" s="39" customFormat="1" ht="14.15" customHeight="1" x14ac:dyDescent="0.35">
      <c r="A43" s="33" t="s">
        <v>923</v>
      </c>
      <c r="B43" s="33" t="s">
        <v>486</v>
      </c>
      <c r="C43" s="33" t="s">
        <v>924</v>
      </c>
      <c r="D43" s="33" t="s">
        <v>925</v>
      </c>
      <c r="E43" s="33" t="s">
        <v>926</v>
      </c>
      <c r="F43" s="33"/>
      <c r="G43" s="33"/>
      <c r="H43" s="33"/>
      <c r="I43" s="33" t="s">
        <v>783</v>
      </c>
      <c r="J43" s="33"/>
      <c r="K43" s="33"/>
      <c r="L43" s="33"/>
      <c r="M43" s="33"/>
      <c r="N43" s="33" t="b">
        <v>1</v>
      </c>
      <c r="O43" s="33"/>
    </row>
    <row r="44" spans="1:15" s="39" customFormat="1" ht="14.15" customHeight="1" x14ac:dyDescent="0.35">
      <c r="A44" s="33" t="s">
        <v>768</v>
      </c>
      <c r="B44" s="33" t="s">
        <v>487</v>
      </c>
      <c r="C44" s="33" t="s">
        <v>769</v>
      </c>
      <c r="D44" s="33" t="s">
        <v>770</v>
      </c>
      <c r="E44" s="33" t="s">
        <v>771</v>
      </c>
      <c r="F44" s="33"/>
      <c r="G44" s="33"/>
      <c r="H44" s="33"/>
      <c r="I44" s="33" t="s">
        <v>927</v>
      </c>
      <c r="J44" s="33"/>
      <c r="K44" s="33"/>
      <c r="L44" s="33"/>
      <c r="M44" s="33"/>
      <c r="N44" s="33" t="b">
        <v>1</v>
      </c>
      <c r="O44" s="33"/>
    </row>
    <row r="45" spans="1:15" s="39" customFormat="1" ht="14.15" customHeight="1" x14ac:dyDescent="0.35">
      <c r="A45" s="33" t="s">
        <v>928</v>
      </c>
      <c r="B45" s="33" t="s">
        <v>488</v>
      </c>
      <c r="C45" s="33" t="s">
        <v>929</v>
      </c>
      <c r="D45" s="33" t="s">
        <v>930</v>
      </c>
      <c r="E45" s="33" t="s">
        <v>931</v>
      </c>
      <c r="F45" s="33"/>
      <c r="G45" s="33"/>
      <c r="H45" s="33"/>
      <c r="I45" s="41" t="s">
        <v>783</v>
      </c>
      <c r="J45" s="33"/>
      <c r="K45" s="33"/>
      <c r="L45" s="33"/>
      <c r="M45" s="33"/>
      <c r="N45" s="33" t="b">
        <v>1</v>
      </c>
      <c r="O45" s="33"/>
    </row>
    <row r="46" spans="1:15" s="39" customFormat="1" ht="14.15" customHeight="1" x14ac:dyDescent="0.35">
      <c r="A46" s="33" t="s">
        <v>703</v>
      </c>
      <c r="B46" s="33" t="s">
        <v>932</v>
      </c>
      <c r="C46" s="33" t="s">
        <v>933</v>
      </c>
      <c r="D46" s="33" t="s">
        <v>934</v>
      </c>
      <c r="E46" s="33" t="s">
        <v>935</v>
      </c>
      <c r="F46" s="33"/>
      <c r="G46" s="33"/>
      <c r="H46" s="33"/>
      <c r="I46" s="33" t="s">
        <v>878</v>
      </c>
      <c r="J46" s="33"/>
      <c r="K46" s="33"/>
      <c r="L46" s="33"/>
      <c r="M46" s="33"/>
      <c r="N46" s="33"/>
      <c r="O46" s="33"/>
    </row>
    <row r="47" spans="1:15" s="39" customFormat="1" ht="14.15" customHeight="1" x14ac:dyDescent="0.35">
      <c r="A47" s="33" t="s">
        <v>736</v>
      </c>
      <c r="B47" s="33" t="s">
        <v>936</v>
      </c>
      <c r="C47" s="33" t="s">
        <v>937</v>
      </c>
      <c r="D47" s="33" t="s">
        <v>938</v>
      </c>
      <c r="E47" s="33" t="s">
        <v>939</v>
      </c>
      <c r="F47" s="33"/>
      <c r="G47" s="33"/>
      <c r="H47" s="33"/>
      <c r="I47" s="33"/>
      <c r="J47" s="33"/>
      <c r="K47" s="33"/>
      <c r="L47" s="33"/>
      <c r="M47" s="33"/>
      <c r="N47" s="33"/>
      <c r="O47" s="33"/>
    </row>
    <row r="48" spans="1:15" s="39" customFormat="1" ht="14.15" customHeight="1" x14ac:dyDescent="0.35">
      <c r="A48" s="33" t="s">
        <v>940</v>
      </c>
      <c r="B48" s="33" t="s">
        <v>489</v>
      </c>
      <c r="C48" s="33" t="s">
        <v>941</v>
      </c>
      <c r="D48" s="33" t="s">
        <v>942</v>
      </c>
      <c r="E48" s="33" t="s">
        <v>943</v>
      </c>
      <c r="F48" s="40" t="s">
        <v>944</v>
      </c>
      <c r="G48" s="33" t="s">
        <v>945</v>
      </c>
      <c r="H48" s="33" t="s">
        <v>946</v>
      </c>
      <c r="I48" s="33"/>
      <c r="J48" s="33"/>
      <c r="K48" s="33"/>
      <c r="L48" s="33"/>
      <c r="M48" s="33"/>
      <c r="N48" s="33" t="b">
        <v>1</v>
      </c>
      <c r="O48" s="33"/>
    </row>
    <row r="49" spans="1:15" s="39" customFormat="1" ht="14.15" customHeight="1" x14ac:dyDescent="0.35">
      <c r="A49" s="33" t="s">
        <v>768</v>
      </c>
      <c r="B49" s="33" t="s">
        <v>490</v>
      </c>
      <c r="C49" s="33" t="s">
        <v>947</v>
      </c>
      <c r="D49" s="33" t="s">
        <v>948</v>
      </c>
      <c r="E49" s="33" t="s">
        <v>949</v>
      </c>
      <c r="F49" s="40" t="s">
        <v>944</v>
      </c>
      <c r="G49" s="33" t="s">
        <v>950</v>
      </c>
      <c r="H49" s="33" t="s">
        <v>951</v>
      </c>
      <c r="I49" s="33" t="s">
        <v>952</v>
      </c>
      <c r="J49" s="33"/>
      <c r="K49" s="33"/>
      <c r="L49" s="33"/>
      <c r="M49" s="33"/>
      <c r="N49" s="33" t="b">
        <v>1</v>
      </c>
      <c r="O49" s="33"/>
    </row>
    <row r="50" spans="1:15" s="39" customFormat="1" ht="14.15" customHeight="1" x14ac:dyDescent="0.35">
      <c r="A50" s="33" t="s">
        <v>928</v>
      </c>
      <c r="B50" s="33" t="s">
        <v>491</v>
      </c>
      <c r="C50" s="33" t="s">
        <v>953</v>
      </c>
      <c r="D50" s="33" t="s">
        <v>954</v>
      </c>
      <c r="E50" s="33" t="s">
        <v>955</v>
      </c>
      <c r="F50" s="40" t="s">
        <v>944</v>
      </c>
      <c r="G50" s="33" t="s">
        <v>945</v>
      </c>
      <c r="H50" s="33" t="s">
        <v>956</v>
      </c>
      <c r="I50" s="33"/>
      <c r="J50" s="33"/>
      <c r="K50" s="33"/>
      <c r="L50" s="33"/>
      <c r="M50" s="33"/>
      <c r="N50" s="33" t="b">
        <v>1</v>
      </c>
      <c r="O50" s="33"/>
    </row>
    <row r="51" spans="1:15" s="39" customFormat="1" ht="14.15" customHeight="1" x14ac:dyDescent="0.35">
      <c r="A51" s="33" t="s">
        <v>957</v>
      </c>
      <c r="B51" s="33" t="s">
        <v>492</v>
      </c>
      <c r="C51" s="33" t="s">
        <v>958</v>
      </c>
      <c r="D51" s="33" t="s">
        <v>959</v>
      </c>
      <c r="E51" s="33" t="s">
        <v>960</v>
      </c>
      <c r="F51" s="40" t="s">
        <v>961</v>
      </c>
      <c r="G51" s="33" t="s">
        <v>962</v>
      </c>
      <c r="H51" s="33" t="s">
        <v>963</v>
      </c>
      <c r="I51" s="33"/>
      <c r="J51" s="33" t="s">
        <v>964</v>
      </c>
      <c r="K51" s="33" t="s">
        <v>965</v>
      </c>
      <c r="L51" s="33" t="s">
        <v>966</v>
      </c>
      <c r="M51" s="33" t="s">
        <v>967</v>
      </c>
      <c r="N51" s="33" t="b">
        <v>1</v>
      </c>
      <c r="O51" s="33"/>
    </row>
    <row r="52" spans="1:15" s="39" customFormat="1" ht="14.15" customHeight="1" x14ac:dyDescent="0.35">
      <c r="A52" s="33" t="s">
        <v>768</v>
      </c>
      <c r="B52" s="33" t="s">
        <v>493</v>
      </c>
      <c r="C52" s="33" t="s">
        <v>769</v>
      </c>
      <c r="D52" s="33" t="s">
        <v>770</v>
      </c>
      <c r="E52" s="33" t="s">
        <v>771</v>
      </c>
      <c r="F52" s="40" t="s">
        <v>944</v>
      </c>
      <c r="G52" s="33" t="s">
        <v>968</v>
      </c>
      <c r="H52" s="33" t="s">
        <v>956</v>
      </c>
      <c r="I52" s="33" t="s">
        <v>969</v>
      </c>
      <c r="J52" s="33"/>
      <c r="K52" s="33"/>
      <c r="L52" s="33"/>
      <c r="M52" s="33"/>
      <c r="N52" s="33" t="b">
        <v>1</v>
      </c>
      <c r="O52" s="33"/>
    </row>
    <row r="53" spans="1:15" s="39" customFormat="1" ht="14.15" customHeight="1" x14ac:dyDescent="0.35">
      <c r="A53" s="33" t="s">
        <v>970</v>
      </c>
      <c r="B53" s="33" t="s">
        <v>494</v>
      </c>
      <c r="C53" s="33" t="s">
        <v>971</v>
      </c>
      <c r="D53" s="33" t="s">
        <v>972</v>
      </c>
      <c r="E53" s="33" t="s">
        <v>973</v>
      </c>
      <c r="F53" s="40" t="s">
        <v>974</v>
      </c>
      <c r="G53" s="33" t="s">
        <v>975</v>
      </c>
      <c r="H53" s="33" t="s">
        <v>976</v>
      </c>
      <c r="I53" s="33"/>
      <c r="J53" s="33"/>
      <c r="K53" s="33"/>
      <c r="L53" s="33"/>
      <c r="M53" s="33"/>
      <c r="N53" s="33" t="b">
        <v>1</v>
      </c>
      <c r="O53" s="33"/>
    </row>
    <row r="54" spans="1:15" s="39" customFormat="1" ht="14.15" customHeight="1" x14ac:dyDescent="0.35">
      <c r="A54" s="33" t="s">
        <v>768</v>
      </c>
      <c r="B54" s="33" t="s">
        <v>495</v>
      </c>
      <c r="C54" s="33" t="s">
        <v>977</v>
      </c>
      <c r="D54" s="33" t="s">
        <v>978</v>
      </c>
      <c r="E54" s="33" t="s">
        <v>979</v>
      </c>
      <c r="F54" s="40" t="s">
        <v>974</v>
      </c>
      <c r="G54" s="33" t="s">
        <v>980</v>
      </c>
      <c r="H54" s="33" t="s">
        <v>981</v>
      </c>
      <c r="I54" s="33" t="s">
        <v>982</v>
      </c>
      <c r="J54" s="33"/>
      <c r="K54" s="33"/>
      <c r="L54" s="33"/>
      <c r="M54" s="33"/>
      <c r="N54" s="33" t="b">
        <v>1</v>
      </c>
      <c r="O54" s="33"/>
    </row>
    <row r="55" spans="1:15" s="39" customFormat="1" ht="31.4" customHeight="1" x14ac:dyDescent="0.35">
      <c r="A55" s="33" t="s">
        <v>970</v>
      </c>
      <c r="B55" s="33" t="s">
        <v>496</v>
      </c>
      <c r="C55" s="33" t="s">
        <v>983</v>
      </c>
      <c r="D55" s="33" t="s">
        <v>984</v>
      </c>
      <c r="E55" s="33" t="s">
        <v>985</v>
      </c>
      <c r="F55" s="40" t="s">
        <v>974</v>
      </c>
      <c r="G55" s="33" t="s">
        <v>975</v>
      </c>
      <c r="H55" s="33" t="s">
        <v>986</v>
      </c>
      <c r="I55" s="33"/>
      <c r="J55" s="33"/>
      <c r="K55" s="33"/>
      <c r="L55" s="33"/>
      <c r="M55" s="33"/>
      <c r="N55" s="33" t="b">
        <v>1</v>
      </c>
      <c r="O55" s="33"/>
    </row>
    <row r="56" spans="1:15" s="39" customFormat="1" ht="41.4" customHeight="1" x14ac:dyDescent="0.35">
      <c r="A56" s="33" t="s">
        <v>987</v>
      </c>
      <c r="B56" s="33" t="s">
        <v>497</v>
      </c>
      <c r="C56" s="33" t="s">
        <v>988</v>
      </c>
      <c r="D56" s="33" t="s">
        <v>989</v>
      </c>
      <c r="E56" s="33" t="s">
        <v>990</v>
      </c>
      <c r="F56" s="40" t="s">
        <v>974</v>
      </c>
      <c r="G56" s="33" t="s">
        <v>975</v>
      </c>
      <c r="H56" s="33" t="s">
        <v>991</v>
      </c>
      <c r="I56" s="33" t="s">
        <v>992</v>
      </c>
      <c r="J56" s="33" t="s">
        <v>993</v>
      </c>
      <c r="K56" s="33" t="s">
        <v>994</v>
      </c>
      <c r="L56" s="33" t="s">
        <v>995</v>
      </c>
      <c r="M56" s="33" t="s">
        <v>996</v>
      </c>
      <c r="N56" s="33" t="b">
        <v>1</v>
      </c>
      <c r="O56" s="33"/>
    </row>
    <row r="57" spans="1:15" s="39" customFormat="1" ht="14.15" customHeight="1" x14ac:dyDescent="0.35">
      <c r="A57" s="33" t="s">
        <v>768</v>
      </c>
      <c r="B57" s="33" t="s">
        <v>498</v>
      </c>
      <c r="C57" s="33" t="s">
        <v>769</v>
      </c>
      <c r="D57" s="33" t="s">
        <v>770</v>
      </c>
      <c r="E57" s="33" t="s">
        <v>771</v>
      </c>
      <c r="F57" s="40" t="s">
        <v>974</v>
      </c>
      <c r="G57" s="33" t="s">
        <v>997</v>
      </c>
      <c r="H57" s="33" t="s">
        <v>998</v>
      </c>
      <c r="I57" s="33" t="s">
        <v>999</v>
      </c>
      <c r="J57" s="33"/>
      <c r="K57" s="33"/>
      <c r="L57" s="33"/>
      <c r="M57" s="33"/>
      <c r="N57" s="33" t="b">
        <v>1</v>
      </c>
      <c r="O57" s="33"/>
    </row>
    <row r="58" spans="1:15" s="39" customFormat="1" ht="27.65" customHeight="1" x14ac:dyDescent="0.35">
      <c r="A58" s="33" t="s">
        <v>1000</v>
      </c>
      <c r="B58" s="33" t="s">
        <v>499</v>
      </c>
      <c r="C58" s="33" t="s">
        <v>1001</v>
      </c>
      <c r="D58" s="33" t="s">
        <v>1002</v>
      </c>
      <c r="E58" s="33" t="s">
        <v>1003</v>
      </c>
      <c r="F58" s="40" t="s">
        <v>974</v>
      </c>
      <c r="G58" s="33" t="s">
        <v>975</v>
      </c>
      <c r="H58" s="33" t="s">
        <v>1004</v>
      </c>
      <c r="I58" s="33"/>
      <c r="J58" s="33"/>
      <c r="K58" s="33"/>
      <c r="L58" s="33"/>
      <c r="M58" s="33"/>
      <c r="N58" s="33" t="b">
        <v>1</v>
      </c>
      <c r="O58" s="33"/>
    </row>
    <row r="59" spans="1:15" s="39" customFormat="1" ht="27.65" customHeight="1" x14ac:dyDescent="0.35">
      <c r="A59" s="33" t="s">
        <v>768</v>
      </c>
      <c r="B59" s="33" t="s">
        <v>500</v>
      </c>
      <c r="C59" s="33" t="s">
        <v>1005</v>
      </c>
      <c r="D59" s="33" t="s">
        <v>1006</v>
      </c>
      <c r="E59" s="33" t="s">
        <v>1007</v>
      </c>
      <c r="F59" s="40"/>
      <c r="G59" s="33"/>
      <c r="H59" s="33"/>
      <c r="I59" s="33" t="s">
        <v>1008</v>
      </c>
      <c r="J59" s="33"/>
      <c r="K59" s="33"/>
      <c r="L59" s="33"/>
      <c r="M59" s="33"/>
      <c r="N59" s="33" t="b">
        <v>1</v>
      </c>
      <c r="O59" s="33"/>
    </row>
    <row r="60" spans="1:15" s="39" customFormat="1" ht="26.4" customHeight="1" x14ac:dyDescent="0.35">
      <c r="A60" s="33" t="s">
        <v>1009</v>
      </c>
      <c r="B60" s="33" t="s">
        <v>501</v>
      </c>
      <c r="C60" s="38" t="s">
        <v>1010</v>
      </c>
      <c r="D60" s="33" t="s">
        <v>1011</v>
      </c>
      <c r="E60" s="33" t="s">
        <v>1012</v>
      </c>
      <c r="F60" s="40" t="s">
        <v>974</v>
      </c>
      <c r="G60" s="33" t="s">
        <v>975</v>
      </c>
      <c r="H60" s="33" t="s">
        <v>991</v>
      </c>
      <c r="I60" s="33"/>
      <c r="J60" s="33"/>
      <c r="K60" s="33"/>
      <c r="L60" s="33"/>
      <c r="M60" s="33"/>
      <c r="N60" s="33" t="b">
        <v>1</v>
      </c>
      <c r="O60" s="33"/>
    </row>
    <row r="61" spans="1:15" s="39" customFormat="1" ht="30.65" customHeight="1" x14ac:dyDescent="0.35">
      <c r="A61" s="33" t="s">
        <v>1013</v>
      </c>
      <c r="B61" s="33" t="s">
        <v>502</v>
      </c>
      <c r="C61" s="33" t="s">
        <v>1014</v>
      </c>
      <c r="D61" s="33" t="s">
        <v>1015</v>
      </c>
      <c r="E61" s="33" t="s">
        <v>1016</v>
      </c>
      <c r="F61" s="40" t="s">
        <v>974</v>
      </c>
      <c r="G61" s="33" t="s">
        <v>975</v>
      </c>
      <c r="H61" s="33" t="s">
        <v>981</v>
      </c>
      <c r="I61" s="33"/>
      <c r="J61" s="33" t="s">
        <v>993</v>
      </c>
      <c r="K61" s="33" t="s">
        <v>994</v>
      </c>
      <c r="L61" s="33" t="s">
        <v>995</v>
      </c>
      <c r="M61" s="33" t="s">
        <v>996</v>
      </c>
      <c r="N61" s="33" t="b">
        <v>1</v>
      </c>
      <c r="O61" s="33"/>
    </row>
    <row r="62" spans="1:15" s="39" customFormat="1" ht="14.15" customHeight="1" x14ac:dyDescent="0.35">
      <c r="A62" s="33" t="s">
        <v>768</v>
      </c>
      <c r="B62" s="33" t="s">
        <v>503</v>
      </c>
      <c r="C62" s="33" t="s">
        <v>769</v>
      </c>
      <c r="D62" s="33" t="s">
        <v>770</v>
      </c>
      <c r="E62" s="33" t="s">
        <v>771</v>
      </c>
      <c r="F62" s="40" t="s">
        <v>974</v>
      </c>
      <c r="G62" s="33" t="s">
        <v>975</v>
      </c>
      <c r="H62" s="33" t="s">
        <v>991</v>
      </c>
      <c r="I62" s="33" t="s">
        <v>1017</v>
      </c>
      <c r="J62" s="33"/>
      <c r="K62" s="33"/>
      <c r="L62" s="33"/>
      <c r="M62" s="33"/>
      <c r="N62" s="33" t="b">
        <v>1</v>
      </c>
      <c r="O62" s="33"/>
    </row>
    <row r="63" spans="1:15" s="39" customFormat="1" ht="29.4" customHeight="1" x14ac:dyDescent="0.35">
      <c r="A63" s="33" t="s">
        <v>1018</v>
      </c>
      <c r="B63" s="33" t="s">
        <v>504</v>
      </c>
      <c r="C63" s="33" t="s">
        <v>1019</v>
      </c>
      <c r="D63" s="33" t="s">
        <v>1020</v>
      </c>
      <c r="E63" s="33" t="s">
        <v>1021</v>
      </c>
      <c r="F63" s="40" t="s">
        <v>974</v>
      </c>
      <c r="G63" s="33" t="s">
        <v>975</v>
      </c>
      <c r="H63" s="33" t="s">
        <v>1004</v>
      </c>
      <c r="I63" s="33"/>
      <c r="J63" s="33"/>
      <c r="K63" s="33"/>
      <c r="L63" s="33"/>
      <c r="M63" s="33"/>
      <c r="N63" s="33" t="b">
        <v>1</v>
      </c>
      <c r="O63" s="33"/>
    </row>
    <row r="64" spans="1:15" s="39" customFormat="1" ht="12.65" customHeight="1" x14ac:dyDescent="0.35">
      <c r="A64" s="33" t="s">
        <v>1022</v>
      </c>
      <c r="B64" s="33"/>
      <c r="C64" s="33"/>
      <c r="D64" s="33"/>
      <c r="E64" s="33"/>
      <c r="F64" s="33"/>
      <c r="G64" s="33"/>
      <c r="H64" s="33"/>
      <c r="I64" s="33"/>
      <c r="J64" s="33"/>
      <c r="K64" s="33"/>
      <c r="L64" s="33"/>
      <c r="M64" s="33"/>
      <c r="N64" s="33"/>
      <c r="O64" s="33"/>
    </row>
    <row r="65" spans="1:15" s="39" customFormat="1" ht="14.15" customHeight="1" x14ac:dyDescent="0.35">
      <c r="A65" s="33" t="s">
        <v>1023</v>
      </c>
      <c r="B65" s="33" t="s">
        <v>505</v>
      </c>
      <c r="C65" s="33" t="s">
        <v>1024</v>
      </c>
      <c r="D65" s="33" t="s">
        <v>1025</v>
      </c>
      <c r="E65" s="33" t="s">
        <v>1026</v>
      </c>
      <c r="F65" s="40" t="s">
        <v>1027</v>
      </c>
      <c r="G65" s="33" t="s">
        <v>1028</v>
      </c>
      <c r="H65" s="33" t="s">
        <v>1029</v>
      </c>
      <c r="I65" s="33"/>
      <c r="J65" s="33"/>
      <c r="K65" s="33"/>
      <c r="L65" s="33"/>
      <c r="M65" s="33"/>
      <c r="N65" s="33" t="b">
        <v>1</v>
      </c>
      <c r="O65" s="33"/>
    </row>
    <row r="66" spans="1:15" s="39" customFormat="1" ht="14.15" customHeight="1" x14ac:dyDescent="0.35">
      <c r="A66" s="33" t="s">
        <v>1023</v>
      </c>
      <c r="B66" s="33" t="s">
        <v>506</v>
      </c>
      <c r="C66" s="33" t="s">
        <v>1030</v>
      </c>
      <c r="D66" s="33" t="s">
        <v>1031</v>
      </c>
      <c r="E66" s="33" t="s">
        <v>1032</v>
      </c>
      <c r="F66" s="40" t="s">
        <v>1033</v>
      </c>
      <c r="G66" s="33" t="s">
        <v>1034</v>
      </c>
      <c r="H66" s="33" t="s">
        <v>1035</v>
      </c>
      <c r="I66" s="33"/>
      <c r="J66" s="33"/>
      <c r="K66" s="33"/>
      <c r="L66" s="33"/>
      <c r="M66" s="33"/>
      <c r="N66" s="33" t="b">
        <v>1</v>
      </c>
      <c r="O66" s="33"/>
    </row>
    <row r="67" spans="1:15" s="39" customFormat="1" ht="14.15" customHeight="1" x14ac:dyDescent="0.35">
      <c r="A67" s="33" t="s">
        <v>788</v>
      </c>
      <c r="B67" s="33" t="s">
        <v>507</v>
      </c>
      <c r="C67" s="33" t="s">
        <v>1036</v>
      </c>
      <c r="D67" s="33" t="s">
        <v>1037</v>
      </c>
      <c r="E67" s="33" t="s">
        <v>1038</v>
      </c>
      <c r="F67" s="40"/>
      <c r="G67" s="33"/>
      <c r="H67" s="33"/>
      <c r="I67" s="33" t="s">
        <v>878</v>
      </c>
      <c r="J67" s="33"/>
      <c r="K67" s="33"/>
      <c r="L67" s="33"/>
      <c r="M67" s="33"/>
      <c r="N67" s="33" t="b">
        <v>1</v>
      </c>
      <c r="O67" s="33"/>
    </row>
    <row r="68" spans="1:15" s="39" customFormat="1" ht="14.15" customHeight="1" x14ac:dyDescent="0.35">
      <c r="A68" s="33" t="s">
        <v>1039</v>
      </c>
      <c r="B68" s="33" t="s">
        <v>508</v>
      </c>
      <c r="C68" s="33" t="s">
        <v>1040</v>
      </c>
      <c r="D68" s="33" t="s">
        <v>1041</v>
      </c>
      <c r="E68" s="33" t="s">
        <v>1042</v>
      </c>
      <c r="F68" s="40"/>
      <c r="G68" s="33"/>
      <c r="H68" s="33"/>
      <c r="I68" s="33"/>
      <c r="J68" s="33"/>
      <c r="K68" s="33"/>
      <c r="L68" s="33"/>
      <c r="M68" s="33"/>
      <c r="N68" s="33" t="b">
        <v>1</v>
      </c>
      <c r="O68" s="33"/>
    </row>
    <row r="69" spans="1:15" s="39" customFormat="1" ht="14.15" customHeight="1" x14ac:dyDescent="0.35">
      <c r="A69" s="33" t="s">
        <v>1043</v>
      </c>
      <c r="B69" s="33" t="s">
        <v>509</v>
      </c>
      <c r="C69" s="33" t="s">
        <v>1044</v>
      </c>
      <c r="D69" s="33" t="s">
        <v>1045</v>
      </c>
      <c r="E69" s="33" t="s">
        <v>1046</v>
      </c>
      <c r="F69" s="40"/>
      <c r="G69" s="33"/>
      <c r="H69" s="33"/>
      <c r="I69" s="33" t="s">
        <v>1047</v>
      </c>
      <c r="J69" s="33"/>
      <c r="K69" s="33"/>
      <c r="L69" s="33"/>
      <c r="M69" s="33"/>
      <c r="N69" s="33" t="b">
        <v>1</v>
      </c>
      <c r="O69" s="33"/>
    </row>
    <row r="70" spans="1:15" s="39" customFormat="1" ht="14.15" customHeight="1" x14ac:dyDescent="0.35">
      <c r="A70" s="33" t="s">
        <v>768</v>
      </c>
      <c r="B70" s="33" t="s">
        <v>510</v>
      </c>
      <c r="C70" s="33" t="s">
        <v>769</v>
      </c>
      <c r="D70" s="33" t="s">
        <v>770</v>
      </c>
      <c r="E70" s="33" t="s">
        <v>771</v>
      </c>
      <c r="F70" s="40"/>
      <c r="G70" s="33"/>
      <c r="H70" s="33"/>
      <c r="I70" s="33" t="s">
        <v>1048</v>
      </c>
      <c r="J70" s="33"/>
      <c r="K70" s="33"/>
      <c r="L70" s="33"/>
      <c r="M70" s="33"/>
      <c r="N70" s="33" t="b">
        <v>1</v>
      </c>
      <c r="O70" s="33"/>
    </row>
    <row r="71" spans="1:15" s="39" customFormat="1" ht="65.400000000000006" customHeight="1" x14ac:dyDescent="0.35">
      <c r="A71" s="33" t="s">
        <v>1049</v>
      </c>
      <c r="B71" s="33" t="s">
        <v>511</v>
      </c>
      <c r="C71" s="33" t="s">
        <v>1050</v>
      </c>
      <c r="D71" s="33" t="s">
        <v>1051</v>
      </c>
      <c r="E71" s="33" t="s">
        <v>1052</v>
      </c>
      <c r="F71" s="40" t="s">
        <v>961</v>
      </c>
      <c r="G71" s="33" t="s">
        <v>962</v>
      </c>
      <c r="H71" s="33" t="s">
        <v>963</v>
      </c>
      <c r="I71" s="33" t="s">
        <v>878</v>
      </c>
      <c r="J71" s="33" t="s">
        <v>1053</v>
      </c>
      <c r="K71" s="33" t="s">
        <v>1054</v>
      </c>
      <c r="L71" s="33" t="s">
        <v>1055</v>
      </c>
      <c r="M71" s="33" t="s">
        <v>1056</v>
      </c>
      <c r="N71" s="33" t="b">
        <v>1</v>
      </c>
      <c r="O71" s="33"/>
    </row>
    <row r="72" spans="1:15" s="39" customFormat="1" ht="14.15" customHeight="1" x14ac:dyDescent="0.35">
      <c r="A72" s="33" t="s">
        <v>768</v>
      </c>
      <c r="B72" s="33" t="s">
        <v>512</v>
      </c>
      <c r="C72" s="33" t="s">
        <v>769</v>
      </c>
      <c r="D72" s="33" t="s">
        <v>770</v>
      </c>
      <c r="E72" s="33" t="s">
        <v>771</v>
      </c>
      <c r="F72" s="40" t="s">
        <v>944</v>
      </c>
      <c r="G72" s="33" t="s">
        <v>968</v>
      </c>
      <c r="H72" s="33" t="s">
        <v>956</v>
      </c>
      <c r="I72" s="33" t="s">
        <v>1057</v>
      </c>
      <c r="J72" s="33"/>
      <c r="K72" s="33"/>
      <c r="L72" s="33"/>
      <c r="M72" s="33"/>
      <c r="N72" s="33" t="b">
        <v>1</v>
      </c>
      <c r="O72" s="33"/>
    </row>
    <row r="73" spans="1:15" s="39" customFormat="1" ht="30.65" customHeight="1" x14ac:dyDescent="0.35">
      <c r="A73" s="33" t="s">
        <v>1058</v>
      </c>
      <c r="B73" s="33" t="s">
        <v>513</v>
      </c>
      <c r="C73" s="33" t="s">
        <v>1059</v>
      </c>
      <c r="D73" s="33" t="s">
        <v>1060</v>
      </c>
      <c r="E73" s="33" t="s">
        <v>1061</v>
      </c>
      <c r="F73" s="40" t="s">
        <v>944</v>
      </c>
      <c r="G73" s="33" t="s">
        <v>1062</v>
      </c>
      <c r="H73" s="33" t="s">
        <v>1063</v>
      </c>
      <c r="I73" s="33" t="s">
        <v>878</v>
      </c>
      <c r="J73" s="33"/>
      <c r="K73" s="33"/>
      <c r="L73" s="33"/>
      <c r="M73" s="33"/>
      <c r="N73" s="33" t="b">
        <v>1</v>
      </c>
      <c r="O73" s="33"/>
    </row>
    <row r="74" spans="1:15" s="39" customFormat="1" ht="14.15" customHeight="1" x14ac:dyDescent="0.35">
      <c r="A74" s="33" t="s">
        <v>768</v>
      </c>
      <c r="B74" s="33" t="s">
        <v>514</v>
      </c>
      <c r="C74" s="33" t="s">
        <v>1064</v>
      </c>
      <c r="D74" s="33" t="s">
        <v>1065</v>
      </c>
      <c r="E74" s="33" t="s">
        <v>1066</v>
      </c>
      <c r="F74" s="40"/>
      <c r="G74" s="33"/>
      <c r="H74" s="33"/>
      <c r="I74" s="33"/>
      <c r="J74" s="33"/>
      <c r="K74" s="33"/>
      <c r="L74" s="33"/>
      <c r="M74" s="33"/>
      <c r="N74" s="33"/>
      <c r="O74" s="33"/>
    </row>
    <row r="75" spans="1:15" s="39" customFormat="1" ht="64.400000000000006" customHeight="1" x14ac:dyDescent="0.35">
      <c r="A75" s="33" t="s">
        <v>736</v>
      </c>
      <c r="B75" s="33" t="s">
        <v>1067</v>
      </c>
      <c r="C75" s="33" t="s">
        <v>1068</v>
      </c>
      <c r="D75" s="33" t="s">
        <v>1069</v>
      </c>
      <c r="E75" s="33" t="s">
        <v>1070</v>
      </c>
      <c r="F75" s="40"/>
      <c r="G75" s="33"/>
      <c r="H75" s="33"/>
      <c r="I75" s="33"/>
      <c r="J75" s="33"/>
      <c r="K75" s="33"/>
      <c r="L75" s="33"/>
      <c r="M75" s="33"/>
      <c r="N75" s="33"/>
      <c r="O75" s="33"/>
    </row>
    <row r="76" spans="1:15" s="39" customFormat="1" ht="14.15" customHeight="1" x14ac:dyDescent="0.35">
      <c r="A76" s="33" t="s">
        <v>1022</v>
      </c>
      <c r="B76" s="33"/>
      <c r="C76" s="33"/>
      <c r="D76" s="33"/>
      <c r="E76" s="33"/>
      <c r="F76" s="33"/>
      <c r="G76" s="33"/>
      <c r="H76" s="33"/>
      <c r="I76" s="33"/>
      <c r="J76" s="33"/>
      <c r="K76" s="33"/>
      <c r="L76" s="33"/>
      <c r="M76" s="33"/>
      <c r="N76" s="33"/>
      <c r="O76" s="33"/>
    </row>
    <row r="77" spans="1:15" s="39" customFormat="1" ht="14.15" customHeight="1" x14ac:dyDescent="0.35">
      <c r="A77" s="33" t="s">
        <v>703</v>
      </c>
      <c r="B77" s="33" t="s">
        <v>1071</v>
      </c>
      <c r="C77" s="33" t="s">
        <v>1072</v>
      </c>
      <c r="D77" s="33" t="s">
        <v>1073</v>
      </c>
      <c r="E77" s="33" t="s">
        <v>1074</v>
      </c>
      <c r="F77" s="33"/>
      <c r="G77" s="33"/>
      <c r="H77" s="33"/>
      <c r="I77" s="33" t="s">
        <v>762</v>
      </c>
      <c r="J77" s="33"/>
      <c r="K77" s="33"/>
      <c r="L77" s="33"/>
      <c r="M77" s="33"/>
      <c r="N77" s="33"/>
      <c r="O77" s="33"/>
    </row>
    <row r="78" spans="1:15" s="39" customFormat="1" ht="14.15" customHeight="1" x14ac:dyDescent="0.35">
      <c r="A78" s="33" t="s">
        <v>1075</v>
      </c>
      <c r="B78" s="33" t="s">
        <v>515</v>
      </c>
      <c r="C78" s="33" t="s">
        <v>1076</v>
      </c>
      <c r="D78" s="33" t="s">
        <v>1077</v>
      </c>
      <c r="E78" s="33" t="s">
        <v>1078</v>
      </c>
      <c r="F78" s="40"/>
      <c r="G78" s="33"/>
      <c r="H78" s="33"/>
      <c r="I78" s="33"/>
      <c r="J78" s="33"/>
      <c r="K78" s="33"/>
      <c r="L78" s="33"/>
      <c r="M78" s="33"/>
      <c r="N78" s="33" t="b">
        <v>1</v>
      </c>
      <c r="O78" s="33"/>
    </row>
    <row r="79" spans="1:15" s="39" customFormat="1" ht="14.15" customHeight="1" x14ac:dyDescent="0.35">
      <c r="A79" s="33" t="s">
        <v>768</v>
      </c>
      <c r="B79" s="33" t="s">
        <v>516</v>
      </c>
      <c r="C79" s="33" t="s">
        <v>769</v>
      </c>
      <c r="D79" s="33" t="s">
        <v>770</v>
      </c>
      <c r="E79" s="33" t="s">
        <v>771</v>
      </c>
      <c r="F79" s="40"/>
      <c r="G79" s="33"/>
      <c r="H79" s="33"/>
      <c r="I79" s="33" t="s">
        <v>1079</v>
      </c>
      <c r="J79" s="33"/>
      <c r="K79" s="33"/>
      <c r="L79" s="33"/>
      <c r="M79" s="33"/>
      <c r="N79" s="33" t="b">
        <v>1</v>
      </c>
      <c r="O79" s="33"/>
    </row>
    <row r="80" spans="1:15" s="39" customFormat="1" ht="14.15" customHeight="1" x14ac:dyDescent="0.35">
      <c r="A80" s="33" t="s">
        <v>742</v>
      </c>
      <c r="B80" s="33" t="s">
        <v>67</v>
      </c>
      <c r="C80" s="33" t="s">
        <v>1080</v>
      </c>
      <c r="D80" s="33" t="s">
        <v>1081</v>
      </c>
      <c r="E80" s="33" t="s">
        <v>1082</v>
      </c>
      <c r="F80" s="40" t="s">
        <v>1083</v>
      </c>
      <c r="G80" s="33" t="s">
        <v>1084</v>
      </c>
      <c r="H80" s="33" t="s">
        <v>1085</v>
      </c>
      <c r="I80" s="33" t="s">
        <v>1086</v>
      </c>
      <c r="J80" s="33" t="s">
        <v>1087</v>
      </c>
      <c r="K80" s="33" t="s">
        <v>1088</v>
      </c>
      <c r="L80" s="33" t="s">
        <v>1089</v>
      </c>
      <c r="M80" s="33" t="s">
        <v>1090</v>
      </c>
      <c r="N80" s="33" t="b">
        <v>1</v>
      </c>
      <c r="O80" s="33"/>
    </row>
    <row r="81" spans="1:15" s="39" customFormat="1" ht="14.15" customHeight="1" x14ac:dyDescent="0.35">
      <c r="A81" s="33" t="s">
        <v>1091</v>
      </c>
      <c r="B81" s="33" t="s">
        <v>517</v>
      </c>
      <c r="C81" s="33" t="s">
        <v>1092</v>
      </c>
      <c r="D81" s="33" t="s">
        <v>1093</v>
      </c>
      <c r="E81" s="33" t="s">
        <v>1094</v>
      </c>
      <c r="F81" s="40"/>
      <c r="G81" s="33"/>
      <c r="H81" s="33"/>
      <c r="I81" s="33" t="s">
        <v>1095</v>
      </c>
      <c r="J81" s="33"/>
      <c r="K81" s="33"/>
      <c r="L81" s="33"/>
      <c r="M81" s="33"/>
      <c r="N81" s="33" t="b">
        <v>1</v>
      </c>
      <c r="O81" s="33"/>
    </row>
    <row r="82" spans="1:15" s="39" customFormat="1" ht="14.15" customHeight="1" x14ac:dyDescent="0.35">
      <c r="A82" s="33" t="s">
        <v>768</v>
      </c>
      <c r="B82" s="33" t="s">
        <v>518</v>
      </c>
      <c r="C82" s="33" t="s">
        <v>769</v>
      </c>
      <c r="D82" s="33" t="s">
        <v>770</v>
      </c>
      <c r="E82" s="33" t="s">
        <v>771</v>
      </c>
      <c r="F82" s="40"/>
      <c r="G82" s="33"/>
      <c r="H82" s="33"/>
      <c r="I82" s="33" t="s">
        <v>1096</v>
      </c>
      <c r="J82" s="33"/>
      <c r="K82" s="33"/>
      <c r="L82" s="33"/>
      <c r="M82" s="33"/>
      <c r="N82" s="33" t="b">
        <v>1</v>
      </c>
      <c r="O82" s="33"/>
    </row>
    <row r="83" spans="1:15" s="39" customFormat="1" ht="14.15" customHeight="1" x14ac:dyDescent="0.35">
      <c r="A83" s="33" t="s">
        <v>788</v>
      </c>
      <c r="B83" s="33" t="s">
        <v>519</v>
      </c>
      <c r="C83" s="33" t="s">
        <v>1097</v>
      </c>
      <c r="D83" s="33" t="s">
        <v>1098</v>
      </c>
      <c r="E83" s="33" t="s">
        <v>1099</v>
      </c>
      <c r="F83" s="40"/>
      <c r="G83" s="33"/>
      <c r="H83" s="33"/>
      <c r="I83" s="33" t="s">
        <v>1100</v>
      </c>
      <c r="J83" s="33"/>
      <c r="K83" s="33"/>
      <c r="L83" s="33"/>
      <c r="M83" s="33"/>
      <c r="N83" s="33" t="b">
        <v>1</v>
      </c>
      <c r="O83" s="33"/>
    </row>
    <row r="84" spans="1:15" s="39" customFormat="1" ht="14.15" customHeight="1" x14ac:dyDescent="0.35">
      <c r="A84" s="33" t="s">
        <v>788</v>
      </c>
      <c r="B84" s="33" t="s">
        <v>520</v>
      </c>
      <c r="C84" s="33" t="s">
        <v>1101</v>
      </c>
      <c r="D84" s="33" t="s">
        <v>1102</v>
      </c>
      <c r="E84" s="33" t="s">
        <v>1103</v>
      </c>
      <c r="F84" s="40"/>
      <c r="G84" s="33"/>
      <c r="H84" s="33"/>
      <c r="I84" s="33" t="s">
        <v>1104</v>
      </c>
      <c r="J84" s="33"/>
      <c r="K84" s="33"/>
      <c r="L84" s="33"/>
      <c r="M84" s="33"/>
      <c r="N84" s="33" t="b">
        <v>1</v>
      </c>
      <c r="O84" s="33"/>
    </row>
    <row r="85" spans="1:15" s="39" customFormat="1" ht="14.15" customHeight="1" x14ac:dyDescent="0.35">
      <c r="A85" s="33" t="s">
        <v>1105</v>
      </c>
      <c r="B85" s="33" t="s">
        <v>521</v>
      </c>
      <c r="C85" s="33" t="s">
        <v>1106</v>
      </c>
      <c r="D85" s="33" t="s">
        <v>1107</v>
      </c>
      <c r="E85" s="33" t="s">
        <v>1108</v>
      </c>
      <c r="F85" s="40" t="s">
        <v>1109</v>
      </c>
      <c r="G85" s="33" t="s">
        <v>1110</v>
      </c>
      <c r="H85" s="33" t="s">
        <v>1111</v>
      </c>
      <c r="I85" s="33"/>
      <c r="J85" s="33"/>
      <c r="K85" s="33"/>
      <c r="L85" s="33"/>
      <c r="M85" s="33"/>
      <c r="N85" s="33" t="b">
        <v>1</v>
      </c>
      <c r="O85" s="33"/>
    </row>
    <row r="86" spans="1:15" s="39" customFormat="1" ht="14.15" customHeight="1" x14ac:dyDescent="0.35">
      <c r="A86" s="33" t="s">
        <v>788</v>
      </c>
      <c r="B86" s="33" t="s">
        <v>522</v>
      </c>
      <c r="C86" s="33" t="s">
        <v>1112</v>
      </c>
      <c r="D86" s="33" t="s">
        <v>1113</v>
      </c>
      <c r="E86" s="33" t="s">
        <v>1114</v>
      </c>
      <c r="F86" s="40" t="s">
        <v>1115</v>
      </c>
      <c r="G86" s="33" t="s">
        <v>1116</v>
      </c>
      <c r="H86" s="33" t="s">
        <v>1117</v>
      </c>
      <c r="I86" s="33"/>
      <c r="J86" s="33"/>
      <c r="K86" s="33"/>
      <c r="L86" s="33"/>
      <c r="M86" s="33"/>
      <c r="N86" s="33" t="b">
        <v>1</v>
      </c>
      <c r="O86" s="33"/>
    </row>
    <row r="87" spans="1:15" s="39" customFormat="1" ht="14.15" customHeight="1" x14ac:dyDescent="0.35">
      <c r="A87" s="33" t="s">
        <v>1118</v>
      </c>
      <c r="B87" s="33" t="s">
        <v>523</v>
      </c>
      <c r="C87" s="33" t="s">
        <v>1119</v>
      </c>
      <c r="D87" s="33" t="s">
        <v>1120</v>
      </c>
      <c r="E87" s="33" t="s">
        <v>1121</v>
      </c>
      <c r="F87" s="40" t="s">
        <v>1122</v>
      </c>
      <c r="G87" s="33" t="s">
        <v>1123</v>
      </c>
      <c r="H87" s="33" t="s">
        <v>1124</v>
      </c>
      <c r="I87" s="33"/>
      <c r="J87" s="33"/>
      <c r="K87" s="33"/>
      <c r="L87" s="33"/>
      <c r="M87" s="33"/>
      <c r="N87" s="33" t="b">
        <v>1</v>
      </c>
      <c r="O87" s="33"/>
    </row>
    <row r="88" spans="1:15" s="39" customFormat="1" ht="14.15" customHeight="1" x14ac:dyDescent="0.35">
      <c r="A88" s="33" t="s">
        <v>1125</v>
      </c>
      <c r="B88" s="33" t="s">
        <v>524</v>
      </c>
      <c r="C88" s="33" t="s">
        <v>1126</v>
      </c>
      <c r="D88" s="33" t="s">
        <v>1127</v>
      </c>
      <c r="E88" s="33" t="s">
        <v>1128</v>
      </c>
      <c r="F88" s="40" t="s">
        <v>1129</v>
      </c>
      <c r="G88" s="33" t="s">
        <v>1130</v>
      </c>
      <c r="H88" s="33" t="s">
        <v>1131</v>
      </c>
      <c r="I88" s="33"/>
      <c r="J88" s="33"/>
      <c r="K88" s="33"/>
      <c r="L88" s="33"/>
      <c r="M88" s="33"/>
      <c r="N88" s="33" t="b">
        <v>1</v>
      </c>
      <c r="O88" s="33"/>
    </row>
    <row r="89" spans="1:15" s="39" customFormat="1" ht="14.15" customHeight="1" x14ac:dyDescent="0.35">
      <c r="A89" s="33" t="s">
        <v>1132</v>
      </c>
      <c r="B89" s="33" t="s">
        <v>525</v>
      </c>
      <c r="C89" s="33" t="s">
        <v>1133</v>
      </c>
      <c r="D89" s="33" t="s">
        <v>1134</v>
      </c>
      <c r="E89" s="33" t="s">
        <v>1135</v>
      </c>
      <c r="F89" s="40" t="s">
        <v>1136</v>
      </c>
      <c r="G89" s="33" t="s">
        <v>1137</v>
      </c>
      <c r="H89" s="33" t="s">
        <v>1138</v>
      </c>
      <c r="I89" s="33"/>
      <c r="J89" s="33"/>
      <c r="K89" s="33"/>
      <c r="L89" s="33"/>
      <c r="M89" s="33"/>
      <c r="N89" s="33" t="b">
        <v>1</v>
      </c>
      <c r="O89" s="33"/>
    </row>
    <row r="90" spans="1:15" s="39" customFormat="1" ht="14.15" customHeight="1" x14ac:dyDescent="0.35">
      <c r="A90" s="33" t="s">
        <v>1139</v>
      </c>
      <c r="B90" s="33" t="s">
        <v>526</v>
      </c>
      <c r="C90" s="33" t="s">
        <v>1140</v>
      </c>
      <c r="D90" s="33" t="s">
        <v>1141</v>
      </c>
      <c r="E90" s="33" t="s">
        <v>1142</v>
      </c>
      <c r="F90" s="40" t="s">
        <v>1143</v>
      </c>
      <c r="G90" s="33" t="s">
        <v>1137</v>
      </c>
      <c r="H90" s="33" t="s">
        <v>1138</v>
      </c>
      <c r="I90" s="33"/>
      <c r="J90" s="33"/>
      <c r="K90" s="33"/>
      <c r="L90" s="33"/>
      <c r="M90" s="33"/>
      <c r="N90" s="33" t="b">
        <v>1</v>
      </c>
      <c r="O90" s="33"/>
    </row>
    <row r="91" spans="1:15" s="39" customFormat="1" ht="59.15" customHeight="1" x14ac:dyDescent="0.35">
      <c r="A91" s="33" t="s">
        <v>1144</v>
      </c>
      <c r="B91" s="33" t="s">
        <v>527</v>
      </c>
      <c r="C91" s="33" t="s">
        <v>1145</v>
      </c>
      <c r="D91" s="33" t="s">
        <v>1146</v>
      </c>
      <c r="E91" s="33" t="s">
        <v>1147</v>
      </c>
      <c r="F91" s="33"/>
      <c r="G91" s="33"/>
      <c r="H91" s="33"/>
      <c r="I91" s="33"/>
      <c r="J91" s="33" t="s">
        <v>1148</v>
      </c>
      <c r="K91" s="33" t="s">
        <v>1149</v>
      </c>
      <c r="L91" s="33" t="s">
        <v>1150</v>
      </c>
      <c r="M91" s="33" t="s">
        <v>1151</v>
      </c>
      <c r="N91" s="33" t="b">
        <v>1</v>
      </c>
      <c r="O91" s="33"/>
    </row>
    <row r="92" spans="1:15" s="39" customFormat="1" ht="15" customHeight="1" x14ac:dyDescent="0.35">
      <c r="A92" s="33" t="s">
        <v>768</v>
      </c>
      <c r="B92" s="33" t="s">
        <v>528</v>
      </c>
      <c r="C92" s="33" t="s">
        <v>769</v>
      </c>
      <c r="D92" s="33" t="s">
        <v>770</v>
      </c>
      <c r="E92" s="33" t="s">
        <v>771</v>
      </c>
      <c r="F92" s="33"/>
      <c r="G92" s="33"/>
      <c r="H92" s="33"/>
      <c r="I92" s="33" t="s">
        <v>1152</v>
      </c>
      <c r="J92" s="33"/>
      <c r="K92" s="33"/>
      <c r="L92" s="33"/>
      <c r="M92" s="33"/>
      <c r="N92" s="33" t="b">
        <v>1</v>
      </c>
      <c r="O92" s="33"/>
    </row>
    <row r="93" spans="1:15" s="39" customFormat="1" ht="31.4" customHeight="1" x14ac:dyDescent="0.35">
      <c r="A93" s="33" t="s">
        <v>788</v>
      </c>
      <c r="B93" s="33" t="s">
        <v>529</v>
      </c>
      <c r="C93" s="33" t="s">
        <v>1153</v>
      </c>
      <c r="D93" s="33" t="s">
        <v>1154</v>
      </c>
      <c r="E93" s="33" t="s">
        <v>1155</v>
      </c>
      <c r="F93" s="33"/>
      <c r="G93" s="33"/>
      <c r="H93" s="33"/>
      <c r="I93" s="33"/>
      <c r="J93" s="33"/>
      <c r="K93" s="33"/>
      <c r="L93" s="33"/>
      <c r="M93" s="33"/>
      <c r="N93" s="33" t="b">
        <v>1</v>
      </c>
      <c r="O93" s="33"/>
    </row>
    <row r="94" spans="1:15" s="39" customFormat="1" ht="14.15" customHeight="1" x14ac:dyDescent="0.35">
      <c r="A94" s="33" t="s">
        <v>1156</v>
      </c>
      <c r="B94" s="33" t="s">
        <v>530</v>
      </c>
      <c r="C94" s="33" t="s">
        <v>1157</v>
      </c>
      <c r="D94" s="33" t="s">
        <v>1158</v>
      </c>
      <c r="E94" s="33" t="s">
        <v>1159</v>
      </c>
      <c r="F94" s="33"/>
      <c r="G94" s="33"/>
      <c r="H94" s="33"/>
      <c r="I94" s="33" t="s">
        <v>1160</v>
      </c>
      <c r="J94" s="33"/>
      <c r="K94" s="33"/>
      <c r="L94" s="33"/>
      <c r="M94" s="33"/>
      <c r="N94" s="33" t="b">
        <v>1</v>
      </c>
      <c r="O94" s="33"/>
    </row>
    <row r="95" spans="1:15" s="39" customFormat="1" ht="14.15" customHeight="1" x14ac:dyDescent="0.35">
      <c r="A95" s="33" t="s">
        <v>768</v>
      </c>
      <c r="B95" s="33" t="s">
        <v>531</v>
      </c>
      <c r="C95" s="33" t="s">
        <v>769</v>
      </c>
      <c r="D95" s="33" t="s">
        <v>770</v>
      </c>
      <c r="E95" s="33" t="s">
        <v>771</v>
      </c>
      <c r="F95" s="33"/>
      <c r="G95" s="33"/>
      <c r="H95" s="33"/>
      <c r="I95" s="33" t="s">
        <v>1161</v>
      </c>
      <c r="J95" s="33"/>
      <c r="K95" s="33"/>
      <c r="L95" s="33"/>
      <c r="M95" s="33"/>
      <c r="N95" s="33" t="b">
        <v>1</v>
      </c>
      <c r="O95" s="33"/>
    </row>
    <row r="96" spans="1:15" s="39" customFormat="1" ht="14.15" customHeight="1" x14ac:dyDescent="0.35">
      <c r="A96" s="33" t="s">
        <v>1162</v>
      </c>
      <c r="B96" s="33" t="s">
        <v>532</v>
      </c>
      <c r="C96" s="33" t="s">
        <v>1163</v>
      </c>
      <c r="D96" s="33" t="s">
        <v>1164</v>
      </c>
      <c r="E96" s="33" t="s">
        <v>1165</v>
      </c>
      <c r="F96" s="33"/>
      <c r="G96" s="33"/>
      <c r="H96" s="33"/>
      <c r="I96" s="33"/>
      <c r="J96" s="33"/>
      <c r="K96" s="33"/>
      <c r="L96" s="33"/>
      <c r="M96" s="33"/>
      <c r="N96" s="33" t="b">
        <v>1</v>
      </c>
      <c r="O96" s="33"/>
    </row>
    <row r="97" spans="1:15" s="39" customFormat="1" ht="14.15" customHeight="1" x14ac:dyDescent="0.35">
      <c r="A97" s="33" t="s">
        <v>768</v>
      </c>
      <c r="B97" s="33" t="s">
        <v>533</v>
      </c>
      <c r="C97" s="33" t="s">
        <v>769</v>
      </c>
      <c r="D97" s="33" t="s">
        <v>770</v>
      </c>
      <c r="E97" s="33" t="s">
        <v>771</v>
      </c>
      <c r="F97" s="40"/>
      <c r="G97" s="33"/>
      <c r="H97" s="33"/>
      <c r="I97" s="33" t="s">
        <v>1166</v>
      </c>
      <c r="J97" s="33"/>
      <c r="K97" s="33"/>
      <c r="L97" s="33"/>
      <c r="M97" s="33"/>
      <c r="N97" s="33" t="b">
        <v>1</v>
      </c>
      <c r="O97" s="33"/>
    </row>
    <row r="98" spans="1:15" s="39" customFormat="1" ht="14.15" customHeight="1" x14ac:dyDescent="0.35">
      <c r="A98" s="33" t="s">
        <v>742</v>
      </c>
      <c r="B98" s="33" t="s">
        <v>534</v>
      </c>
      <c r="C98" s="33" t="s">
        <v>1167</v>
      </c>
      <c r="D98" s="33" t="s">
        <v>1168</v>
      </c>
      <c r="E98" s="33" t="s">
        <v>1169</v>
      </c>
      <c r="F98" s="40" t="s">
        <v>1170</v>
      </c>
      <c r="G98" s="33" t="s">
        <v>1171</v>
      </c>
      <c r="H98" s="33" t="s">
        <v>1172</v>
      </c>
      <c r="I98" s="33"/>
      <c r="J98" s="33" t="s">
        <v>1173</v>
      </c>
      <c r="K98" s="33" t="s">
        <v>1174</v>
      </c>
      <c r="L98" s="33" t="s">
        <v>1175</v>
      </c>
      <c r="M98" s="33" t="s">
        <v>1176</v>
      </c>
      <c r="N98" s="33" t="b">
        <v>1</v>
      </c>
      <c r="O98" s="33"/>
    </row>
    <row r="99" spans="1:15" s="39" customFormat="1" ht="14.15" customHeight="1" x14ac:dyDescent="0.35">
      <c r="A99" s="33" t="s">
        <v>742</v>
      </c>
      <c r="B99" s="33" t="s">
        <v>535</v>
      </c>
      <c r="C99" s="33" t="s">
        <v>1177</v>
      </c>
      <c r="D99" s="33" t="s">
        <v>1178</v>
      </c>
      <c r="E99" s="33" t="s">
        <v>1179</v>
      </c>
      <c r="F99" s="40"/>
      <c r="G99" s="33"/>
      <c r="H99" s="33"/>
      <c r="I99" s="33" t="s">
        <v>1180</v>
      </c>
      <c r="J99" s="33" t="s">
        <v>1181</v>
      </c>
      <c r="K99" s="33"/>
      <c r="L99" s="33"/>
      <c r="M99" s="33"/>
      <c r="N99" s="33" t="b">
        <v>1</v>
      </c>
      <c r="O99" s="33"/>
    </row>
    <row r="100" spans="1:15" s="39" customFormat="1" ht="14.15" customHeight="1" x14ac:dyDescent="0.35">
      <c r="A100" s="33" t="s">
        <v>1182</v>
      </c>
      <c r="B100" s="33" t="s">
        <v>536</v>
      </c>
      <c r="C100" s="33" t="s">
        <v>1183</v>
      </c>
      <c r="D100" s="33" t="s">
        <v>1184</v>
      </c>
      <c r="E100" s="33" t="s">
        <v>1185</v>
      </c>
      <c r="F100" s="40"/>
      <c r="G100" s="33"/>
      <c r="H100" s="33"/>
      <c r="I100" s="33" t="s">
        <v>1180</v>
      </c>
      <c r="J100" s="33"/>
      <c r="K100" s="33"/>
      <c r="L100" s="33"/>
      <c r="M100" s="33"/>
      <c r="N100" s="33" t="b">
        <v>1</v>
      </c>
      <c r="O100" s="33"/>
    </row>
    <row r="101" spans="1:15" s="39" customFormat="1" ht="14.15" customHeight="1" x14ac:dyDescent="0.35">
      <c r="A101" s="33" t="s">
        <v>742</v>
      </c>
      <c r="B101" s="33" t="s">
        <v>537</v>
      </c>
      <c r="C101" s="33" t="s">
        <v>1186</v>
      </c>
      <c r="D101" s="33" t="s">
        <v>1187</v>
      </c>
      <c r="E101" s="33" t="s">
        <v>1188</v>
      </c>
      <c r="F101" s="40" t="s">
        <v>1189</v>
      </c>
      <c r="G101" s="33" t="s">
        <v>1190</v>
      </c>
      <c r="H101" s="33" t="s">
        <v>1191</v>
      </c>
      <c r="I101" s="33"/>
      <c r="J101" s="33" t="s">
        <v>1192</v>
      </c>
      <c r="K101" s="33" t="s">
        <v>1193</v>
      </c>
      <c r="L101" s="33" t="s">
        <v>1194</v>
      </c>
      <c r="M101" s="33" t="s">
        <v>1195</v>
      </c>
      <c r="N101" s="33" t="b">
        <v>1</v>
      </c>
      <c r="O101" s="33"/>
    </row>
    <row r="102" spans="1:15" s="39" customFormat="1" ht="14.15" customHeight="1" x14ac:dyDescent="0.35">
      <c r="A102" s="33" t="s">
        <v>742</v>
      </c>
      <c r="B102" s="33" t="s">
        <v>538</v>
      </c>
      <c r="C102" s="33" t="s">
        <v>1196</v>
      </c>
      <c r="D102" s="33" t="s">
        <v>1197</v>
      </c>
      <c r="E102" s="33" t="s">
        <v>1198</v>
      </c>
      <c r="F102" s="40"/>
      <c r="G102" s="33"/>
      <c r="H102" s="33"/>
      <c r="I102" s="33" t="s">
        <v>1199</v>
      </c>
      <c r="J102" s="33" t="s">
        <v>1200</v>
      </c>
      <c r="K102" s="33"/>
      <c r="L102" s="33"/>
      <c r="M102" s="33"/>
      <c r="N102" s="33" t="b">
        <v>1</v>
      </c>
      <c r="O102" s="33"/>
    </row>
    <row r="103" spans="1:15" s="39" customFormat="1" ht="14.15" customHeight="1" x14ac:dyDescent="0.35">
      <c r="A103" s="33" t="s">
        <v>788</v>
      </c>
      <c r="B103" s="33" t="s">
        <v>539</v>
      </c>
      <c r="C103" s="33" t="s">
        <v>1201</v>
      </c>
      <c r="D103" s="33" t="s">
        <v>1202</v>
      </c>
      <c r="E103" s="33" t="s">
        <v>1203</v>
      </c>
      <c r="F103" s="40"/>
      <c r="G103" s="33"/>
      <c r="H103" s="33"/>
      <c r="I103" s="33"/>
      <c r="J103" s="33"/>
      <c r="K103" s="33"/>
      <c r="L103" s="33"/>
      <c r="M103" s="33"/>
      <c r="N103" s="33" t="b">
        <v>1</v>
      </c>
      <c r="O103" s="33"/>
    </row>
    <row r="104" spans="1:15" s="39" customFormat="1" ht="14.15" customHeight="1" x14ac:dyDescent="0.35">
      <c r="A104" s="33" t="s">
        <v>788</v>
      </c>
      <c r="B104" s="33" t="s">
        <v>540</v>
      </c>
      <c r="C104" s="33" t="s">
        <v>1204</v>
      </c>
      <c r="D104" s="33" t="s">
        <v>1205</v>
      </c>
      <c r="E104" s="33" t="s">
        <v>1206</v>
      </c>
      <c r="F104" s="40" t="s">
        <v>1207</v>
      </c>
      <c r="G104" s="33" t="s">
        <v>1208</v>
      </c>
      <c r="H104" s="33" t="s">
        <v>1209</v>
      </c>
      <c r="I104" s="33"/>
      <c r="J104" s="33"/>
      <c r="K104" s="33"/>
      <c r="L104" s="33"/>
      <c r="M104" s="33"/>
      <c r="N104" s="33" t="b">
        <v>1</v>
      </c>
      <c r="O104" s="33"/>
    </row>
    <row r="105" spans="1:15" s="39" customFormat="1" ht="14.15" customHeight="1" x14ac:dyDescent="0.35">
      <c r="A105" s="33" t="s">
        <v>788</v>
      </c>
      <c r="B105" s="33" t="s">
        <v>541</v>
      </c>
      <c r="C105" s="33" t="s">
        <v>1210</v>
      </c>
      <c r="D105" s="33" t="s">
        <v>1211</v>
      </c>
      <c r="E105" s="33" t="s">
        <v>1212</v>
      </c>
      <c r="F105" s="40"/>
      <c r="G105" s="33"/>
      <c r="H105" s="33"/>
      <c r="I105" s="33"/>
      <c r="J105" s="33"/>
      <c r="K105" s="33"/>
      <c r="L105" s="33"/>
      <c r="M105" s="33"/>
      <c r="N105" s="33" t="b">
        <v>1</v>
      </c>
      <c r="O105" s="33"/>
    </row>
    <row r="106" spans="1:15" s="39" customFormat="1" ht="14.15" customHeight="1" x14ac:dyDescent="0.35">
      <c r="A106" s="33" t="s">
        <v>788</v>
      </c>
      <c r="B106" s="33" t="s">
        <v>542</v>
      </c>
      <c r="C106" s="33" t="s">
        <v>1213</v>
      </c>
      <c r="D106" s="33" t="s">
        <v>1214</v>
      </c>
      <c r="E106" s="33" t="s">
        <v>1215</v>
      </c>
      <c r="F106" s="40"/>
      <c r="G106" s="33"/>
      <c r="H106" s="33"/>
      <c r="I106" s="33"/>
      <c r="J106" s="33"/>
      <c r="K106" s="33"/>
      <c r="L106" s="33"/>
      <c r="M106" s="33"/>
      <c r="N106" s="33" t="b">
        <v>1</v>
      </c>
      <c r="O106" s="33"/>
    </row>
    <row r="107" spans="1:15" s="39" customFormat="1" ht="14.15" customHeight="1" x14ac:dyDescent="0.35">
      <c r="A107" s="33" t="s">
        <v>1216</v>
      </c>
      <c r="B107" s="33" t="s">
        <v>543</v>
      </c>
      <c r="C107" s="33" t="s">
        <v>1217</v>
      </c>
      <c r="D107" s="33" t="s">
        <v>1218</v>
      </c>
      <c r="E107" s="33" t="s">
        <v>1219</v>
      </c>
      <c r="F107" s="40" t="s">
        <v>1220</v>
      </c>
      <c r="G107" s="33" t="s">
        <v>1221</v>
      </c>
      <c r="H107" s="33" t="s">
        <v>1222</v>
      </c>
      <c r="I107" s="33"/>
      <c r="J107" s="33"/>
      <c r="K107" s="33"/>
      <c r="L107" s="33"/>
      <c r="M107" s="33"/>
      <c r="N107" s="33" t="b">
        <v>1</v>
      </c>
      <c r="O107" s="33"/>
    </row>
    <row r="108" spans="1:15" s="39" customFormat="1" ht="14.15" customHeight="1" x14ac:dyDescent="0.35">
      <c r="A108" s="33" t="s">
        <v>1223</v>
      </c>
      <c r="B108" s="33" t="s">
        <v>544</v>
      </c>
      <c r="C108" s="33" t="s">
        <v>1224</v>
      </c>
      <c r="D108" s="33" t="s">
        <v>1225</v>
      </c>
      <c r="E108" s="33" t="s">
        <v>1226</v>
      </c>
      <c r="F108" s="40"/>
      <c r="G108" s="33"/>
      <c r="H108" s="33"/>
      <c r="I108" s="33"/>
      <c r="J108" s="33"/>
      <c r="K108" s="33"/>
      <c r="L108" s="33"/>
      <c r="M108" s="33"/>
      <c r="N108" s="33" t="b">
        <v>1</v>
      </c>
      <c r="O108" s="33"/>
    </row>
    <row r="109" spans="1:15" s="39" customFormat="1" ht="14.15" customHeight="1" x14ac:dyDescent="0.35">
      <c r="A109" s="33" t="s">
        <v>768</v>
      </c>
      <c r="B109" s="33" t="s">
        <v>545</v>
      </c>
      <c r="C109" s="33" t="s">
        <v>769</v>
      </c>
      <c r="D109" s="33" t="s">
        <v>770</v>
      </c>
      <c r="E109" s="33" t="s">
        <v>771</v>
      </c>
      <c r="F109" s="40"/>
      <c r="G109" s="33"/>
      <c r="H109" s="33"/>
      <c r="I109" s="33" t="s">
        <v>1227</v>
      </c>
      <c r="J109" s="33"/>
      <c r="K109" s="33"/>
      <c r="L109" s="33"/>
      <c r="M109" s="33"/>
      <c r="N109" s="33" t="b">
        <v>1</v>
      </c>
      <c r="O109" s="33"/>
    </row>
    <row r="110" spans="1:15" s="39" customFormat="1" ht="14.15" customHeight="1" x14ac:dyDescent="0.35">
      <c r="A110" s="33" t="s">
        <v>788</v>
      </c>
      <c r="B110" s="33" t="s">
        <v>546</v>
      </c>
      <c r="C110" s="33" t="s">
        <v>1228</v>
      </c>
      <c r="D110" s="33" t="s">
        <v>1229</v>
      </c>
      <c r="E110" s="33" t="s">
        <v>1230</v>
      </c>
      <c r="F110" s="40" t="s">
        <v>1231</v>
      </c>
      <c r="G110" s="33" t="s">
        <v>1232</v>
      </c>
      <c r="H110" s="33" t="s">
        <v>1233</v>
      </c>
      <c r="I110" s="33"/>
      <c r="J110" s="33"/>
      <c r="K110" s="33"/>
      <c r="L110" s="33"/>
      <c r="M110" s="33"/>
      <c r="N110" s="33" t="b">
        <v>1</v>
      </c>
      <c r="O110" s="33"/>
    </row>
    <row r="111" spans="1:15" s="39" customFormat="1" ht="31.4" customHeight="1" x14ac:dyDescent="0.35">
      <c r="A111" s="33" t="s">
        <v>788</v>
      </c>
      <c r="B111" s="33" t="s">
        <v>547</v>
      </c>
      <c r="C111" s="33" t="s">
        <v>1234</v>
      </c>
      <c r="D111" s="33" t="s">
        <v>1235</v>
      </c>
      <c r="E111" s="33" t="s">
        <v>1236</v>
      </c>
      <c r="F111" s="40" t="s">
        <v>1237</v>
      </c>
      <c r="G111" s="33" t="s">
        <v>1238</v>
      </c>
      <c r="H111" s="33" t="s">
        <v>1239</v>
      </c>
      <c r="I111" s="33"/>
      <c r="J111" s="33"/>
      <c r="K111" s="33"/>
      <c r="L111" s="33"/>
      <c r="M111" s="33"/>
      <c r="N111" s="33" t="b">
        <v>1</v>
      </c>
      <c r="O111" s="33"/>
    </row>
    <row r="112" spans="1:15" s="39" customFormat="1" ht="28.4" customHeight="1" x14ac:dyDescent="0.35">
      <c r="A112" s="33" t="s">
        <v>1240</v>
      </c>
      <c r="B112" s="33" t="s">
        <v>548</v>
      </c>
      <c r="C112" s="33" t="s">
        <v>1241</v>
      </c>
      <c r="D112" s="33" t="s">
        <v>1242</v>
      </c>
      <c r="E112" s="33" t="s">
        <v>1243</v>
      </c>
      <c r="F112" s="40"/>
      <c r="G112" s="33"/>
      <c r="H112" s="33"/>
      <c r="I112" s="33"/>
      <c r="J112" s="33"/>
      <c r="K112" s="33"/>
      <c r="L112" s="33"/>
      <c r="M112" s="33"/>
      <c r="N112" s="33" t="b">
        <v>1</v>
      </c>
      <c r="O112" s="33"/>
    </row>
    <row r="113" spans="1:15" s="39" customFormat="1" ht="57" customHeight="1" x14ac:dyDescent="0.35">
      <c r="A113" s="33" t="s">
        <v>768</v>
      </c>
      <c r="B113" s="33" t="s">
        <v>549</v>
      </c>
      <c r="C113" s="33" t="s">
        <v>1244</v>
      </c>
      <c r="D113" s="33" t="s">
        <v>1245</v>
      </c>
      <c r="E113" s="33" t="s">
        <v>1246</v>
      </c>
      <c r="F113" s="40"/>
      <c r="G113" s="33"/>
      <c r="H113" s="33"/>
      <c r="I113" s="33"/>
      <c r="J113" s="33"/>
      <c r="K113" s="33"/>
      <c r="L113" s="33"/>
      <c r="M113" s="33"/>
      <c r="N113" s="33"/>
      <c r="O113" s="33"/>
    </row>
    <row r="114" spans="1:15" s="39" customFormat="1" ht="41.4" customHeight="1" x14ac:dyDescent="0.35">
      <c r="A114" s="33" t="s">
        <v>736</v>
      </c>
      <c r="B114" s="33" t="s">
        <v>1247</v>
      </c>
      <c r="C114" s="33" t="s">
        <v>1248</v>
      </c>
      <c r="D114" s="33" t="s">
        <v>1249</v>
      </c>
      <c r="E114" s="33" t="s">
        <v>1250</v>
      </c>
      <c r="F114" s="40"/>
      <c r="G114" s="33"/>
      <c r="H114" s="33"/>
      <c r="I114" s="33"/>
      <c r="J114" s="33"/>
      <c r="K114" s="33"/>
      <c r="L114" s="33"/>
      <c r="M114" s="33"/>
      <c r="N114" s="33"/>
      <c r="O114" s="33"/>
    </row>
    <row r="115" spans="1:15" s="39" customFormat="1" ht="14.15" customHeight="1" x14ac:dyDescent="0.35">
      <c r="A115" s="33" t="s">
        <v>1022</v>
      </c>
      <c r="B115" s="33"/>
      <c r="C115" s="33"/>
      <c r="D115" s="33"/>
      <c r="E115" s="33"/>
      <c r="F115" s="33"/>
      <c r="G115" s="33"/>
      <c r="H115" s="33"/>
      <c r="I115" s="33"/>
      <c r="J115" s="33"/>
      <c r="K115" s="33"/>
      <c r="L115" s="33"/>
      <c r="M115" s="33"/>
      <c r="N115" s="33"/>
      <c r="O115" s="33"/>
    </row>
    <row r="116" spans="1:15" s="39" customFormat="1" ht="14.15" customHeight="1" x14ac:dyDescent="0.35">
      <c r="A116" s="33" t="s">
        <v>1022</v>
      </c>
      <c r="B116" s="33"/>
      <c r="C116" s="33"/>
      <c r="D116" s="33"/>
      <c r="E116" s="33"/>
      <c r="F116" s="33"/>
      <c r="G116" s="33"/>
      <c r="H116" s="33"/>
      <c r="I116" s="33"/>
      <c r="J116" s="33"/>
      <c r="K116" s="33"/>
      <c r="L116" s="33"/>
      <c r="M116" s="33"/>
      <c r="N116" s="33"/>
      <c r="O116" s="33"/>
    </row>
    <row r="117" spans="1:15" s="39" customFormat="1" ht="14.15" customHeight="1" x14ac:dyDescent="0.35"/>
    <row r="118" spans="1:15" s="39" customFormat="1" ht="14.15" customHeight="1" x14ac:dyDescent="0.35"/>
    <row r="119" spans="1:15" s="39" customFormat="1" ht="14.15" customHeight="1" x14ac:dyDescent="0.35"/>
    <row r="120" spans="1:15" s="39" customFormat="1" ht="14.15" customHeight="1" x14ac:dyDescent="0.35"/>
    <row r="121" spans="1:15" s="39" customFormat="1" ht="14.15" customHeight="1" x14ac:dyDescent="0.35"/>
    <row r="122" spans="1:15" s="39" customFormat="1" ht="14.15" customHeight="1" x14ac:dyDescent="0.35"/>
    <row r="123" spans="1:15" s="39" customFormat="1" ht="14.15" customHeight="1" x14ac:dyDescent="0.35"/>
    <row r="124" spans="1:15" s="39" customFormat="1" ht="14.15" customHeight="1" x14ac:dyDescent="0.35"/>
    <row r="125" spans="1:15" s="39" customFormat="1" ht="14.15" customHeight="1" x14ac:dyDescent="0.35"/>
    <row r="126" spans="1:15" s="39" customFormat="1" ht="14.15" customHeight="1" x14ac:dyDescent="0.35"/>
    <row r="127" spans="1:15" s="39" customFormat="1" ht="14.15" customHeight="1" x14ac:dyDescent="0.35"/>
    <row r="128" spans="1:15" s="39" customFormat="1" ht="14.15" customHeight="1" x14ac:dyDescent="0.35"/>
    <row r="129" s="39" customFormat="1" ht="14.15" customHeight="1" x14ac:dyDescent="0.35"/>
    <row r="130" s="39" customFormat="1" ht="14.15" customHeight="1" x14ac:dyDescent="0.35"/>
    <row r="131" s="39" customFormat="1" ht="14.15" customHeight="1" x14ac:dyDescent="0.35"/>
    <row r="132" s="39" customFormat="1" ht="14.15" customHeight="1" x14ac:dyDescent="0.35"/>
    <row r="133" s="39" customFormat="1" ht="14.15" customHeight="1" x14ac:dyDescent="0.35"/>
    <row r="134" s="39" customFormat="1" ht="14.15" customHeight="1" x14ac:dyDescent="0.35"/>
    <row r="135" s="39" customFormat="1" ht="14.15" customHeight="1" x14ac:dyDescent="0.35"/>
    <row r="136" s="39" customFormat="1" ht="14.15" customHeight="1" x14ac:dyDescent="0.35"/>
    <row r="137" s="39" customFormat="1" ht="14.15" customHeight="1" x14ac:dyDescent="0.35"/>
    <row r="138" s="39" customFormat="1" ht="14.15" customHeight="1" x14ac:dyDescent="0.35"/>
    <row r="139" s="39" customFormat="1" ht="14.15" customHeight="1" x14ac:dyDescent="0.35"/>
    <row r="140" s="39" customFormat="1" ht="14.15" customHeight="1" x14ac:dyDescent="0.35"/>
    <row r="141" s="39" customFormat="1" ht="14.15" customHeight="1" x14ac:dyDescent="0.35"/>
    <row r="142" s="39" customFormat="1" ht="14.15" customHeight="1" x14ac:dyDescent="0.35"/>
    <row r="143" s="39" customFormat="1" ht="14.15" customHeight="1" x14ac:dyDescent="0.35"/>
    <row r="144" s="39" customFormat="1" ht="14.15" customHeight="1" x14ac:dyDescent="0.35"/>
    <row r="145" s="39" customFormat="1" ht="14.15" customHeight="1" x14ac:dyDescent="0.35"/>
    <row r="146" s="39" customFormat="1" ht="14.15" customHeight="1" x14ac:dyDescent="0.35"/>
    <row r="147" s="39" customFormat="1" ht="14.15" customHeight="1" x14ac:dyDescent="0.35"/>
    <row r="148" s="39" customFormat="1" ht="14.15" customHeight="1" x14ac:dyDescent="0.35"/>
    <row r="149" s="39" customFormat="1" ht="14.15" customHeight="1" x14ac:dyDescent="0.35"/>
    <row r="150" s="39" customFormat="1" ht="14.15" customHeight="1" x14ac:dyDescent="0.35"/>
    <row r="151" s="39" customFormat="1" ht="14.15" customHeight="1" x14ac:dyDescent="0.35"/>
    <row r="152" s="39" customFormat="1" ht="14.15" customHeight="1" x14ac:dyDescent="0.35"/>
    <row r="153" s="39" customFormat="1" ht="14.15" customHeight="1" x14ac:dyDescent="0.35"/>
    <row r="154" s="39" customFormat="1" ht="14.15" customHeight="1" x14ac:dyDescent="0.35"/>
    <row r="155" s="39" customFormat="1" ht="14.15" customHeight="1" x14ac:dyDescent="0.35"/>
    <row r="156" s="39" customFormat="1" ht="14.15" customHeight="1" x14ac:dyDescent="0.35"/>
    <row r="157" s="39" customFormat="1" ht="14.15" customHeight="1" x14ac:dyDescent="0.35"/>
    <row r="158" s="39" customFormat="1" ht="14.15" customHeight="1" x14ac:dyDescent="0.35"/>
    <row r="159" s="39" customFormat="1" ht="14.15" customHeight="1" x14ac:dyDescent="0.35"/>
    <row r="160" s="39" customFormat="1" ht="14.15" customHeight="1" x14ac:dyDescent="0.35"/>
    <row r="161" s="39" customFormat="1" ht="14.15" customHeight="1" x14ac:dyDescent="0.35"/>
    <row r="162" s="39" customFormat="1" ht="14.15" customHeight="1" x14ac:dyDescent="0.35"/>
    <row r="163" s="39" customFormat="1" ht="14.15" customHeight="1" x14ac:dyDescent="0.35"/>
    <row r="164" s="39" customFormat="1" ht="14.15" customHeight="1" x14ac:dyDescent="0.35"/>
    <row r="165" s="39" customFormat="1" ht="14.15" customHeight="1" x14ac:dyDescent="0.35"/>
    <row r="166" s="39" customFormat="1" ht="14.15" customHeight="1" x14ac:dyDescent="0.35"/>
    <row r="167" s="39" customFormat="1" ht="14.15" customHeight="1" x14ac:dyDescent="0.35"/>
    <row r="168" s="39" customFormat="1" ht="14.15" customHeight="1" x14ac:dyDescent="0.35"/>
    <row r="169" s="39" customFormat="1" ht="14.15" customHeight="1" x14ac:dyDescent="0.35"/>
    <row r="170" s="39" customFormat="1" ht="14.15" customHeight="1" x14ac:dyDescent="0.35"/>
    <row r="171" s="39" customFormat="1" ht="14.15" customHeight="1" x14ac:dyDescent="0.35"/>
    <row r="172" s="39" customFormat="1" ht="14.15" customHeight="1" x14ac:dyDescent="0.35"/>
    <row r="173" s="39" customFormat="1" ht="14.15" customHeight="1" x14ac:dyDescent="0.35"/>
    <row r="174" s="39" customFormat="1" ht="14.15" customHeight="1" x14ac:dyDescent="0.35"/>
    <row r="175" s="39" customFormat="1" ht="14.15" customHeight="1" x14ac:dyDescent="0.35"/>
    <row r="176" s="39" customFormat="1" ht="14.15" customHeight="1" x14ac:dyDescent="0.35"/>
    <row r="177" s="39" customFormat="1" ht="14.15" customHeight="1" x14ac:dyDescent="0.35"/>
    <row r="178" s="39" customFormat="1" ht="14.15" customHeight="1" x14ac:dyDescent="0.35"/>
    <row r="179" s="39" customFormat="1" ht="14.15" customHeight="1" x14ac:dyDescent="0.35"/>
    <row r="180" s="39" customFormat="1" ht="14.15" customHeight="1" x14ac:dyDescent="0.35"/>
    <row r="181" s="39" customFormat="1" ht="14.15" customHeight="1" x14ac:dyDescent="0.35"/>
    <row r="182" s="39" customFormat="1" ht="14.15" customHeight="1" x14ac:dyDescent="0.35"/>
    <row r="183" s="39" customFormat="1" ht="14.15" customHeight="1" x14ac:dyDescent="0.35"/>
    <row r="184" s="39" customFormat="1" ht="14.15" customHeight="1" x14ac:dyDescent="0.35"/>
    <row r="185" s="39" customFormat="1" ht="14.15" customHeight="1" x14ac:dyDescent="0.35"/>
    <row r="186" s="39" customFormat="1" ht="14.15" customHeight="1" x14ac:dyDescent="0.35"/>
    <row r="187" s="39" customFormat="1" ht="14.15" customHeight="1" x14ac:dyDescent="0.35"/>
    <row r="188" s="39" customFormat="1" ht="14.15" customHeight="1" x14ac:dyDescent="0.35"/>
    <row r="189" s="39" customFormat="1" ht="14.15" customHeight="1" x14ac:dyDescent="0.35"/>
    <row r="190" s="39" customFormat="1" ht="14.15" customHeight="1" x14ac:dyDescent="0.35"/>
    <row r="191" s="39" customFormat="1" ht="14.15" customHeight="1" x14ac:dyDescent="0.35"/>
    <row r="192" s="39" customFormat="1" ht="14.15" customHeight="1" x14ac:dyDescent="0.35"/>
  </sheetData>
  <autoFilter ref="A1:O116" xr:uid="{22AE7242-6509-4D76-8E1C-C5D2249539E7}"/>
  <conditionalFormatting sqref="B1:B1048576">
    <cfRule type="duplicat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A70A1-C700-4A05-B57A-8E54A947EAF7}">
  <sheetPr>
    <tabColor rgb="FFEE5859"/>
  </sheetPr>
  <dimension ref="A1:E556"/>
  <sheetViews>
    <sheetView workbookViewId="0">
      <pane ySplit="1" topLeftCell="A2" activePane="bottomLeft" state="frozen"/>
      <selection pane="bottomLeft" sqref="A1:XFD1048576"/>
    </sheetView>
  </sheetViews>
  <sheetFormatPr defaultRowHeight="14.5" x14ac:dyDescent="0.35"/>
  <cols>
    <col min="1" max="1" width="25.81640625" style="53" customWidth="1"/>
    <col min="2" max="2" width="34.453125" style="53" customWidth="1"/>
    <col min="3" max="3" width="69.453125" style="53" customWidth="1"/>
    <col min="4" max="4" width="32.1796875" style="12" customWidth="1"/>
    <col min="5" max="5" width="36" style="12" customWidth="1"/>
    <col min="6" max="16384" width="8.7265625" style="12"/>
  </cols>
  <sheetData>
    <row r="1" spans="1:5" s="49" customFormat="1" x14ac:dyDescent="0.35">
      <c r="A1" s="68" t="s">
        <v>1251</v>
      </c>
      <c r="B1" s="68" t="s">
        <v>674</v>
      </c>
      <c r="C1" s="68" t="s">
        <v>675</v>
      </c>
      <c r="D1" s="69" t="s">
        <v>676</v>
      </c>
      <c r="E1" s="69" t="s">
        <v>677</v>
      </c>
    </row>
    <row r="2" spans="1:5" x14ac:dyDescent="0.35">
      <c r="A2" s="50" t="s">
        <v>1252</v>
      </c>
      <c r="B2" s="51" t="s">
        <v>551</v>
      </c>
      <c r="C2" s="52" t="s">
        <v>75</v>
      </c>
      <c r="D2" s="12" t="s">
        <v>1253</v>
      </c>
      <c r="E2" s="12" t="s">
        <v>1254</v>
      </c>
    </row>
    <row r="3" spans="1:5" x14ac:dyDescent="0.35">
      <c r="A3" s="50" t="s">
        <v>1252</v>
      </c>
      <c r="B3" s="51" t="s">
        <v>555</v>
      </c>
      <c r="C3" s="52" t="s">
        <v>74</v>
      </c>
      <c r="D3" s="12" t="s">
        <v>1255</v>
      </c>
      <c r="E3" s="12" t="s">
        <v>1256</v>
      </c>
    </row>
    <row r="4" spans="1:5" x14ac:dyDescent="0.35">
      <c r="A4" s="53" t="s">
        <v>1257</v>
      </c>
      <c r="B4" s="51" t="s">
        <v>551</v>
      </c>
      <c r="C4" s="53" t="s">
        <v>75</v>
      </c>
      <c r="D4" s="12" t="s">
        <v>1253</v>
      </c>
      <c r="E4" s="12" t="s">
        <v>1254</v>
      </c>
    </row>
    <row r="5" spans="1:5" x14ac:dyDescent="0.35">
      <c r="A5" s="53" t="s">
        <v>1257</v>
      </c>
      <c r="B5" s="51" t="s">
        <v>555</v>
      </c>
      <c r="C5" s="53" t="s">
        <v>74</v>
      </c>
      <c r="D5" s="12" t="s">
        <v>1255</v>
      </c>
      <c r="E5" s="12" t="s">
        <v>1256</v>
      </c>
    </row>
    <row r="6" spans="1:5" x14ac:dyDescent="0.35">
      <c r="A6" s="53" t="s">
        <v>1257</v>
      </c>
      <c r="B6" s="51" t="s">
        <v>562</v>
      </c>
      <c r="C6" s="53" t="s">
        <v>79</v>
      </c>
      <c r="D6" s="12" t="s">
        <v>1258</v>
      </c>
      <c r="E6" s="12" t="s">
        <v>1259</v>
      </c>
    </row>
    <row r="7" spans="1:5" x14ac:dyDescent="0.35">
      <c r="A7" s="53" t="s">
        <v>1257</v>
      </c>
      <c r="B7" s="51" t="s">
        <v>565</v>
      </c>
      <c r="C7" s="53" t="s">
        <v>229</v>
      </c>
      <c r="D7" s="12" t="s">
        <v>1260</v>
      </c>
      <c r="E7" s="12" t="s">
        <v>1261</v>
      </c>
    </row>
    <row r="8" spans="1:5" x14ac:dyDescent="0.35">
      <c r="A8" s="53" t="s">
        <v>1262</v>
      </c>
      <c r="B8" s="51" t="s">
        <v>551</v>
      </c>
      <c r="C8" s="50" t="s">
        <v>75</v>
      </c>
      <c r="D8" s="12" t="s">
        <v>1253</v>
      </c>
      <c r="E8" s="12" t="s">
        <v>1263</v>
      </c>
    </row>
    <row r="9" spans="1:5" x14ac:dyDescent="0.35">
      <c r="A9" s="53" t="s">
        <v>1262</v>
      </c>
      <c r="B9" s="51" t="s">
        <v>555</v>
      </c>
      <c r="C9" s="50" t="s">
        <v>74</v>
      </c>
      <c r="D9" s="12" t="s">
        <v>1255</v>
      </c>
      <c r="E9" s="12" t="s">
        <v>1256</v>
      </c>
    </row>
    <row r="10" spans="1:5" x14ac:dyDescent="0.35">
      <c r="A10" s="53" t="s">
        <v>1262</v>
      </c>
      <c r="B10" s="51" t="s">
        <v>562</v>
      </c>
      <c r="C10" s="50" t="s">
        <v>79</v>
      </c>
      <c r="D10" s="12" t="s">
        <v>1258</v>
      </c>
      <c r="E10" s="12" t="s">
        <v>1259</v>
      </c>
    </row>
    <row r="11" spans="1:5" ht="43.5" x14ac:dyDescent="0.35">
      <c r="A11" s="51" t="s">
        <v>524</v>
      </c>
      <c r="B11" s="51" t="s">
        <v>572</v>
      </c>
      <c r="C11" s="41" t="s">
        <v>465</v>
      </c>
      <c r="D11" s="39" t="s">
        <v>1264</v>
      </c>
      <c r="E11" s="39" t="s">
        <v>1265</v>
      </c>
    </row>
    <row r="12" spans="1:5" ht="72.5" x14ac:dyDescent="0.35">
      <c r="A12" s="51" t="s">
        <v>524</v>
      </c>
      <c r="B12" s="51" t="s">
        <v>587</v>
      </c>
      <c r="C12" s="54" t="s">
        <v>464</v>
      </c>
      <c r="D12" s="55" t="s">
        <v>1266</v>
      </c>
      <c r="E12" s="55" t="s">
        <v>1267</v>
      </c>
    </row>
    <row r="13" spans="1:5" ht="101.5" x14ac:dyDescent="0.35">
      <c r="A13" s="51" t="s">
        <v>524</v>
      </c>
      <c r="B13" s="51" t="s">
        <v>593</v>
      </c>
      <c r="C13" s="54" t="s">
        <v>466</v>
      </c>
      <c r="D13" s="55" t="s">
        <v>1268</v>
      </c>
      <c r="E13" s="55" t="s">
        <v>1269</v>
      </c>
    </row>
    <row r="14" spans="1:5" ht="116" x14ac:dyDescent="0.35">
      <c r="A14" s="51" t="s">
        <v>524</v>
      </c>
      <c r="B14" s="51" t="s">
        <v>613</v>
      </c>
      <c r="C14" s="54" t="s">
        <v>467</v>
      </c>
      <c r="D14" s="55" t="s">
        <v>1270</v>
      </c>
      <c r="E14" s="55" t="s">
        <v>1271</v>
      </c>
    </row>
    <row r="15" spans="1:5" x14ac:dyDescent="0.35">
      <c r="A15" s="51" t="s">
        <v>524</v>
      </c>
      <c r="B15" s="51" t="s">
        <v>562</v>
      </c>
      <c r="C15" s="56" t="s">
        <v>1272</v>
      </c>
      <c r="D15" s="57" t="s">
        <v>1258</v>
      </c>
      <c r="E15" s="57" t="s">
        <v>1259</v>
      </c>
    </row>
    <row r="16" spans="1:5" x14ac:dyDescent="0.35">
      <c r="A16" s="53" t="s">
        <v>67</v>
      </c>
      <c r="B16" s="51" t="s">
        <v>1273</v>
      </c>
      <c r="C16" s="58" t="s">
        <v>1274</v>
      </c>
      <c r="D16" s="57" t="s">
        <v>1275</v>
      </c>
      <c r="E16" s="57" t="s">
        <v>1276</v>
      </c>
    </row>
    <row r="17" spans="1:5" x14ac:dyDescent="0.35">
      <c r="A17" s="53" t="s">
        <v>67</v>
      </c>
      <c r="B17" s="51" t="s">
        <v>1277</v>
      </c>
      <c r="C17" s="58" t="s">
        <v>1278</v>
      </c>
      <c r="D17" s="57" t="s">
        <v>1279</v>
      </c>
      <c r="E17" s="57" t="s">
        <v>1280</v>
      </c>
    </row>
    <row r="18" spans="1:5" x14ac:dyDescent="0.35">
      <c r="A18" s="53" t="s">
        <v>67</v>
      </c>
      <c r="B18" s="51" t="s">
        <v>1281</v>
      </c>
      <c r="C18" s="58" t="s">
        <v>1282</v>
      </c>
      <c r="D18" s="57" t="s">
        <v>1283</v>
      </c>
      <c r="E18" s="57" t="s">
        <v>1284</v>
      </c>
    </row>
    <row r="19" spans="1:5" x14ac:dyDescent="0.35">
      <c r="A19" s="53" t="s">
        <v>67</v>
      </c>
      <c r="B19" s="51" t="s">
        <v>601</v>
      </c>
      <c r="C19" s="58" t="s">
        <v>1285</v>
      </c>
      <c r="D19" s="57" t="s">
        <v>1286</v>
      </c>
      <c r="E19" s="57" t="s">
        <v>1287</v>
      </c>
    </row>
    <row r="20" spans="1:5" x14ac:dyDescent="0.35">
      <c r="A20" s="51" t="s">
        <v>530</v>
      </c>
      <c r="B20" s="51" t="s">
        <v>642</v>
      </c>
      <c r="C20" s="56" t="s">
        <v>459</v>
      </c>
      <c r="D20" s="57" t="s">
        <v>1288</v>
      </c>
      <c r="E20" s="57" t="s">
        <v>1289</v>
      </c>
    </row>
    <row r="21" spans="1:5" ht="29" x14ac:dyDescent="0.35">
      <c r="A21" s="51" t="s">
        <v>530</v>
      </c>
      <c r="B21" s="51" t="s">
        <v>589</v>
      </c>
      <c r="C21" s="56" t="s">
        <v>462</v>
      </c>
      <c r="D21" s="55" t="s">
        <v>1290</v>
      </c>
      <c r="E21" s="57" t="s">
        <v>1291</v>
      </c>
    </row>
    <row r="22" spans="1:5" ht="29" x14ac:dyDescent="0.35">
      <c r="A22" s="51" t="s">
        <v>530</v>
      </c>
      <c r="B22" s="51" t="s">
        <v>657</v>
      </c>
      <c r="C22" s="56" t="s">
        <v>461</v>
      </c>
      <c r="D22" s="55" t="s">
        <v>1292</v>
      </c>
      <c r="E22" s="57" t="s">
        <v>1293</v>
      </c>
    </row>
    <row r="23" spans="1:5" ht="43.5" x14ac:dyDescent="0.35">
      <c r="A23" s="51" t="s">
        <v>530</v>
      </c>
      <c r="B23" s="51" t="s">
        <v>626</v>
      </c>
      <c r="C23" s="56" t="s">
        <v>460</v>
      </c>
      <c r="D23" s="55" t="s">
        <v>1294</v>
      </c>
      <c r="E23" s="57" t="s">
        <v>1295</v>
      </c>
    </row>
    <row r="24" spans="1:5" x14ac:dyDescent="0.35">
      <c r="A24" s="51" t="s">
        <v>530</v>
      </c>
      <c r="B24" s="51" t="s">
        <v>601</v>
      </c>
      <c r="C24" s="56" t="s">
        <v>250</v>
      </c>
      <c r="D24" s="57" t="s">
        <v>1296</v>
      </c>
      <c r="E24" s="57" t="s">
        <v>1297</v>
      </c>
    </row>
    <row r="25" spans="1:5" x14ac:dyDescent="0.35">
      <c r="A25" s="51" t="s">
        <v>530</v>
      </c>
      <c r="B25" s="51" t="s">
        <v>562</v>
      </c>
      <c r="C25" s="56" t="s">
        <v>79</v>
      </c>
      <c r="D25" s="57" t="s">
        <v>1258</v>
      </c>
      <c r="E25" s="57" t="s">
        <v>1259</v>
      </c>
    </row>
    <row r="26" spans="1:5" ht="43.5" x14ac:dyDescent="0.35">
      <c r="A26" s="51" t="s">
        <v>525</v>
      </c>
      <c r="B26" s="51" t="s">
        <v>572</v>
      </c>
      <c r="C26" s="54" t="s">
        <v>451</v>
      </c>
      <c r="D26" s="55" t="s">
        <v>1298</v>
      </c>
      <c r="E26" s="55" t="s">
        <v>1299</v>
      </c>
    </row>
    <row r="27" spans="1:5" ht="58" x14ac:dyDescent="0.35">
      <c r="A27" s="51" t="s">
        <v>525</v>
      </c>
      <c r="B27" s="51" t="s">
        <v>587</v>
      </c>
      <c r="C27" s="54" t="s">
        <v>450</v>
      </c>
      <c r="D27" s="55" t="s">
        <v>1300</v>
      </c>
      <c r="E27" s="55" t="s">
        <v>1301</v>
      </c>
    </row>
    <row r="28" spans="1:5" ht="58" x14ac:dyDescent="0.35">
      <c r="A28" s="51" t="s">
        <v>525</v>
      </c>
      <c r="B28" s="51" t="s">
        <v>593</v>
      </c>
      <c r="C28" s="58" t="s">
        <v>452</v>
      </c>
      <c r="D28" s="55" t="s">
        <v>1302</v>
      </c>
      <c r="E28" s="55" t="s">
        <v>1303</v>
      </c>
    </row>
    <row r="29" spans="1:5" ht="101.5" x14ac:dyDescent="0.35">
      <c r="A29" s="51" t="s">
        <v>525</v>
      </c>
      <c r="B29" s="51" t="s">
        <v>613</v>
      </c>
      <c r="C29" s="54" t="s">
        <v>453</v>
      </c>
      <c r="D29" s="55" t="s">
        <v>1304</v>
      </c>
      <c r="E29" s="55" t="s">
        <v>1305</v>
      </c>
    </row>
    <row r="30" spans="1:5" x14ac:dyDescent="0.35">
      <c r="A30" s="51" t="s">
        <v>525</v>
      </c>
      <c r="B30" s="51" t="s">
        <v>562</v>
      </c>
      <c r="C30" s="56" t="s">
        <v>1272</v>
      </c>
      <c r="D30" s="57" t="s">
        <v>1258</v>
      </c>
      <c r="E30" s="57" t="s">
        <v>1259</v>
      </c>
    </row>
    <row r="31" spans="1:5" ht="29" x14ac:dyDescent="0.35">
      <c r="A31" s="53" t="s">
        <v>513</v>
      </c>
      <c r="B31" s="51" t="s">
        <v>570</v>
      </c>
      <c r="C31" s="58" t="s">
        <v>433</v>
      </c>
      <c r="D31" s="55" t="s">
        <v>1306</v>
      </c>
      <c r="E31" s="57" t="s">
        <v>1307</v>
      </c>
    </row>
    <row r="32" spans="1:5" ht="43.5" x14ac:dyDescent="0.35">
      <c r="A32" s="53" t="s">
        <v>513</v>
      </c>
      <c r="B32" s="51" t="s">
        <v>584</v>
      </c>
      <c r="C32" s="58" t="s">
        <v>435</v>
      </c>
      <c r="D32" s="55" t="s">
        <v>1308</v>
      </c>
      <c r="E32" s="57" t="s">
        <v>1309</v>
      </c>
    </row>
    <row r="33" spans="1:5" ht="43.5" x14ac:dyDescent="0.35">
      <c r="A33" s="53" t="s">
        <v>513</v>
      </c>
      <c r="B33" s="51" t="s">
        <v>614</v>
      </c>
      <c r="C33" s="58" t="s">
        <v>434</v>
      </c>
      <c r="D33" s="55" t="s">
        <v>1310</v>
      </c>
      <c r="E33" s="57" t="s">
        <v>1311</v>
      </c>
    </row>
    <row r="34" spans="1:5" ht="43.5" x14ac:dyDescent="0.35">
      <c r="A34" s="53" t="s">
        <v>513</v>
      </c>
      <c r="B34" s="51" t="s">
        <v>632</v>
      </c>
      <c r="C34" s="58" t="s">
        <v>437</v>
      </c>
      <c r="D34" s="55" t="s">
        <v>1312</v>
      </c>
      <c r="E34" s="57" t="s">
        <v>1313</v>
      </c>
    </row>
    <row r="35" spans="1:5" x14ac:dyDescent="0.35">
      <c r="A35" s="53" t="s">
        <v>513</v>
      </c>
      <c r="B35" s="51" t="s">
        <v>565</v>
      </c>
      <c r="C35" s="58" t="s">
        <v>436</v>
      </c>
      <c r="D35" s="57" t="s">
        <v>1314</v>
      </c>
      <c r="E35" s="55" t="s">
        <v>1315</v>
      </c>
    </row>
    <row r="36" spans="1:5" x14ac:dyDescent="0.35">
      <c r="A36" s="53" t="s">
        <v>220</v>
      </c>
      <c r="B36" s="51" t="s">
        <v>610</v>
      </c>
      <c r="C36" s="59" t="s">
        <v>225</v>
      </c>
      <c r="D36" s="57" t="s">
        <v>1316</v>
      </c>
      <c r="E36" s="57" t="s">
        <v>1317</v>
      </c>
    </row>
    <row r="37" spans="1:5" x14ac:dyDescent="0.35">
      <c r="A37" s="53" t="s">
        <v>220</v>
      </c>
      <c r="B37" s="51" t="s">
        <v>595</v>
      </c>
      <c r="C37" s="59" t="s">
        <v>222</v>
      </c>
      <c r="D37" s="57" t="s">
        <v>222</v>
      </c>
      <c r="E37" s="57" t="s">
        <v>222</v>
      </c>
    </row>
    <row r="38" spans="1:5" x14ac:dyDescent="0.35">
      <c r="A38" s="53" t="s">
        <v>220</v>
      </c>
      <c r="B38" s="51" t="s">
        <v>556</v>
      </c>
      <c r="C38" s="59" t="s">
        <v>223</v>
      </c>
      <c r="D38" s="57" t="s">
        <v>223</v>
      </c>
      <c r="E38" s="57" t="s">
        <v>223</v>
      </c>
    </row>
    <row r="39" spans="1:5" x14ac:dyDescent="0.35">
      <c r="A39" s="53" t="s">
        <v>220</v>
      </c>
      <c r="B39" s="51" t="s">
        <v>637</v>
      </c>
      <c r="C39" s="59" t="s">
        <v>224</v>
      </c>
      <c r="D39" s="57" t="s">
        <v>224</v>
      </c>
      <c r="E39" s="57" t="s">
        <v>224</v>
      </c>
    </row>
    <row r="40" spans="1:5" x14ac:dyDescent="0.35">
      <c r="A40" s="53" t="s">
        <v>220</v>
      </c>
      <c r="B40" s="51" t="s">
        <v>577</v>
      </c>
      <c r="C40" s="59" t="s">
        <v>221</v>
      </c>
      <c r="D40" s="57" t="s">
        <v>221</v>
      </c>
      <c r="E40" s="57" t="s">
        <v>221</v>
      </c>
    </row>
    <row r="41" spans="1:5" x14ac:dyDescent="0.35">
      <c r="A41" s="53" t="s">
        <v>220</v>
      </c>
      <c r="B41" s="51" t="s">
        <v>562</v>
      </c>
      <c r="C41" s="59" t="s">
        <v>79</v>
      </c>
      <c r="D41" s="57" t="s">
        <v>1258</v>
      </c>
      <c r="E41" s="57" t="s">
        <v>1259</v>
      </c>
    </row>
    <row r="42" spans="1:5" x14ac:dyDescent="0.35">
      <c r="A42" s="53" t="s">
        <v>511</v>
      </c>
      <c r="B42" s="51" t="s">
        <v>569</v>
      </c>
      <c r="C42" s="58" t="s">
        <v>1318</v>
      </c>
      <c r="D42" s="55" t="s">
        <v>1319</v>
      </c>
      <c r="E42" s="55" t="s">
        <v>1320</v>
      </c>
    </row>
    <row r="43" spans="1:5" ht="29" x14ac:dyDescent="0.35">
      <c r="A43" s="53" t="s">
        <v>511</v>
      </c>
      <c r="B43" s="51" t="s">
        <v>583</v>
      </c>
      <c r="C43" s="58" t="s">
        <v>414</v>
      </c>
      <c r="D43" s="55" t="s">
        <v>1321</v>
      </c>
      <c r="E43" s="55" t="s">
        <v>1322</v>
      </c>
    </row>
    <row r="44" spans="1:5" ht="43.5" x14ac:dyDescent="0.35">
      <c r="A44" s="53" t="s">
        <v>511</v>
      </c>
      <c r="B44" s="51" t="s">
        <v>646</v>
      </c>
      <c r="C44" s="58" t="s">
        <v>415</v>
      </c>
      <c r="D44" s="55" t="s">
        <v>1323</v>
      </c>
      <c r="E44" s="55" t="s">
        <v>1324</v>
      </c>
    </row>
    <row r="45" spans="1:5" ht="43.5" x14ac:dyDescent="0.35">
      <c r="A45" s="53" t="s">
        <v>511</v>
      </c>
      <c r="B45" s="51" t="s">
        <v>653</v>
      </c>
      <c r="C45" s="58" t="s">
        <v>416</v>
      </c>
      <c r="D45" s="55" t="s">
        <v>1325</v>
      </c>
      <c r="E45" s="55" t="s">
        <v>1326</v>
      </c>
    </row>
    <row r="46" spans="1:5" ht="43.5" x14ac:dyDescent="0.35">
      <c r="A46" s="53" t="s">
        <v>511</v>
      </c>
      <c r="B46" s="51" t="s">
        <v>603</v>
      </c>
      <c r="C46" s="58" t="s">
        <v>417</v>
      </c>
      <c r="D46" s="55" t="s">
        <v>1327</v>
      </c>
      <c r="E46" s="55" t="s">
        <v>1328</v>
      </c>
    </row>
    <row r="47" spans="1:5" ht="72.5" x14ac:dyDescent="0.35">
      <c r="A47" s="53" t="s">
        <v>511</v>
      </c>
      <c r="B47" s="51" t="s">
        <v>652</v>
      </c>
      <c r="C47" s="60" t="s">
        <v>418</v>
      </c>
      <c r="D47" s="55" t="s">
        <v>1329</v>
      </c>
      <c r="E47" s="55" t="s">
        <v>1330</v>
      </c>
    </row>
    <row r="48" spans="1:5" ht="29" x14ac:dyDescent="0.35">
      <c r="A48" s="53" t="s">
        <v>511</v>
      </c>
      <c r="B48" s="51" t="s">
        <v>644</v>
      </c>
      <c r="C48" s="58" t="s">
        <v>419</v>
      </c>
      <c r="D48" s="55" t="s">
        <v>1331</v>
      </c>
      <c r="E48" s="55" t="s">
        <v>1332</v>
      </c>
    </row>
    <row r="49" spans="1:5" ht="43.5" x14ac:dyDescent="0.35">
      <c r="A49" s="53" t="s">
        <v>511</v>
      </c>
      <c r="B49" s="51" t="s">
        <v>639</v>
      </c>
      <c r="C49" s="58" t="s">
        <v>420</v>
      </c>
      <c r="D49" s="55" t="s">
        <v>1333</v>
      </c>
      <c r="E49" s="55" t="s">
        <v>1334</v>
      </c>
    </row>
    <row r="50" spans="1:5" x14ac:dyDescent="0.35">
      <c r="A50" s="53" t="s">
        <v>511</v>
      </c>
      <c r="B50" s="51" t="s">
        <v>601</v>
      </c>
      <c r="C50" s="58" t="s">
        <v>250</v>
      </c>
      <c r="D50" s="57" t="s">
        <v>1335</v>
      </c>
      <c r="E50" s="57" t="s">
        <v>1297</v>
      </c>
    </row>
    <row r="51" spans="1:5" x14ac:dyDescent="0.35">
      <c r="A51" s="53" t="s">
        <v>511</v>
      </c>
      <c r="B51" s="51" t="s">
        <v>565</v>
      </c>
      <c r="C51" s="58" t="s">
        <v>229</v>
      </c>
      <c r="D51" s="57" t="s">
        <v>1260</v>
      </c>
      <c r="E51" s="57" t="s">
        <v>1261</v>
      </c>
    </row>
    <row r="52" spans="1:5" x14ac:dyDescent="0.35">
      <c r="A52" s="53" t="s">
        <v>475</v>
      </c>
      <c r="B52" s="51" t="s">
        <v>620</v>
      </c>
      <c r="C52" s="59" t="s">
        <v>409</v>
      </c>
      <c r="D52" s="57" t="s">
        <v>1336</v>
      </c>
      <c r="E52" s="57" t="s">
        <v>1337</v>
      </c>
    </row>
    <row r="53" spans="1:5" x14ac:dyDescent="0.35">
      <c r="A53" s="53" t="s">
        <v>475</v>
      </c>
      <c r="B53" s="51" t="s">
        <v>1338</v>
      </c>
      <c r="C53" s="59" t="s">
        <v>410</v>
      </c>
      <c r="D53" s="57" t="s">
        <v>1339</v>
      </c>
      <c r="E53" s="57" t="s">
        <v>1340</v>
      </c>
    </row>
    <row r="54" spans="1:5" x14ac:dyDescent="0.35">
      <c r="A54" s="53" t="s">
        <v>475</v>
      </c>
      <c r="B54" s="51" t="s">
        <v>1341</v>
      </c>
      <c r="C54" s="59" t="s">
        <v>411</v>
      </c>
      <c r="D54" s="57" t="s">
        <v>1342</v>
      </c>
      <c r="E54" s="57" t="s">
        <v>1343</v>
      </c>
    </row>
    <row r="55" spans="1:5" x14ac:dyDescent="0.35">
      <c r="A55" s="53" t="s">
        <v>475</v>
      </c>
      <c r="B55" s="51" t="s">
        <v>601</v>
      </c>
      <c r="C55" s="59" t="s">
        <v>250</v>
      </c>
      <c r="D55" s="57" t="s">
        <v>1296</v>
      </c>
      <c r="E55" s="57" t="s">
        <v>1297</v>
      </c>
    </row>
    <row r="56" spans="1:5" x14ac:dyDescent="0.35">
      <c r="A56" s="51" t="s">
        <v>532</v>
      </c>
      <c r="B56" s="51" t="s">
        <v>574</v>
      </c>
      <c r="C56" s="56" t="s">
        <v>402</v>
      </c>
      <c r="D56" s="57" t="s">
        <v>1344</v>
      </c>
      <c r="E56" s="57" t="s">
        <v>1345</v>
      </c>
    </row>
    <row r="57" spans="1:5" x14ac:dyDescent="0.35">
      <c r="A57" s="51" t="s">
        <v>532</v>
      </c>
      <c r="B57" s="51" t="s">
        <v>590</v>
      </c>
      <c r="C57" s="56" t="s">
        <v>404</v>
      </c>
      <c r="D57" s="57" t="s">
        <v>1346</v>
      </c>
      <c r="E57" s="57" t="s">
        <v>1347</v>
      </c>
    </row>
    <row r="58" spans="1:5" x14ac:dyDescent="0.35">
      <c r="A58" s="51" t="s">
        <v>532</v>
      </c>
      <c r="B58" s="51" t="s">
        <v>601</v>
      </c>
      <c r="C58" s="56" t="s">
        <v>250</v>
      </c>
      <c r="D58" s="57" t="s">
        <v>1296</v>
      </c>
      <c r="E58" s="55" t="s">
        <v>1297</v>
      </c>
    </row>
    <row r="59" spans="1:5" x14ac:dyDescent="0.35">
      <c r="A59" s="51" t="s">
        <v>532</v>
      </c>
      <c r="B59" s="51" t="s">
        <v>627</v>
      </c>
      <c r="C59" s="56" t="s">
        <v>403</v>
      </c>
      <c r="D59" s="57" t="s">
        <v>1348</v>
      </c>
      <c r="E59" s="55" t="s">
        <v>1349</v>
      </c>
    </row>
    <row r="60" spans="1:5" x14ac:dyDescent="0.35">
      <c r="A60" s="51" t="s">
        <v>532</v>
      </c>
      <c r="B60" s="51" t="s">
        <v>562</v>
      </c>
      <c r="C60" s="56" t="s">
        <v>193</v>
      </c>
      <c r="D60" s="57" t="s">
        <v>1258</v>
      </c>
      <c r="E60" s="55" t="s">
        <v>1259</v>
      </c>
    </row>
    <row r="61" spans="1:5" ht="43.5" x14ac:dyDescent="0.35">
      <c r="A61" s="61" t="s">
        <v>1350</v>
      </c>
      <c r="B61" s="61" t="s">
        <v>572</v>
      </c>
      <c r="C61" s="58" t="s">
        <v>1351</v>
      </c>
      <c r="D61" s="55" t="s">
        <v>1352</v>
      </c>
      <c r="E61" s="57" t="s">
        <v>1353</v>
      </c>
    </row>
    <row r="62" spans="1:5" ht="43.5" x14ac:dyDescent="0.35">
      <c r="A62" s="61" t="s">
        <v>1350</v>
      </c>
      <c r="B62" s="61" t="s">
        <v>587</v>
      </c>
      <c r="C62" s="58" t="s">
        <v>1354</v>
      </c>
      <c r="D62" s="55" t="s">
        <v>1355</v>
      </c>
      <c r="E62" s="57" t="s">
        <v>1356</v>
      </c>
    </row>
    <row r="63" spans="1:5" ht="43.5" x14ac:dyDescent="0.35">
      <c r="A63" s="61" t="s">
        <v>1350</v>
      </c>
      <c r="B63" s="61" t="s">
        <v>593</v>
      </c>
      <c r="C63" s="58" t="s">
        <v>1357</v>
      </c>
      <c r="D63" s="55" t="s">
        <v>1358</v>
      </c>
      <c r="E63" s="57" t="s">
        <v>1359</v>
      </c>
    </row>
    <row r="64" spans="1:5" ht="43.5" x14ac:dyDescent="0.35">
      <c r="A64" s="61" t="s">
        <v>1350</v>
      </c>
      <c r="B64" s="61" t="s">
        <v>613</v>
      </c>
      <c r="C64" s="58" t="s">
        <v>1360</v>
      </c>
      <c r="D64" s="55" t="s">
        <v>1361</v>
      </c>
      <c r="E64" s="57" t="s">
        <v>1362</v>
      </c>
    </row>
    <row r="65" spans="1:5" ht="29" x14ac:dyDescent="0.35">
      <c r="A65" s="61" t="s">
        <v>1350</v>
      </c>
      <c r="B65" s="61" t="s">
        <v>1363</v>
      </c>
      <c r="C65" s="58" t="s">
        <v>1364</v>
      </c>
      <c r="D65" s="55" t="s">
        <v>1365</v>
      </c>
      <c r="E65" s="57" t="s">
        <v>1366</v>
      </c>
    </row>
    <row r="66" spans="1:5" x14ac:dyDescent="0.35">
      <c r="A66" s="61" t="s">
        <v>1350</v>
      </c>
      <c r="B66" s="61" t="s">
        <v>562</v>
      </c>
      <c r="C66" s="58" t="s">
        <v>1272</v>
      </c>
      <c r="D66" s="57" t="s">
        <v>1258</v>
      </c>
      <c r="E66" s="57" t="s">
        <v>1259</v>
      </c>
    </row>
    <row r="67" spans="1:5" x14ac:dyDescent="0.35">
      <c r="A67" s="51" t="s">
        <v>544</v>
      </c>
      <c r="B67" s="51" t="s">
        <v>654</v>
      </c>
      <c r="C67" s="56" t="s">
        <v>390</v>
      </c>
      <c r="D67" s="57" t="s">
        <v>1367</v>
      </c>
      <c r="E67" s="55" t="s">
        <v>1368</v>
      </c>
    </row>
    <row r="68" spans="1:5" x14ac:dyDescent="0.35">
      <c r="A68" s="51" t="s">
        <v>544</v>
      </c>
      <c r="B68" s="51" t="s">
        <v>615</v>
      </c>
      <c r="C68" s="56" t="s">
        <v>393</v>
      </c>
      <c r="D68" s="57" t="s">
        <v>1369</v>
      </c>
      <c r="E68" s="55" t="s">
        <v>1370</v>
      </c>
    </row>
    <row r="69" spans="1:5" x14ac:dyDescent="0.35">
      <c r="A69" s="51" t="s">
        <v>544</v>
      </c>
      <c r="B69" s="51" t="s">
        <v>640</v>
      </c>
      <c r="C69" s="56" t="s">
        <v>391</v>
      </c>
      <c r="D69" s="57" t="s">
        <v>1371</v>
      </c>
      <c r="E69" s="55" t="s">
        <v>1372</v>
      </c>
    </row>
    <row r="70" spans="1:5" x14ac:dyDescent="0.35">
      <c r="A70" s="51" t="s">
        <v>544</v>
      </c>
      <c r="B70" s="51" t="s">
        <v>575</v>
      </c>
      <c r="C70" s="56" t="s">
        <v>395</v>
      </c>
      <c r="D70" s="57" t="s">
        <v>1373</v>
      </c>
      <c r="E70" s="55" t="s">
        <v>1374</v>
      </c>
    </row>
    <row r="71" spans="1:5" x14ac:dyDescent="0.35">
      <c r="A71" s="51" t="s">
        <v>544</v>
      </c>
      <c r="B71" s="51" t="s">
        <v>601</v>
      </c>
      <c r="C71" s="56" t="s">
        <v>250</v>
      </c>
      <c r="D71" s="57" t="s">
        <v>1296</v>
      </c>
      <c r="E71" s="55" t="s">
        <v>1297</v>
      </c>
    </row>
    <row r="72" spans="1:5" x14ac:dyDescent="0.35">
      <c r="A72" s="51" t="s">
        <v>544</v>
      </c>
      <c r="B72" s="51" t="s">
        <v>562</v>
      </c>
      <c r="C72" s="56" t="s">
        <v>392</v>
      </c>
      <c r="D72" s="57" t="s">
        <v>1375</v>
      </c>
      <c r="E72" s="55" t="s">
        <v>1376</v>
      </c>
    </row>
    <row r="73" spans="1:5" x14ac:dyDescent="0.35">
      <c r="A73" s="51" t="s">
        <v>544</v>
      </c>
      <c r="B73" s="51" t="s">
        <v>594</v>
      </c>
      <c r="C73" s="56" t="s">
        <v>394</v>
      </c>
      <c r="D73" s="57" t="s">
        <v>1377</v>
      </c>
      <c r="E73" s="55" t="s">
        <v>1378</v>
      </c>
    </row>
    <row r="74" spans="1:5" x14ac:dyDescent="0.35">
      <c r="A74" s="53" t="s">
        <v>501</v>
      </c>
      <c r="B74" s="51" t="s">
        <v>618</v>
      </c>
      <c r="C74" s="58" t="s">
        <v>385</v>
      </c>
      <c r="D74" s="57" t="s">
        <v>1379</v>
      </c>
      <c r="E74" s="55" t="s">
        <v>1380</v>
      </c>
    </row>
    <row r="75" spans="1:5" x14ac:dyDescent="0.35">
      <c r="A75" s="53" t="s">
        <v>501</v>
      </c>
      <c r="B75" s="51" t="s">
        <v>564</v>
      </c>
      <c r="C75" s="58" t="s">
        <v>383</v>
      </c>
      <c r="D75" s="57" t="s">
        <v>1381</v>
      </c>
      <c r="E75" s="57" t="s">
        <v>1380</v>
      </c>
    </row>
    <row r="76" spans="1:5" x14ac:dyDescent="0.35">
      <c r="A76" s="53" t="s">
        <v>501</v>
      </c>
      <c r="B76" s="51" t="s">
        <v>600</v>
      </c>
      <c r="C76" s="58" t="s">
        <v>382</v>
      </c>
      <c r="D76" s="57" t="s">
        <v>1382</v>
      </c>
      <c r="E76" s="57" t="s">
        <v>1383</v>
      </c>
    </row>
    <row r="77" spans="1:5" x14ac:dyDescent="0.35">
      <c r="A77" s="53" t="s">
        <v>501</v>
      </c>
      <c r="B77" s="51" t="s">
        <v>608</v>
      </c>
      <c r="C77" s="58" t="s">
        <v>381</v>
      </c>
      <c r="D77" s="57" t="s">
        <v>1384</v>
      </c>
      <c r="E77" s="57" t="s">
        <v>1385</v>
      </c>
    </row>
    <row r="78" spans="1:5" x14ac:dyDescent="0.35">
      <c r="A78" s="53" t="s">
        <v>501</v>
      </c>
      <c r="B78" s="51" t="s">
        <v>581</v>
      </c>
      <c r="C78" s="58" t="s">
        <v>384</v>
      </c>
      <c r="D78" s="57" t="s">
        <v>1386</v>
      </c>
      <c r="E78" s="57" t="s">
        <v>1387</v>
      </c>
    </row>
    <row r="79" spans="1:5" x14ac:dyDescent="0.35">
      <c r="A79" s="53" t="s">
        <v>501</v>
      </c>
      <c r="B79" s="51" t="s">
        <v>565</v>
      </c>
      <c r="C79" s="58" t="s">
        <v>229</v>
      </c>
      <c r="D79" s="57" t="s">
        <v>1388</v>
      </c>
      <c r="E79" s="57" t="s">
        <v>1261</v>
      </c>
    </row>
    <row r="80" spans="1:5" x14ac:dyDescent="0.35">
      <c r="A80" s="51" t="s">
        <v>470</v>
      </c>
      <c r="B80" s="51" t="s">
        <v>552</v>
      </c>
      <c r="C80" s="56" t="s">
        <v>378</v>
      </c>
      <c r="D80" s="57" t="s">
        <v>1389</v>
      </c>
      <c r="E80" s="57" t="s">
        <v>1390</v>
      </c>
    </row>
    <row r="81" spans="1:5" x14ac:dyDescent="0.35">
      <c r="A81" s="51" t="s">
        <v>470</v>
      </c>
      <c r="B81" s="51" t="s">
        <v>568</v>
      </c>
      <c r="C81" s="56" t="s">
        <v>371</v>
      </c>
      <c r="D81" s="57" t="s">
        <v>1391</v>
      </c>
      <c r="E81" s="55" t="s">
        <v>1392</v>
      </c>
    </row>
    <row r="82" spans="1:5" x14ac:dyDescent="0.35">
      <c r="A82" s="51" t="s">
        <v>470</v>
      </c>
      <c r="B82" s="51" t="s">
        <v>649</v>
      </c>
      <c r="C82" s="56" t="s">
        <v>379</v>
      </c>
      <c r="D82" s="57" t="s">
        <v>1393</v>
      </c>
      <c r="E82" s="57" t="s">
        <v>1394</v>
      </c>
    </row>
    <row r="83" spans="1:5" x14ac:dyDescent="0.35">
      <c r="A83" s="51" t="s">
        <v>509</v>
      </c>
      <c r="B83" s="51" t="s">
        <v>568</v>
      </c>
      <c r="C83" s="56" t="s">
        <v>371</v>
      </c>
      <c r="D83" s="57" t="s">
        <v>1395</v>
      </c>
      <c r="E83" s="55" t="s">
        <v>1392</v>
      </c>
    </row>
    <row r="84" spans="1:5" x14ac:dyDescent="0.35">
      <c r="A84" s="51" t="s">
        <v>509</v>
      </c>
      <c r="B84" s="51" t="s">
        <v>629</v>
      </c>
      <c r="C84" s="56" t="s">
        <v>372</v>
      </c>
      <c r="D84" s="57" t="s">
        <v>1396</v>
      </c>
      <c r="E84" s="55" t="s">
        <v>1397</v>
      </c>
    </row>
    <row r="85" spans="1:5" x14ac:dyDescent="0.35">
      <c r="A85" s="51" t="s">
        <v>509</v>
      </c>
      <c r="B85" s="51" t="s">
        <v>635</v>
      </c>
      <c r="C85" s="56" t="s">
        <v>373</v>
      </c>
      <c r="D85" s="57" t="s">
        <v>1398</v>
      </c>
      <c r="E85" s="55" t="s">
        <v>1399</v>
      </c>
    </row>
    <row r="86" spans="1:5" x14ac:dyDescent="0.35">
      <c r="A86" s="51" t="s">
        <v>509</v>
      </c>
      <c r="B86" s="51" t="s">
        <v>601</v>
      </c>
      <c r="C86" s="58" t="s">
        <v>374</v>
      </c>
      <c r="D86" s="57" t="s">
        <v>1400</v>
      </c>
      <c r="E86" s="55" t="s">
        <v>1401</v>
      </c>
    </row>
    <row r="87" spans="1:5" x14ac:dyDescent="0.35">
      <c r="A87" s="51" t="s">
        <v>508</v>
      </c>
      <c r="B87" s="51" t="s">
        <v>596</v>
      </c>
      <c r="C87" s="56" t="s">
        <v>367</v>
      </c>
      <c r="D87" s="57" t="s">
        <v>1402</v>
      </c>
      <c r="E87" s="57" t="s">
        <v>1403</v>
      </c>
    </row>
    <row r="88" spans="1:5" x14ac:dyDescent="0.35">
      <c r="A88" s="51" t="s">
        <v>508</v>
      </c>
      <c r="B88" s="51" t="s">
        <v>648</v>
      </c>
      <c r="C88" s="56" t="s">
        <v>368</v>
      </c>
      <c r="D88" s="57" t="s">
        <v>1404</v>
      </c>
      <c r="E88" s="57" t="s">
        <v>1405</v>
      </c>
    </row>
    <row r="89" spans="1:5" x14ac:dyDescent="0.35">
      <c r="A89" s="51" t="s">
        <v>508</v>
      </c>
      <c r="B89" s="51" t="s">
        <v>1406</v>
      </c>
      <c r="C89" s="56" t="s">
        <v>1407</v>
      </c>
      <c r="D89" s="57" t="s">
        <v>1408</v>
      </c>
      <c r="E89" s="57" t="s">
        <v>1409</v>
      </c>
    </row>
    <row r="90" spans="1:5" x14ac:dyDescent="0.35">
      <c r="A90" s="51" t="s">
        <v>508</v>
      </c>
      <c r="B90" s="51" t="s">
        <v>567</v>
      </c>
      <c r="C90" s="56" t="s">
        <v>1410</v>
      </c>
      <c r="D90" s="57" t="s">
        <v>1411</v>
      </c>
      <c r="E90" s="55" t="s">
        <v>1412</v>
      </c>
    </row>
    <row r="91" spans="1:5" x14ac:dyDescent="0.35">
      <c r="A91" s="51" t="s">
        <v>508</v>
      </c>
      <c r="B91" s="51" t="s">
        <v>555</v>
      </c>
      <c r="C91" s="56" t="s">
        <v>365</v>
      </c>
      <c r="D91" s="57" t="s">
        <v>1413</v>
      </c>
      <c r="E91" s="55" t="s">
        <v>1414</v>
      </c>
    </row>
    <row r="92" spans="1:5" x14ac:dyDescent="0.35">
      <c r="A92" s="51" t="s">
        <v>508</v>
      </c>
      <c r="B92" s="51" t="s">
        <v>562</v>
      </c>
      <c r="C92" s="56" t="s">
        <v>364</v>
      </c>
      <c r="D92" s="57" t="s">
        <v>1258</v>
      </c>
      <c r="E92" s="55" t="s">
        <v>1259</v>
      </c>
    </row>
    <row r="93" spans="1:5" x14ac:dyDescent="0.35">
      <c r="A93" s="53" t="s">
        <v>139</v>
      </c>
      <c r="B93" s="51" t="s">
        <v>557</v>
      </c>
      <c r="C93" s="59" t="s">
        <v>140</v>
      </c>
      <c r="D93" s="57" t="s">
        <v>1415</v>
      </c>
      <c r="E93" s="57" t="s">
        <v>1416</v>
      </c>
    </row>
    <row r="94" spans="1:5" x14ac:dyDescent="0.35">
      <c r="A94" s="53" t="s">
        <v>139</v>
      </c>
      <c r="B94" s="51" t="s">
        <v>578</v>
      </c>
      <c r="C94" s="59" t="s">
        <v>1417</v>
      </c>
      <c r="D94" s="57" t="s">
        <v>1418</v>
      </c>
      <c r="E94" s="57" t="s">
        <v>1419</v>
      </c>
    </row>
    <row r="95" spans="1:5" x14ac:dyDescent="0.35">
      <c r="A95" s="53" t="s">
        <v>139</v>
      </c>
      <c r="B95" s="51" t="s">
        <v>597</v>
      </c>
      <c r="C95" s="59" t="s">
        <v>147</v>
      </c>
      <c r="D95" s="57" t="s">
        <v>1420</v>
      </c>
      <c r="E95" s="57" t="s">
        <v>1421</v>
      </c>
    </row>
    <row r="96" spans="1:5" x14ac:dyDescent="0.35">
      <c r="A96" s="53" t="s">
        <v>139</v>
      </c>
      <c r="B96" s="51" t="s">
        <v>601</v>
      </c>
      <c r="C96" s="59" t="s">
        <v>1422</v>
      </c>
      <c r="D96" s="57" t="s">
        <v>1423</v>
      </c>
      <c r="E96" s="57" t="s">
        <v>1424</v>
      </c>
    </row>
    <row r="97" spans="1:5" x14ac:dyDescent="0.35">
      <c r="A97" s="53" t="s">
        <v>29</v>
      </c>
      <c r="B97" s="51" t="s">
        <v>554</v>
      </c>
      <c r="C97" s="59" t="s">
        <v>1425</v>
      </c>
      <c r="D97" s="57" t="s">
        <v>1426</v>
      </c>
      <c r="E97" s="57" t="s">
        <v>1427</v>
      </c>
    </row>
    <row r="98" spans="1:5" x14ac:dyDescent="0.35">
      <c r="A98" s="53" t="s">
        <v>29</v>
      </c>
      <c r="B98" s="51" t="s">
        <v>619</v>
      </c>
      <c r="C98" s="59" t="s">
        <v>1428</v>
      </c>
      <c r="D98" s="57" t="s">
        <v>1429</v>
      </c>
      <c r="E98" s="57" t="s">
        <v>1430</v>
      </c>
    </row>
    <row r="99" spans="1:5" x14ac:dyDescent="0.35">
      <c r="A99" s="53" t="s">
        <v>29</v>
      </c>
      <c r="B99" s="51" t="s">
        <v>604</v>
      </c>
      <c r="C99" s="59" t="s">
        <v>1431</v>
      </c>
      <c r="D99" s="57" t="s">
        <v>1432</v>
      </c>
      <c r="E99" s="57" t="s">
        <v>1433</v>
      </c>
    </row>
    <row r="100" spans="1:5" x14ac:dyDescent="0.35">
      <c r="A100" s="53" t="s">
        <v>29</v>
      </c>
      <c r="B100" s="51" t="s">
        <v>1434</v>
      </c>
      <c r="C100" s="59" t="s">
        <v>1435</v>
      </c>
      <c r="D100" s="57" t="s">
        <v>1436</v>
      </c>
      <c r="E100" s="55" t="s">
        <v>1437</v>
      </c>
    </row>
    <row r="101" spans="1:5" x14ac:dyDescent="0.35">
      <c r="A101" s="53" t="s">
        <v>29</v>
      </c>
      <c r="B101" s="51" t="s">
        <v>565</v>
      </c>
      <c r="C101" s="59" t="s">
        <v>436</v>
      </c>
      <c r="D101" s="57" t="s">
        <v>1314</v>
      </c>
      <c r="E101" s="57" t="s">
        <v>1315</v>
      </c>
    </row>
    <row r="102" spans="1:5" ht="29" x14ac:dyDescent="0.35">
      <c r="A102" s="53" t="s">
        <v>492</v>
      </c>
      <c r="B102" s="51" t="s">
        <v>645</v>
      </c>
      <c r="C102" s="58" t="s">
        <v>1438</v>
      </c>
      <c r="D102" s="55" t="s">
        <v>1439</v>
      </c>
      <c r="E102" s="57" t="s">
        <v>1440</v>
      </c>
    </row>
    <row r="103" spans="1:5" x14ac:dyDescent="0.35">
      <c r="A103" s="53" t="s">
        <v>492</v>
      </c>
      <c r="B103" s="51" t="s">
        <v>599</v>
      </c>
      <c r="C103" s="58" t="s">
        <v>1441</v>
      </c>
      <c r="D103" s="57" t="s">
        <v>1442</v>
      </c>
      <c r="E103" s="57" t="s">
        <v>1443</v>
      </c>
    </row>
    <row r="104" spans="1:5" ht="29" x14ac:dyDescent="0.35">
      <c r="A104" s="53" t="s">
        <v>492</v>
      </c>
      <c r="B104" s="51" t="s">
        <v>606</v>
      </c>
      <c r="C104" s="58" t="s">
        <v>1444</v>
      </c>
      <c r="D104" s="55" t="s">
        <v>1445</v>
      </c>
      <c r="E104" s="57" t="s">
        <v>1446</v>
      </c>
    </row>
    <row r="105" spans="1:5" ht="43.5" x14ac:dyDescent="0.35">
      <c r="A105" s="53" t="s">
        <v>492</v>
      </c>
      <c r="B105" s="51" t="s">
        <v>1447</v>
      </c>
      <c r="C105" s="58" t="s">
        <v>1448</v>
      </c>
      <c r="D105" s="55" t="s">
        <v>1449</v>
      </c>
      <c r="E105" s="57" t="s">
        <v>1450</v>
      </c>
    </row>
    <row r="106" spans="1:5" ht="58" x14ac:dyDescent="0.35">
      <c r="A106" s="53" t="s">
        <v>492</v>
      </c>
      <c r="B106" s="51" t="s">
        <v>628</v>
      </c>
      <c r="C106" s="58" t="s">
        <v>1451</v>
      </c>
      <c r="D106" s="55" t="s">
        <v>1452</v>
      </c>
      <c r="E106" s="57" t="s">
        <v>1453</v>
      </c>
    </row>
    <row r="107" spans="1:5" ht="29" x14ac:dyDescent="0.35">
      <c r="A107" s="53" t="s">
        <v>492</v>
      </c>
      <c r="B107" s="51" t="s">
        <v>1454</v>
      </c>
      <c r="C107" s="58" t="s">
        <v>1455</v>
      </c>
      <c r="D107" s="55" t="s">
        <v>1456</v>
      </c>
      <c r="E107" s="57" t="s">
        <v>1457</v>
      </c>
    </row>
    <row r="108" spans="1:5" x14ac:dyDescent="0.35">
      <c r="A108" s="53" t="s">
        <v>492</v>
      </c>
      <c r="B108" s="51" t="s">
        <v>1458</v>
      </c>
      <c r="C108" s="58" t="s">
        <v>1459</v>
      </c>
      <c r="D108" s="57" t="s">
        <v>1460</v>
      </c>
      <c r="E108" s="57" t="s">
        <v>1461</v>
      </c>
    </row>
    <row r="109" spans="1:5" x14ac:dyDescent="0.35">
      <c r="A109" s="53" t="s">
        <v>492</v>
      </c>
      <c r="B109" s="51" t="s">
        <v>1462</v>
      </c>
      <c r="C109" s="58" t="s">
        <v>1463</v>
      </c>
      <c r="D109" s="57" t="s">
        <v>1464</v>
      </c>
      <c r="E109" s="57" t="s">
        <v>1465</v>
      </c>
    </row>
    <row r="110" spans="1:5" x14ac:dyDescent="0.35">
      <c r="A110" s="53" t="s">
        <v>492</v>
      </c>
      <c r="B110" s="51" t="s">
        <v>1466</v>
      </c>
      <c r="C110" s="58" t="s">
        <v>1467</v>
      </c>
      <c r="D110" s="57" t="s">
        <v>1468</v>
      </c>
      <c r="E110" s="57" t="s">
        <v>1469</v>
      </c>
    </row>
    <row r="111" spans="1:5" x14ac:dyDescent="0.35">
      <c r="A111" s="53" t="s">
        <v>492</v>
      </c>
      <c r="B111" s="51" t="s">
        <v>1470</v>
      </c>
      <c r="C111" s="58" t="s">
        <v>1471</v>
      </c>
      <c r="D111" s="57" t="s">
        <v>1472</v>
      </c>
      <c r="E111" s="57" t="s">
        <v>1473</v>
      </c>
    </row>
    <row r="112" spans="1:5" ht="29" x14ac:dyDescent="0.35">
      <c r="A112" s="53" t="s">
        <v>492</v>
      </c>
      <c r="B112" s="51" t="s">
        <v>1474</v>
      </c>
      <c r="C112" s="58" t="s">
        <v>1475</v>
      </c>
      <c r="D112" s="55" t="s">
        <v>1476</v>
      </c>
      <c r="E112" s="57" t="s">
        <v>1477</v>
      </c>
    </row>
    <row r="113" spans="1:5" ht="29" x14ac:dyDescent="0.35">
      <c r="A113" s="53" t="s">
        <v>492</v>
      </c>
      <c r="B113" s="51" t="s">
        <v>1478</v>
      </c>
      <c r="C113" s="58" t="s">
        <v>1479</v>
      </c>
      <c r="D113" s="55" t="s">
        <v>1480</v>
      </c>
      <c r="E113" s="57" t="s">
        <v>1481</v>
      </c>
    </row>
    <row r="114" spans="1:5" x14ac:dyDescent="0.35">
      <c r="A114" s="53" t="s">
        <v>492</v>
      </c>
      <c r="B114" s="51" t="s">
        <v>601</v>
      </c>
      <c r="C114" s="58" t="s">
        <v>14</v>
      </c>
      <c r="D114" s="57" t="s">
        <v>1482</v>
      </c>
      <c r="E114" s="57" t="s">
        <v>1483</v>
      </c>
    </row>
    <row r="115" spans="1:5" x14ac:dyDescent="0.35">
      <c r="A115" s="53" t="s">
        <v>492</v>
      </c>
      <c r="B115" s="51" t="s">
        <v>562</v>
      </c>
      <c r="C115" s="58" t="s">
        <v>1484</v>
      </c>
      <c r="D115" s="57" t="s">
        <v>1485</v>
      </c>
      <c r="E115" s="57" t="s">
        <v>1486</v>
      </c>
    </row>
    <row r="116" spans="1:5" x14ac:dyDescent="0.35">
      <c r="A116" s="53" t="s">
        <v>492</v>
      </c>
      <c r="B116" s="51" t="s">
        <v>565</v>
      </c>
      <c r="C116" s="58" t="s">
        <v>436</v>
      </c>
      <c r="D116" s="57" t="s">
        <v>1314</v>
      </c>
      <c r="E116" s="55" t="s">
        <v>1315</v>
      </c>
    </row>
    <row r="117" spans="1:5" x14ac:dyDescent="0.35">
      <c r="A117" s="53" t="s">
        <v>489</v>
      </c>
      <c r="B117" s="51" t="s">
        <v>560</v>
      </c>
      <c r="C117" s="58" t="s">
        <v>304</v>
      </c>
      <c r="D117" s="57" t="s">
        <v>1487</v>
      </c>
      <c r="E117" s="57" t="s">
        <v>1488</v>
      </c>
    </row>
    <row r="118" spans="1:5" x14ac:dyDescent="0.35">
      <c r="A118" s="53" t="s">
        <v>489</v>
      </c>
      <c r="B118" s="51" t="s">
        <v>580</v>
      </c>
      <c r="C118" s="58" t="s">
        <v>302</v>
      </c>
      <c r="D118" s="57" t="s">
        <v>1489</v>
      </c>
      <c r="E118" s="57" t="s">
        <v>1490</v>
      </c>
    </row>
    <row r="119" spans="1:5" x14ac:dyDescent="0.35">
      <c r="A119" s="53" t="s">
        <v>489</v>
      </c>
      <c r="B119" s="51" t="s">
        <v>641</v>
      </c>
      <c r="C119" s="58" t="s">
        <v>301</v>
      </c>
      <c r="D119" s="57" t="s">
        <v>1491</v>
      </c>
      <c r="E119" s="57" t="s">
        <v>1492</v>
      </c>
    </row>
    <row r="120" spans="1:5" x14ac:dyDescent="0.35">
      <c r="A120" s="53" t="s">
        <v>489</v>
      </c>
      <c r="B120" s="51" t="s">
        <v>634</v>
      </c>
      <c r="C120" s="58" t="s">
        <v>338</v>
      </c>
      <c r="D120" s="57" t="s">
        <v>1493</v>
      </c>
      <c r="E120" s="57" t="s">
        <v>1494</v>
      </c>
    </row>
    <row r="121" spans="1:5" x14ac:dyDescent="0.35">
      <c r="A121" s="53" t="s">
        <v>489</v>
      </c>
      <c r="B121" s="51" t="s">
        <v>630</v>
      </c>
      <c r="C121" s="58" t="s">
        <v>303</v>
      </c>
      <c r="D121" s="57" t="s">
        <v>1495</v>
      </c>
      <c r="E121" s="57" t="s">
        <v>1496</v>
      </c>
    </row>
    <row r="122" spans="1:5" x14ac:dyDescent="0.35">
      <c r="A122" s="53" t="s">
        <v>489</v>
      </c>
      <c r="B122" s="51" t="s">
        <v>562</v>
      </c>
      <c r="C122" s="58" t="s">
        <v>193</v>
      </c>
      <c r="D122" s="57" t="s">
        <v>1258</v>
      </c>
      <c r="E122" s="57" t="s">
        <v>1259</v>
      </c>
    </row>
    <row r="123" spans="1:5" x14ac:dyDescent="0.35">
      <c r="A123" s="53" t="s">
        <v>489</v>
      </c>
      <c r="B123" s="51" t="s">
        <v>565</v>
      </c>
      <c r="C123" s="58" t="s">
        <v>229</v>
      </c>
      <c r="D123" s="57" t="s">
        <v>1260</v>
      </c>
      <c r="E123" s="57" t="s">
        <v>1261</v>
      </c>
    </row>
    <row r="124" spans="1:5" x14ac:dyDescent="0.35">
      <c r="A124" s="53" t="s">
        <v>488</v>
      </c>
      <c r="B124" s="51" t="s">
        <v>622</v>
      </c>
      <c r="C124" s="58" t="s">
        <v>332</v>
      </c>
      <c r="D124" s="57" t="s">
        <v>1497</v>
      </c>
      <c r="E124" s="57" t="s">
        <v>1498</v>
      </c>
    </row>
    <row r="125" spans="1:5" x14ac:dyDescent="0.35">
      <c r="A125" s="53" t="s">
        <v>488</v>
      </c>
      <c r="B125" s="51" t="s">
        <v>623</v>
      </c>
      <c r="C125" s="58" t="s">
        <v>309</v>
      </c>
      <c r="D125" s="57" t="s">
        <v>1499</v>
      </c>
      <c r="E125" s="57" t="s">
        <v>1500</v>
      </c>
    </row>
    <row r="126" spans="1:5" x14ac:dyDescent="0.35">
      <c r="A126" s="53" t="s">
        <v>488</v>
      </c>
      <c r="B126" s="51" t="s">
        <v>591</v>
      </c>
      <c r="C126" s="58" t="s">
        <v>1501</v>
      </c>
      <c r="D126" s="57" t="s">
        <v>1502</v>
      </c>
      <c r="E126" s="57" t="s">
        <v>1503</v>
      </c>
    </row>
    <row r="127" spans="1:5" x14ac:dyDescent="0.35">
      <c r="A127" s="53" t="s">
        <v>488</v>
      </c>
      <c r="B127" s="51" t="s">
        <v>559</v>
      </c>
      <c r="C127" s="58" t="s">
        <v>311</v>
      </c>
      <c r="D127" s="57" t="s">
        <v>1504</v>
      </c>
      <c r="E127" s="57" t="s">
        <v>1505</v>
      </c>
    </row>
    <row r="128" spans="1:5" x14ac:dyDescent="0.35">
      <c r="A128" s="53" t="s">
        <v>488</v>
      </c>
      <c r="B128" s="51" t="s">
        <v>561</v>
      </c>
      <c r="C128" s="58" t="s">
        <v>312</v>
      </c>
      <c r="D128" s="57" t="s">
        <v>1506</v>
      </c>
      <c r="E128" s="57" t="s">
        <v>1507</v>
      </c>
    </row>
    <row r="129" spans="1:5" x14ac:dyDescent="0.35">
      <c r="A129" s="53" t="s">
        <v>488</v>
      </c>
      <c r="B129" s="51" t="s">
        <v>562</v>
      </c>
      <c r="C129" s="58" t="s">
        <v>193</v>
      </c>
      <c r="D129" s="57" t="s">
        <v>1258</v>
      </c>
      <c r="E129" s="57" t="s">
        <v>1259</v>
      </c>
    </row>
    <row r="130" spans="1:5" x14ac:dyDescent="0.35">
      <c r="A130" s="53" t="s">
        <v>488</v>
      </c>
      <c r="B130" s="51" t="s">
        <v>565</v>
      </c>
      <c r="C130" s="58" t="s">
        <v>436</v>
      </c>
      <c r="D130" s="57" t="s">
        <v>1314</v>
      </c>
      <c r="E130" s="57" t="s">
        <v>1315</v>
      </c>
    </row>
    <row r="131" spans="1:5" x14ac:dyDescent="0.35">
      <c r="A131" s="53" t="s">
        <v>504</v>
      </c>
      <c r="B131" s="51" t="s">
        <v>560</v>
      </c>
      <c r="C131" s="58" t="s">
        <v>304</v>
      </c>
      <c r="D131" s="57" t="s">
        <v>1487</v>
      </c>
      <c r="E131" s="57" t="s">
        <v>1488</v>
      </c>
    </row>
    <row r="132" spans="1:5" x14ac:dyDescent="0.35">
      <c r="A132" s="53" t="s">
        <v>504</v>
      </c>
      <c r="B132" s="51" t="s">
        <v>580</v>
      </c>
      <c r="C132" s="58" t="s">
        <v>302</v>
      </c>
      <c r="D132" s="57" t="s">
        <v>1489</v>
      </c>
      <c r="E132" s="57" t="s">
        <v>1490</v>
      </c>
    </row>
    <row r="133" spans="1:5" x14ac:dyDescent="0.35">
      <c r="A133" s="53" t="s">
        <v>504</v>
      </c>
      <c r="B133" s="51" t="s">
        <v>641</v>
      </c>
      <c r="C133" s="58" t="s">
        <v>301</v>
      </c>
      <c r="D133" s="57" t="s">
        <v>1491</v>
      </c>
      <c r="E133" s="57" t="s">
        <v>1492</v>
      </c>
    </row>
    <row r="134" spans="1:5" x14ac:dyDescent="0.35">
      <c r="A134" s="53" t="s">
        <v>504</v>
      </c>
      <c r="B134" s="51" t="s">
        <v>634</v>
      </c>
      <c r="C134" s="58" t="s">
        <v>338</v>
      </c>
      <c r="D134" s="57" t="s">
        <v>1493</v>
      </c>
      <c r="E134" s="55" t="s">
        <v>1508</v>
      </c>
    </row>
    <row r="135" spans="1:5" x14ac:dyDescent="0.35">
      <c r="A135" s="53" t="s">
        <v>504</v>
      </c>
      <c r="B135" s="51" t="s">
        <v>630</v>
      </c>
      <c r="C135" s="58" t="s">
        <v>303</v>
      </c>
      <c r="D135" s="57" t="s">
        <v>1509</v>
      </c>
      <c r="E135" s="55" t="s">
        <v>1496</v>
      </c>
    </row>
    <row r="136" spans="1:5" ht="29" x14ac:dyDescent="0.35">
      <c r="A136" s="53" t="s">
        <v>504</v>
      </c>
      <c r="B136" s="51" t="s">
        <v>563</v>
      </c>
      <c r="C136" s="58" t="s">
        <v>299</v>
      </c>
      <c r="D136" s="55" t="s">
        <v>1510</v>
      </c>
      <c r="E136" s="57" t="s">
        <v>1511</v>
      </c>
    </row>
    <row r="137" spans="1:5" ht="29" x14ac:dyDescent="0.35">
      <c r="A137" s="53" t="s">
        <v>504</v>
      </c>
      <c r="B137" s="51" t="s">
        <v>656</v>
      </c>
      <c r="C137" s="58" t="s">
        <v>300</v>
      </c>
      <c r="D137" s="55" t="s">
        <v>1512</v>
      </c>
      <c r="E137" s="57" t="s">
        <v>1513</v>
      </c>
    </row>
    <row r="138" spans="1:5" x14ac:dyDescent="0.35">
      <c r="A138" s="53" t="s">
        <v>504</v>
      </c>
      <c r="B138" s="51" t="s">
        <v>562</v>
      </c>
      <c r="C138" s="58" t="s">
        <v>193</v>
      </c>
      <c r="D138" s="57" t="s">
        <v>1258</v>
      </c>
      <c r="E138" s="55" t="s">
        <v>1259</v>
      </c>
    </row>
    <row r="139" spans="1:5" x14ac:dyDescent="0.35">
      <c r="A139" s="53" t="s">
        <v>504</v>
      </c>
      <c r="B139" s="51" t="s">
        <v>565</v>
      </c>
      <c r="C139" s="58" t="s">
        <v>229</v>
      </c>
      <c r="D139" s="57" t="s">
        <v>1388</v>
      </c>
      <c r="E139" s="57" t="s">
        <v>1261</v>
      </c>
    </row>
    <row r="140" spans="1:5" x14ac:dyDescent="0.35">
      <c r="A140" s="53" t="s">
        <v>499</v>
      </c>
      <c r="B140" s="51" t="s">
        <v>551</v>
      </c>
      <c r="C140" s="58" t="s">
        <v>75</v>
      </c>
      <c r="D140" s="57" t="s">
        <v>1253</v>
      </c>
      <c r="E140" s="55" t="s">
        <v>1254</v>
      </c>
    </row>
    <row r="141" spans="1:5" x14ac:dyDescent="0.35">
      <c r="A141" s="53" t="s">
        <v>499</v>
      </c>
      <c r="B141" s="51" t="s">
        <v>555</v>
      </c>
      <c r="C141" s="58" t="s">
        <v>74</v>
      </c>
      <c r="D141" s="57" t="s">
        <v>1255</v>
      </c>
      <c r="E141" s="57" t="s">
        <v>1256</v>
      </c>
    </row>
    <row r="142" spans="1:5" x14ac:dyDescent="0.35">
      <c r="A142" s="53" t="s">
        <v>499</v>
      </c>
      <c r="B142" s="51" t="s">
        <v>563</v>
      </c>
      <c r="C142" s="58" t="s">
        <v>294</v>
      </c>
      <c r="D142" s="57" t="s">
        <v>1514</v>
      </c>
      <c r="E142" s="55" t="s">
        <v>1515</v>
      </c>
    </row>
    <row r="143" spans="1:5" x14ac:dyDescent="0.35">
      <c r="A143" s="53" t="s">
        <v>499</v>
      </c>
      <c r="B143" s="51" t="s">
        <v>562</v>
      </c>
      <c r="C143" s="58" t="s">
        <v>193</v>
      </c>
      <c r="D143" s="57" t="s">
        <v>1258</v>
      </c>
      <c r="E143" s="57" t="s">
        <v>1259</v>
      </c>
    </row>
    <row r="144" spans="1:5" x14ac:dyDescent="0.35">
      <c r="A144" s="53" t="s">
        <v>499</v>
      </c>
      <c r="B144" s="51" t="s">
        <v>565</v>
      </c>
      <c r="C144" s="58" t="s">
        <v>229</v>
      </c>
      <c r="D144" s="57" t="s">
        <v>1260</v>
      </c>
      <c r="E144" s="57" t="s">
        <v>1261</v>
      </c>
    </row>
    <row r="145" spans="1:5" x14ac:dyDescent="0.35">
      <c r="A145" s="53" t="s">
        <v>1516</v>
      </c>
      <c r="B145" s="51" t="s">
        <v>1517</v>
      </c>
      <c r="C145" s="58" t="s">
        <v>1518</v>
      </c>
      <c r="D145" s="57" t="s">
        <v>1519</v>
      </c>
      <c r="E145" s="57" t="s">
        <v>1520</v>
      </c>
    </row>
    <row r="146" spans="1:5" x14ac:dyDescent="0.35">
      <c r="A146" s="53" t="s">
        <v>1516</v>
      </c>
      <c r="B146" s="51" t="s">
        <v>1521</v>
      </c>
      <c r="C146" s="58" t="s">
        <v>1522</v>
      </c>
      <c r="D146" s="57" t="s">
        <v>1523</v>
      </c>
      <c r="E146" s="57" t="s">
        <v>1524</v>
      </c>
    </row>
    <row r="147" spans="1:5" x14ac:dyDescent="0.35">
      <c r="A147" s="53" t="s">
        <v>1516</v>
      </c>
      <c r="B147" s="51" t="s">
        <v>1525</v>
      </c>
      <c r="C147" s="58" t="s">
        <v>1526</v>
      </c>
      <c r="D147" s="57" t="s">
        <v>1527</v>
      </c>
      <c r="E147" s="57" t="s">
        <v>1528</v>
      </c>
    </row>
    <row r="148" spans="1:5" x14ac:dyDescent="0.35">
      <c r="A148" s="53" t="s">
        <v>1516</v>
      </c>
      <c r="B148" s="51" t="s">
        <v>1529</v>
      </c>
      <c r="C148" s="58" t="s">
        <v>1530</v>
      </c>
      <c r="D148" s="57" t="s">
        <v>1531</v>
      </c>
      <c r="E148" s="57" t="s">
        <v>1532</v>
      </c>
    </row>
    <row r="149" spans="1:5" x14ac:dyDescent="0.35">
      <c r="A149" s="53" t="s">
        <v>1516</v>
      </c>
      <c r="B149" s="51" t="s">
        <v>581</v>
      </c>
      <c r="C149" s="58" t="s">
        <v>384</v>
      </c>
      <c r="D149" s="57" t="s">
        <v>1386</v>
      </c>
      <c r="E149" s="57" t="s">
        <v>1387</v>
      </c>
    </row>
    <row r="150" spans="1:5" x14ac:dyDescent="0.35">
      <c r="A150" s="53" t="s">
        <v>1516</v>
      </c>
      <c r="B150" s="51" t="s">
        <v>562</v>
      </c>
      <c r="C150" s="58" t="s">
        <v>193</v>
      </c>
      <c r="D150" s="57" t="s">
        <v>1258</v>
      </c>
      <c r="E150" s="57" t="s">
        <v>1259</v>
      </c>
    </row>
    <row r="151" spans="1:5" x14ac:dyDescent="0.35">
      <c r="A151" s="53" t="s">
        <v>1516</v>
      </c>
      <c r="B151" s="51" t="s">
        <v>565</v>
      </c>
      <c r="C151" s="58" t="s">
        <v>229</v>
      </c>
      <c r="D151" s="57" t="s">
        <v>1388</v>
      </c>
      <c r="E151" s="57" t="s">
        <v>1261</v>
      </c>
    </row>
    <row r="152" spans="1:5" ht="29" x14ac:dyDescent="0.35">
      <c r="A152" s="53" t="s">
        <v>502</v>
      </c>
      <c r="B152" s="51" t="s">
        <v>582</v>
      </c>
      <c r="C152" s="58" t="s">
        <v>284</v>
      </c>
      <c r="D152" s="55" t="s">
        <v>1533</v>
      </c>
      <c r="E152" s="57" t="s">
        <v>1534</v>
      </c>
    </row>
    <row r="153" spans="1:5" ht="29" x14ac:dyDescent="0.35">
      <c r="A153" s="53" t="s">
        <v>502</v>
      </c>
      <c r="B153" s="51" t="s">
        <v>612</v>
      </c>
      <c r="C153" s="58" t="s">
        <v>285</v>
      </c>
      <c r="D153" s="55" t="s">
        <v>1535</v>
      </c>
      <c r="E153" s="57" t="s">
        <v>1536</v>
      </c>
    </row>
    <row r="154" spans="1:5" ht="58" x14ac:dyDescent="0.35">
      <c r="A154" s="53" t="s">
        <v>502</v>
      </c>
      <c r="B154" s="51" t="s">
        <v>647</v>
      </c>
      <c r="C154" s="58" t="s">
        <v>286</v>
      </c>
      <c r="D154" s="55" t="s">
        <v>1537</v>
      </c>
      <c r="E154" s="57" t="s">
        <v>1538</v>
      </c>
    </row>
    <row r="155" spans="1:5" x14ac:dyDescent="0.35">
      <c r="A155" s="53" t="s">
        <v>502</v>
      </c>
      <c r="B155" s="51" t="s">
        <v>1539</v>
      </c>
      <c r="C155" s="58" t="s">
        <v>287</v>
      </c>
      <c r="D155" s="57" t="s">
        <v>1540</v>
      </c>
      <c r="E155" s="55" t="s">
        <v>1541</v>
      </c>
    </row>
    <row r="156" spans="1:5" x14ac:dyDescent="0.35">
      <c r="A156" s="53" t="s">
        <v>502</v>
      </c>
      <c r="B156" s="51" t="s">
        <v>601</v>
      </c>
      <c r="C156" s="58" t="s">
        <v>250</v>
      </c>
      <c r="D156" s="57" t="s">
        <v>1296</v>
      </c>
      <c r="E156" s="55" t="s">
        <v>1297</v>
      </c>
    </row>
    <row r="157" spans="1:5" x14ac:dyDescent="0.35">
      <c r="A157" s="53" t="s">
        <v>502</v>
      </c>
      <c r="B157" s="51" t="s">
        <v>565</v>
      </c>
      <c r="C157" s="58" t="s">
        <v>229</v>
      </c>
      <c r="D157" s="57" t="s">
        <v>1260</v>
      </c>
      <c r="E157" s="55" t="s">
        <v>1261</v>
      </c>
    </row>
    <row r="158" spans="1:5" x14ac:dyDescent="0.35">
      <c r="A158" s="51" t="s">
        <v>84</v>
      </c>
      <c r="B158" s="51" t="s">
        <v>655</v>
      </c>
      <c r="C158" s="56" t="s">
        <v>87</v>
      </c>
      <c r="D158" s="57" t="s">
        <v>1542</v>
      </c>
      <c r="E158" s="55" t="s">
        <v>1543</v>
      </c>
    </row>
    <row r="159" spans="1:5" x14ac:dyDescent="0.35">
      <c r="A159" s="51" t="s">
        <v>84</v>
      </c>
      <c r="B159" s="51" t="s">
        <v>576</v>
      </c>
      <c r="C159" s="56" t="s">
        <v>88</v>
      </c>
      <c r="D159" s="57" t="s">
        <v>1544</v>
      </c>
      <c r="E159" s="55" t="s">
        <v>1545</v>
      </c>
    </row>
    <row r="160" spans="1:5" x14ac:dyDescent="0.35">
      <c r="A160" s="51" t="s">
        <v>84</v>
      </c>
      <c r="B160" s="51" t="s">
        <v>550</v>
      </c>
      <c r="C160" s="56" t="s">
        <v>89</v>
      </c>
      <c r="D160" s="57" t="s">
        <v>1546</v>
      </c>
      <c r="E160" s="55" t="s">
        <v>89</v>
      </c>
    </row>
    <row r="161" spans="1:5" x14ac:dyDescent="0.35">
      <c r="A161" s="51" t="s">
        <v>84</v>
      </c>
      <c r="B161" s="51" t="s">
        <v>616</v>
      </c>
      <c r="C161" s="56" t="s">
        <v>85</v>
      </c>
      <c r="D161" s="57" t="s">
        <v>1547</v>
      </c>
      <c r="E161" s="55" t="s">
        <v>1548</v>
      </c>
    </row>
    <row r="162" spans="1:5" x14ac:dyDescent="0.35">
      <c r="A162" s="51" t="s">
        <v>84</v>
      </c>
      <c r="B162" s="51" t="s">
        <v>650</v>
      </c>
      <c r="C162" s="56" t="s">
        <v>86</v>
      </c>
      <c r="D162" s="57" t="s">
        <v>1549</v>
      </c>
      <c r="E162" s="55" t="s">
        <v>86</v>
      </c>
    </row>
    <row r="163" spans="1:5" ht="58" x14ac:dyDescent="0.35">
      <c r="A163" s="51" t="s">
        <v>523</v>
      </c>
      <c r="B163" s="51" t="s">
        <v>572</v>
      </c>
      <c r="C163" s="54" t="s">
        <v>275</v>
      </c>
      <c r="D163" s="55" t="s">
        <v>1550</v>
      </c>
      <c r="E163" s="55" t="s">
        <v>1551</v>
      </c>
    </row>
    <row r="164" spans="1:5" ht="72.5" x14ac:dyDescent="0.35">
      <c r="A164" s="51" t="s">
        <v>523</v>
      </c>
      <c r="B164" s="51" t="s">
        <v>587</v>
      </c>
      <c r="C164" s="54" t="s">
        <v>274</v>
      </c>
      <c r="D164" s="55" t="s">
        <v>1552</v>
      </c>
      <c r="E164" s="55" t="s">
        <v>1553</v>
      </c>
    </row>
    <row r="165" spans="1:5" ht="72.5" x14ac:dyDescent="0.35">
      <c r="A165" s="51" t="s">
        <v>523</v>
      </c>
      <c r="B165" s="51" t="s">
        <v>593</v>
      </c>
      <c r="C165" s="54" t="s">
        <v>1554</v>
      </c>
      <c r="D165" s="55" t="s">
        <v>1555</v>
      </c>
      <c r="E165" s="55" t="s">
        <v>1556</v>
      </c>
    </row>
    <row r="166" spans="1:5" ht="58" x14ac:dyDescent="0.35">
      <c r="A166" s="51" t="s">
        <v>523</v>
      </c>
      <c r="B166" s="51" t="s">
        <v>613</v>
      </c>
      <c r="C166" s="54" t="s">
        <v>1557</v>
      </c>
      <c r="D166" s="55" t="s">
        <v>1558</v>
      </c>
      <c r="E166" s="55" t="s">
        <v>1559</v>
      </c>
    </row>
    <row r="167" spans="1:5" x14ac:dyDescent="0.35">
      <c r="A167" s="51" t="s">
        <v>523</v>
      </c>
      <c r="B167" s="51" t="s">
        <v>1560</v>
      </c>
      <c r="C167" s="54" t="s">
        <v>1561</v>
      </c>
      <c r="D167" s="55" t="s">
        <v>1562</v>
      </c>
      <c r="E167" s="55" t="s">
        <v>1563</v>
      </c>
    </row>
    <row r="168" spans="1:5" x14ac:dyDescent="0.35">
      <c r="A168" s="51" t="s">
        <v>523</v>
      </c>
      <c r="B168" s="51" t="s">
        <v>562</v>
      </c>
      <c r="C168" s="56" t="s">
        <v>1272</v>
      </c>
      <c r="D168" s="57" t="s">
        <v>1258</v>
      </c>
      <c r="E168" s="57" t="s">
        <v>1564</v>
      </c>
    </row>
    <row r="169" spans="1:5" ht="29" x14ac:dyDescent="0.35">
      <c r="A169" s="53" t="s">
        <v>517</v>
      </c>
      <c r="B169" s="51" t="s">
        <v>586</v>
      </c>
      <c r="C169" s="58" t="s">
        <v>255</v>
      </c>
      <c r="D169" s="57" t="s">
        <v>1565</v>
      </c>
      <c r="E169" s="55" t="s">
        <v>1566</v>
      </c>
    </row>
    <row r="170" spans="1:5" x14ac:dyDescent="0.35">
      <c r="A170" s="53" t="s">
        <v>517</v>
      </c>
      <c r="B170" s="51" t="s">
        <v>633</v>
      </c>
      <c r="C170" s="58" t="s">
        <v>256</v>
      </c>
      <c r="D170" s="57" t="s">
        <v>1567</v>
      </c>
      <c r="E170" s="57" t="s">
        <v>1568</v>
      </c>
    </row>
    <row r="171" spans="1:5" x14ac:dyDescent="0.35">
      <c r="A171" s="53" t="s">
        <v>517</v>
      </c>
      <c r="B171" s="51" t="s">
        <v>658</v>
      </c>
      <c r="C171" s="58" t="s">
        <v>257</v>
      </c>
      <c r="D171" s="57" t="s">
        <v>1569</v>
      </c>
      <c r="E171" s="57" t="s">
        <v>1570</v>
      </c>
    </row>
    <row r="172" spans="1:5" x14ac:dyDescent="0.35">
      <c r="A172" s="53" t="s">
        <v>517</v>
      </c>
      <c r="B172" s="51" t="s">
        <v>601</v>
      </c>
      <c r="C172" s="58" t="s">
        <v>250</v>
      </c>
      <c r="D172" s="57" t="s">
        <v>1296</v>
      </c>
      <c r="E172" s="57" t="s">
        <v>1297</v>
      </c>
    </row>
    <row r="173" spans="1:5" ht="43.5" x14ac:dyDescent="0.35">
      <c r="A173" s="51" t="s">
        <v>527</v>
      </c>
      <c r="B173" s="51" t="s">
        <v>573</v>
      </c>
      <c r="C173" s="56" t="s">
        <v>245</v>
      </c>
      <c r="D173" s="55" t="s">
        <v>1571</v>
      </c>
      <c r="E173" s="57" t="s">
        <v>1572</v>
      </c>
    </row>
    <row r="174" spans="1:5" x14ac:dyDescent="0.35">
      <c r="A174" s="51" t="s">
        <v>527</v>
      </c>
      <c r="B174" s="51" t="s">
        <v>588</v>
      </c>
      <c r="C174" s="62" t="s">
        <v>246</v>
      </c>
      <c r="D174" s="55" t="s">
        <v>1573</v>
      </c>
      <c r="E174" s="55" t="s">
        <v>1574</v>
      </c>
    </row>
    <row r="175" spans="1:5" ht="29" x14ac:dyDescent="0.35">
      <c r="A175" s="51" t="s">
        <v>527</v>
      </c>
      <c r="B175" s="51" t="s">
        <v>636</v>
      </c>
      <c r="C175" s="56" t="s">
        <v>247</v>
      </c>
      <c r="D175" s="55" t="s">
        <v>1575</v>
      </c>
      <c r="E175" s="57" t="s">
        <v>1576</v>
      </c>
    </row>
    <row r="176" spans="1:5" ht="58" x14ac:dyDescent="0.35">
      <c r="A176" s="51" t="s">
        <v>527</v>
      </c>
      <c r="B176" s="51" t="s">
        <v>1577</v>
      </c>
      <c r="C176" s="56" t="s">
        <v>248</v>
      </c>
      <c r="D176" s="55" t="s">
        <v>1578</v>
      </c>
      <c r="E176" s="55" t="s">
        <v>1579</v>
      </c>
    </row>
    <row r="177" spans="1:5" x14ac:dyDescent="0.35">
      <c r="A177" s="51" t="s">
        <v>527</v>
      </c>
      <c r="B177" s="51" t="s">
        <v>627</v>
      </c>
      <c r="C177" s="63" t="s">
        <v>249</v>
      </c>
      <c r="D177" s="57" t="s">
        <v>1255</v>
      </c>
      <c r="E177" s="57" t="s">
        <v>1486</v>
      </c>
    </row>
    <row r="178" spans="1:5" x14ac:dyDescent="0.35">
      <c r="A178" s="51" t="s">
        <v>527</v>
      </c>
      <c r="B178" s="51" t="s">
        <v>562</v>
      </c>
      <c r="C178" s="56" t="s">
        <v>193</v>
      </c>
      <c r="D178" s="57" t="s">
        <v>1258</v>
      </c>
      <c r="E178" s="57" t="s">
        <v>1259</v>
      </c>
    </row>
    <row r="179" spans="1:5" x14ac:dyDescent="0.35">
      <c r="A179" s="51" t="s">
        <v>527</v>
      </c>
      <c r="B179" s="51" t="s">
        <v>601</v>
      </c>
      <c r="C179" s="56" t="s">
        <v>250</v>
      </c>
      <c r="D179" s="57" t="s">
        <v>1296</v>
      </c>
      <c r="E179" s="57" t="s">
        <v>1297</v>
      </c>
    </row>
    <row r="180" spans="1:5" x14ac:dyDescent="0.35">
      <c r="A180" s="51" t="s">
        <v>472</v>
      </c>
      <c r="B180" s="52" t="s">
        <v>609</v>
      </c>
      <c r="C180" s="56" t="s">
        <v>242</v>
      </c>
      <c r="D180" s="57" t="s">
        <v>1580</v>
      </c>
      <c r="E180" s="57" t="s">
        <v>1581</v>
      </c>
    </row>
    <row r="181" spans="1:5" x14ac:dyDescent="0.35">
      <c r="A181" s="51" t="s">
        <v>472</v>
      </c>
      <c r="B181" s="50" t="s">
        <v>553</v>
      </c>
      <c r="C181" s="59" t="s">
        <v>241</v>
      </c>
      <c r="D181" s="57" t="s">
        <v>1582</v>
      </c>
      <c r="E181" s="57" t="s">
        <v>1583</v>
      </c>
    </row>
    <row r="182" spans="1:5" x14ac:dyDescent="0.35">
      <c r="A182" s="51" t="s">
        <v>472</v>
      </c>
      <c r="B182" s="50" t="s">
        <v>1584</v>
      </c>
      <c r="C182" s="59" t="s">
        <v>1585</v>
      </c>
      <c r="D182" s="57" t="s">
        <v>1586</v>
      </c>
      <c r="E182" s="57" t="s">
        <v>1587</v>
      </c>
    </row>
    <row r="183" spans="1:5" x14ac:dyDescent="0.35">
      <c r="A183" s="51" t="s">
        <v>472</v>
      </c>
      <c r="B183" s="51" t="s">
        <v>601</v>
      </c>
      <c r="C183" s="59" t="s">
        <v>14</v>
      </c>
      <c r="D183" s="57" t="s">
        <v>1588</v>
      </c>
      <c r="E183" s="57" t="s">
        <v>1483</v>
      </c>
    </row>
    <row r="184" spans="1:5" x14ac:dyDescent="0.35">
      <c r="A184" s="53" t="s">
        <v>521</v>
      </c>
      <c r="B184" s="51" t="s">
        <v>521</v>
      </c>
      <c r="C184" s="58" t="s">
        <v>234</v>
      </c>
      <c r="D184" s="57" t="s">
        <v>1589</v>
      </c>
      <c r="E184" s="57" t="s">
        <v>1590</v>
      </c>
    </row>
    <row r="185" spans="1:5" x14ac:dyDescent="0.35">
      <c r="A185" s="53" t="s">
        <v>521</v>
      </c>
      <c r="B185" s="51" t="s">
        <v>592</v>
      </c>
      <c r="C185" s="58" t="s">
        <v>236</v>
      </c>
      <c r="D185" s="57" t="s">
        <v>1591</v>
      </c>
      <c r="E185" s="55" t="s">
        <v>1592</v>
      </c>
    </row>
    <row r="186" spans="1:5" x14ac:dyDescent="0.35">
      <c r="A186" s="53" t="s">
        <v>521</v>
      </c>
      <c r="B186" s="51" t="s">
        <v>625</v>
      </c>
      <c r="C186" s="58" t="s">
        <v>235</v>
      </c>
      <c r="D186" s="57" t="s">
        <v>1593</v>
      </c>
      <c r="E186" s="55" t="s">
        <v>1594</v>
      </c>
    </row>
    <row r="187" spans="1:5" x14ac:dyDescent="0.35">
      <c r="A187" s="53" t="s">
        <v>521</v>
      </c>
      <c r="B187" s="51" t="s">
        <v>562</v>
      </c>
      <c r="C187" s="56" t="s">
        <v>79</v>
      </c>
      <c r="D187" s="57" t="s">
        <v>1258</v>
      </c>
      <c r="E187" s="55" t="s">
        <v>1259</v>
      </c>
    </row>
    <row r="188" spans="1:5" ht="72.5" x14ac:dyDescent="0.35">
      <c r="A188" s="51" t="s">
        <v>543</v>
      </c>
      <c r="B188" s="51" t="s">
        <v>572</v>
      </c>
      <c r="C188" s="54" t="s">
        <v>209</v>
      </c>
      <c r="D188" s="55" t="s">
        <v>1595</v>
      </c>
      <c r="E188" s="55" t="s">
        <v>1596</v>
      </c>
    </row>
    <row r="189" spans="1:5" ht="87" x14ac:dyDescent="0.35">
      <c r="A189" s="51" t="s">
        <v>543</v>
      </c>
      <c r="B189" s="51" t="s">
        <v>587</v>
      </c>
      <c r="C189" s="54" t="s">
        <v>1597</v>
      </c>
      <c r="D189" s="55" t="s">
        <v>1598</v>
      </c>
      <c r="E189" s="55" t="s">
        <v>1599</v>
      </c>
    </row>
    <row r="190" spans="1:5" ht="87" x14ac:dyDescent="0.35">
      <c r="A190" s="51" t="s">
        <v>543</v>
      </c>
      <c r="B190" s="51" t="s">
        <v>593</v>
      </c>
      <c r="C190" s="54" t="s">
        <v>210</v>
      </c>
      <c r="D190" s="55" t="s">
        <v>1600</v>
      </c>
      <c r="E190" s="55" t="s">
        <v>1601</v>
      </c>
    </row>
    <row r="191" spans="1:5" ht="72.5" x14ac:dyDescent="0.35">
      <c r="A191" s="51" t="s">
        <v>543</v>
      </c>
      <c r="B191" s="51" t="s">
        <v>613</v>
      </c>
      <c r="C191" s="54" t="s">
        <v>211</v>
      </c>
      <c r="D191" s="55" t="s">
        <v>1602</v>
      </c>
      <c r="E191" s="55" t="s">
        <v>1603</v>
      </c>
    </row>
    <row r="192" spans="1:5" x14ac:dyDescent="0.35">
      <c r="A192" s="51" t="s">
        <v>543</v>
      </c>
      <c r="B192" s="51" t="s">
        <v>562</v>
      </c>
      <c r="C192" s="56" t="s">
        <v>1604</v>
      </c>
      <c r="D192" s="57" t="s">
        <v>1258</v>
      </c>
      <c r="E192" s="55" t="s">
        <v>1604</v>
      </c>
    </row>
    <row r="193" spans="1:5" x14ac:dyDescent="0.35">
      <c r="A193" s="51" t="s">
        <v>709</v>
      </c>
      <c r="B193" s="53" t="s">
        <v>1605</v>
      </c>
      <c r="C193" s="51" t="s">
        <v>1605</v>
      </c>
      <c r="D193" s="57" t="s">
        <v>1605</v>
      </c>
      <c r="E193" s="57" t="s">
        <v>1605</v>
      </c>
    </row>
    <row r="194" spans="1:5" x14ac:dyDescent="0.35">
      <c r="A194" s="51" t="s">
        <v>709</v>
      </c>
      <c r="B194" s="53" t="s">
        <v>1606</v>
      </c>
      <c r="C194" s="51" t="s">
        <v>1606</v>
      </c>
      <c r="D194" s="57" t="s">
        <v>1606</v>
      </c>
      <c r="E194" s="57" t="s">
        <v>1606</v>
      </c>
    </row>
    <row r="195" spans="1:5" x14ac:dyDescent="0.35">
      <c r="A195" s="51" t="s">
        <v>709</v>
      </c>
      <c r="B195" s="53" t="s">
        <v>1607</v>
      </c>
      <c r="C195" s="51" t="s">
        <v>1607</v>
      </c>
      <c r="D195" s="57" t="s">
        <v>1607</v>
      </c>
      <c r="E195" s="57" t="s">
        <v>1607</v>
      </c>
    </row>
    <row r="196" spans="1:5" x14ac:dyDescent="0.35">
      <c r="A196" s="51" t="s">
        <v>709</v>
      </c>
      <c r="B196" s="53" t="s">
        <v>1608</v>
      </c>
      <c r="C196" s="51" t="s">
        <v>1608</v>
      </c>
      <c r="D196" s="57" t="s">
        <v>1608</v>
      </c>
      <c r="E196" s="57" t="s">
        <v>1608</v>
      </c>
    </row>
    <row r="197" spans="1:5" x14ac:dyDescent="0.35">
      <c r="A197" s="51" t="s">
        <v>709</v>
      </c>
      <c r="B197" s="53" t="s">
        <v>1609</v>
      </c>
      <c r="C197" s="51" t="s">
        <v>1609</v>
      </c>
      <c r="D197" s="57" t="s">
        <v>1609</v>
      </c>
      <c r="E197" s="57" t="s">
        <v>1609</v>
      </c>
    </row>
    <row r="198" spans="1:5" x14ac:dyDescent="0.35">
      <c r="A198" s="51" t="s">
        <v>709</v>
      </c>
      <c r="B198" s="53" t="s">
        <v>1610</v>
      </c>
      <c r="C198" s="51" t="s">
        <v>1610</v>
      </c>
      <c r="D198" s="57" t="s">
        <v>1610</v>
      </c>
      <c r="E198" s="57" t="s">
        <v>1610</v>
      </c>
    </row>
    <row r="199" spans="1:5" x14ac:dyDescent="0.35">
      <c r="A199" s="51" t="s">
        <v>709</v>
      </c>
      <c r="B199" s="53" t="s">
        <v>1611</v>
      </c>
      <c r="C199" s="51" t="s">
        <v>1611</v>
      </c>
      <c r="D199" s="57" t="s">
        <v>1611</v>
      </c>
      <c r="E199" s="57" t="s">
        <v>1611</v>
      </c>
    </row>
    <row r="200" spans="1:5" x14ac:dyDescent="0.35">
      <c r="A200" s="51" t="s">
        <v>709</v>
      </c>
      <c r="B200" s="53" t="s">
        <v>1612</v>
      </c>
      <c r="C200" s="51" t="s">
        <v>1612</v>
      </c>
      <c r="D200" s="57" t="s">
        <v>1612</v>
      </c>
      <c r="E200" s="57" t="s">
        <v>1612</v>
      </c>
    </row>
    <row r="201" spans="1:5" x14ac:dyDescent="0.35">
      <c r="A201" s="51" t="s">
        <v>709</v>
      </c>
      <c r="B201" s="53" t="s">
        <v>1613</v>
      </c>
      <c r="C201" s="51" t="s">
        <v>1613</v>
      </c>
      <c r="D201" s="57" t="s">
        <v>1613</v>
      </c>
      <c r="E201" s="57" t="s">
        <v>1613</v>
      </c>
    </row>
    <row r="202" spans="1:5" x14ac:dyDescent="0.35">
      <c r="A202" s="51" t="s">
        <v>709</v>
      </c>
      <c r="B202" s="53" t="s">
        <v>1614</v>
      </c>
      <c r="C202" s="51" t="s">
        <v>1614</v>
      </c>
      <c r="D202" s="57" t="s">
        <v>1614</v>
      </c>
      <c r="E202" s="57" t="s">
        <v>1614</v>
      </c>
    </row>
    <row r="203" spans="1:5" ht="29" x14ac:dyDescent="0.35">
      <c r="A203" s="53" t="s">
        <v>1615</v>
      </c>
      <c r="B203" s="51" t="s">
        <v>566</v>
      </c>
      <c r="C203" s="58" t="s">
        <v>191</v>
      </c>
      <c r="D203" s="55" t="s">
        <v>1616</v>
      </c>
      <c r="E203" s="55" t="s">
        <v>1617</v>
      </c>
    </row>
    <row r="204" spans="1:5" x14ac:dyDescent="0.35">
      <c r="A204" s="53" t="s">
        <v>1615</v>
      </c>
      <c r="B204" s="51" t="s">
        <v>602</v>
      </c>
      <c r="C204" s="58" t="s">
        <v>188</v>
      </c>
      <c r="D204" s="57" t="s">
        <v>1618</v>
      </c>
      <c r="E204" s="55" t="s">
        <v>1619</v>
      </c>
    </row>
    <row r="205" spans="1:5" ht="29" x14ac:dyDescent="0.35">
      <c r="A205" s="53" t="s">
        <v>1615</v>
      </c>
      <c r="B205" s="51" t="s">
        <v>617</v>
      </c>
      <c r="C205" s="58" t="s">
        <v>190</v>
      </c>
      <c r="D205" s="55" t="s">
        <v>1620</v>
      </c>
      <c r="E205" s="57" t="s">
        <v>1621</v>
      </c>
    </row>
    <row r="206" spans="1:5" x14ac:dyDescent="0.35">
      <c r="A206" s="53" t="s">
        <v>1615</v>
      </c>
      <c r="B206" s="51" t="s">
        <v>643</v>
      </c>
      <c r="C206" s="58" t="s">
        <v>189</v>
      </c>
      <c r="D206" s="57" t="s">
        <v>1622</v>
      </c>
      <c r="E206" s="55" t="s">
        <v>1623</v>
      </c>
    </row>
    <row r="207" spans="1:5" ht="58" x14ac:dyDescent="0.35">
      <c r="A207" s="53" t="s">
        <v>1615</v>
      </c>
      <c r="B207" s="51" t="s">
        <v>631</v>
      </c>
      <c r="C207" s="56" t="s">
        <v>192</v>
      </c>
      <c r="D207" s="55" t="s">
        <v>1624</v>
      </c>
      <c r="E207" s="55" t="s">
        <v>1625</v>
      </c>
    </row>
    <row r="208" spans="1:5" x14ac:dyDescent="0.35">
      <c r="A208" s="53" t="s">
        <v>1615</v>
      </c>
      <c r="B208" s="51" t="s">
        <v>562</v>
      </c>
      <c r="C208" s="56" t="s">
        <v>193</v>
      </c>
      <c r="D208" s="57" t="s">
        <v>1258</v>
      </c>
      <c r="E208" s="55" t="s">
        <v>1259</v>
      </c>
    </row>
    <row r="209" spans="1:5" x14ac:dyDescent="0.35">
      <c r="A209" s="53" t="s">
        <v>497</v>
      </c>
      <c r="B209" s="51" t="s">
        <v>624</v>
      </c>
      <c r="C209" s="58" t="s">
        <v>1626</v>
      </c>
      <c r="D209" s="57" t="s">
        <v>1627</v>
      </c>
      <c r="E209" s="55" t="s">
        <v>1628</v>
      </c>
    </row>
    <row r="210" spans="1:5" x14ac:dyDescent="0.35">
      <c r="A210" s="53" t="s">
        <v>497</v>
      </c>
      <c r="B210" s="51" t="s">
        <v>1629</v>
      </c>
      <c r="C210" s="58" t="s">
        <v>1630</v>
      </c>
      <c r="D210" s="57" t="s">
        <v>1631</v>
      </c>
      <c r="E210" s="57" t="s">
        <v>1632</v>
      </c>
    </row>
    <row r="211" spans="1:5" x14ac:dyDescent="0.35">
      <c r="A211" s="53" t="s">
        <v>497</v>
      </c>
      <c r="B211" s="51" t="s">
        <v>607</v>
      </c>
      <c r="C211" s="58" t="s">
        <v>1633</v>
      </c>
      <c r="D211" s="57" t="s">
        <v>1634</v>
      </c>
      <c r="E211" s="57" t="s">
        <v>1635</v>
      </c>
    </row>
    <row r="212" spans="1:5" ht="29" x14ac:dyDescent="0.35">
      <c r="A212" s="53" t="s">
        <v>497</v>
      </c>
      <c r="B212" s="51" t="s">
        <v>1636</v>
      </c>
      <c r="C212" s="58" t="s">
        <v>1637</v>
      </c>
      <c r="D212" s="55" t="s">
        <v>1638</v>
      </c>
      <c r="E212" s="57" t="s">
        <v>1639</v>
      </c>
    </row>
    <row r="213" spans="1:5" ht="29" x14ac:dyDescent="0.35">
      <c r="A213" s="53" t="s">
        <v>497</v>
      </c>
      <c r="B213" s="51" t="s">
        <v>1640</v>
      </c>
      <c r="C213" s="58" t="s">
        <v>1641</v>
      </c>
      <c r="D213" s="55" t="s">
        <v>1642</v>
      </c>
      <c r="E213" s="57" t="s">
        <v>1643</v>
      </c>
    </row>
    <row r="214" spans="1:5" x14ac:dyDescent="0.35">
      <c r="A214" s="53" t="s">
        <v>497</v>
      </c>
      <c r="B214" s="51" t="s">
        <v>1644</v>
      </c>
      <c r="C214" s="58" t="s">
        <v>1645</v>
      </c>
      <c r="D214" s="57" t="s">
        <v>1646</v>
      </c>
      <c r="E214" s="57" t="s">
        <v>1647</v>
      </c>
    </row>
    <row r="215" spans="1:5" x14ac:dyDescent="0.35">
      <c r="A215" s="53" t="s">
        <v>497</v>
      </c>
      <c r="B215" s="51" t="s">
        <v>1648</v>
      </c>
      <c r="C215" s="58" t="s">
        <v>1649</v>
      </c>
      <c r="D215" s="57" t="s">
        <v>1650</v>
      </c>
      <c r="E215" s="55" t="s">
        <v>1651</v>
      </c>
    </row>
    <row r="216" spans="1:5" x14ac:dyDescent="0.35">
      <c r="A216" s="53" t="s">
        <v>497</v>
      </c>
      <c r="B216" s="51" t="s">
        <v>1652</v>
      </c>
      <c r="C216" s="58" t="s">
        <v>1653</v>
      </c>
      <c r="D216" s="57" t="s">
        <v>1654</v>
      </c>
      <c r="E216" s="57" t="s">
        <v>1655</v>
      </c>
    </row>
    <row r="217" spans="1:5" x14ac:dyDescent="0.35">
      <c r="A217" s="53" t="s">
        <v>497</v>
      </c>
      <c r="B217" s="51" t="s">
        <v>472</v>
      </c>
      <c r="C217" s="58" t="s">
        <v>1656</v>
      </c>
      <c r="D217" s="57" t="s">
        <v>1657</v>
      </c>
      <c r="E217" s="55" t="s">
        <v>1658</v>
      </c>
    </row>
    <row r="218" spans="1:5" x14ac:dyDescent="0.35">
      <c r="A218" s="53" t="s">
        <v>497</v>
      </c>
      <c r="B218" s="51" t="s">
        <v>1659</v>
      </c>
      <c r="C218" s="58" t="s">
        <v>1660</v>
      </c>
      <c r="D218" s="57" t="s">
        <v>1661</v>
      </c>
      <c r="E218" s="57" t="s">
        <v>1662</v>
      </c>
    </row>
    <row r="219" spans="1:5" x14ac:dyDescent="0.35">
      <c r="A219" s="53" t="s">
        <v>497</v>
      </c>
      <c r="B219" s="51" t="s">
        <v>1663</v>
      </c>
      <c r="C219" s="58" t="s">
        <v>1664</v>
      </c>
      <c r="D219" s="57" t="s">
        <v>1665</v>
      </c>
      <c r="E219" s="57" t="s">
        <v>1666</v>
      </c>
    </row>
    <row r="220" spans="1:5" x14ac:dyDescent="0.35">
      <c r="A220" s="53" t="s">
        <v>497</v>
      </c>
      <c r="B220" s="51" t="s">
        <v>601</v>
      </c>
      <c r="C220" s="58" t="s">
        <v>14</v>
      </c>
      <c r="D220" s="57" t="s">
        <v>1482</v>
      </c>
      <c r="E220" s="55" t="s">
        <v>1483</v>
      </c>
    </row>
    <row r="221" spans="1:5" x14ac:dyDescent="0.35">
      <c r="A221" s="53" t="s">
        <v>497</v>
      </c>
      <c r="B221" s="51" t="s">
        <v>565</v>
      </c>
      <c r="C221" s="58" t="s">
        <v>229</v>
      </c>
      <c r="D221" s="57" t="s">
        <v>1260</v>
      </c>
      <c r="E221" s="55" t="s">
        <v>1261</v>
      </c>
    </row>
    <row r="222" spans="1:5" ht="29" x14ac:dyDescent="0.35">
      <c r="A222" s="51" t="s">
        <v>526</v>
      </c>
      <c r="B222" s="51" t="s">
        <v>572</v>
      </c>
      <c r="C222" s="56" t="s">
        <v>181</v>
      </c>
      <c r="D222" s="55" t="s">
        <v>1667</v>
      </c>
      <c r="E222" s="55" t="s">
        <v>181</v>
      </c>
    </row>
    <row r="223" spans="1:5" ht="43.5" x14ac:dyDescent="0.35">
      <c r="A223" s="51" t="s">
        <v>526</v>
      </c>
      <c r="B223" s="51" t="s">
        <v>587</v>
      </c>
      <c r="C223" s="54" t="s">
        <v>180</v>
      </c>
      <c r="D223" s="55" t="s">
        <v>1668</v>
      </c>
      <c r="E223" s="55" t="s">
        <v>1669</v>
      </c>
    </row>
    <row r="224" spans="1:5" ht="43.5" x14ac:dyDescent="0.35">
      <c r="A224" s="51" t="s">
        <v>526</v>
      </c>
      <c r="B224" s="51" t="s">
        <v>593</v>
      </c>
      <c r="C224" s="54" t="s">
        <v>182</v>
      </c>
      <c r="D224" s="55" t="s">
        <v>1670</v>
      </c>
      <c r="E224" s="55" t="s">
        <v>1671</v>
      </c>
    </row>
    <row r="225" spans="1:5" ht="43.5" x14ac:dyDescent="0.35">
      <c r="A225" s="51" t="s">
        <v>526</v>
      </c>
      <c r="B225" s="51" t="s">
        <v>613</v>
      </c>
      <c r="C225" s="54" t="s">
        <v>183</v>
      </c>
      <c r="D225" s="55" t="s">
        <v>1672</v>
      </c>
      <c r="E225" s="55" t="s">
        <v>1673</v>
      </c>
    </row>
    <row r="226" spans="1:5" x14ac:dyDescent="0.35">
      <c r="A226" s="51" t="s">
        <v>526</v>
      </c>
      <c r="B226" s="51" t="s">
        <v>562</v>
      </c>
      <c r="C226" s="56" t="s">
        <v>392</v>
      </c>
      <c r="D226" s="57" t="s">
        <v>1375</v>
      </c>
      <c r="E226" s="57" t="s">
        <v>1376</v>
      </c>
    </row>
    <row r="227" spans="1:5" ht="130.5" x14ac:dyDescent="0.35">
      <c r="A227" s="51" t="s">
        <v>536</v>
      </c>
      <c r="B227" s="51" t="s">
        <v>572</v>
      </c>
      <c r="C227" s="54" t="s">
        <v>159</v>
      </c>
      <c r="D227" s="55" t="s">
        <v>1674</v>
      </c>
      <c r="E227" s="55" t="s">
        <v>1675</v>
      </c>
    </row>
    <row r="228" spans="1:5" ht="174" x14ac:dyDescent="0.35">
      <c r="A228" s="51" t="s">
        <v>536</v>
      </c>
      <c r="B228" s="51" t="s">
        <v>587</v>
      </c>
      <c r="C228" s="54" t="s">
        <v>158</v>
      </c>
      <c r="D228" s="55" t="s">
        <v>1676</v>
      </c>
      <c r="E228" s="55" t="s">
        <v>1677</v>
      </c>
    </row>
    <row r="229" spans="1:5" ht="217.5" x14ac:dyDescent="0.35">
      <c r="A229" s="51" t="s">
        <v>536</v>
      </c>
      <c r="B229" s="51" t="s">
        <v>593</v>
      </c>
      <c r="C229" s="54" t="s">
        <v>160</v>
      </c>
      <c r="D229" s="55" t="s">
        <v>1678</v>
      </c>
      <c r="E229" s="55" t="s">
        <v>1679</v>
      </c>
    </row>
    <row r="230" spans="1:5" ht="232" x14ac:dyDescent="0.35">
      <c r="A230" s="51" t="s">
        <v>536</v>
      </c>
      <c r="B230" s="51" t="s">
        <v>613</v>
      </c>
      <c r="C230" s="54" t="s">
        <v>1680</v>
      </c>
      <c r="D230" s="55" t="s">
        <v>1681</v>
      </c>
      <c r="E230" s="55" t="s">
        <v>1682</v>
      </c>
    </row>
    <row r="231" spans="1:5" x14ac:dyDescent="0.35">
      <c r="A231" s="51" t="s">
        <v>536</v>
      </c>
      <c r="B231" s="51" t="s">
        <v>562</v>
      </c>
      <c r="C231" s="56" t="s">
        <v>1683</v>
      </c>
      <c r="D231" s="57" t="s">
        <v>1258</v>
      </c>
      <c r="E231" s="55" t="s">
        <v>1259</v>
      </c>
    </row>
    <row r="232" spans="1:5" x14ac:dyDescent="0.35">
      <c r="A232" s="51" t="s">
        <v>548</v>
      </c>
      <c r="B232" s="51" t="s">
        <v>570</v>
      </c>
      <c r="C232" s="64" t="s">
        <v>151</v>
      </c>
      <c r="D232" s="57" t="s">
        <v>1684</v>
      </c>
      <c r="E232" s="55" t="s">
        <v>1685</v>
      </c>
    </row>
    <row r="233" spans="1:5" ht="43.5" x14ac:dyDescent="0.35">
      <c r="A233" s="51" t="s">
        <v>548</v>
      </c>
      <c r="B233" s="51" t="s">
        <v>584</v>
      </c>
      <c r="C233" s="64" t="s">
        <v>153</v>
      </c>
      <c r="D233" s="55" t="s">
        <v>1686</v>
      </c>
      <c r="E233" s="55" t="s">
        <v>1687</v>
      </c>
    </row>
    <row r="234" spans="1:5" ht="43.5" x14ac:dyDescent="0.35">
      <c r="A234" s="51" t="s">
        <v>548</v>
      </c>
      <c r="B234" s="51" t="s">
        <v>614</v>
      </c>
      <c r="C234" s="64" t="s">
        <v>152</v>
      </c>
      <c r="D234" s="55" t="s">
        <v>1688</v>
      </c>
      <c r="E234" s="55" t="s">
        <v>1689</v>
      </c>
    </row>
    <row r="235" spans="1:5" ht="43.5" x14ac:dyDescent="0.35">
      <c r="A235" s="51" t="s">
        <v>548</v>
      </c>
      <c r="B235" s="51" t="s">
        <v>632</v>
      </c>
      <c r="C235" s="64" t="s">
        <v>1690</v>
      </c>
      <c r="D235" s="55" t="s">
        <v>1691</v>
      </c>
      <c r="E235" s="55" t="s">
        <v>1692</v>
      </c>
    </row>
    <row r="236" spans="1:5" ht="29" x14ac:dyDescent="0.35">
      <c r="A236" s="53" t="s">
        <v>486</v>
      </c>
      <c r="B236" s="51" t="s">
        <v>605</v>
      </c>
      <c r="C236" s="58" t="s">
        <v>133</v>
      </c>
      <c r="D236" s="55" t="s">
        <v>1693</v>
      </c>
      <c r="E236" s="55" t="s">
        <v>1694</v>
      </c>
    </row>
    <row r="237" spans="1:5" ht="43.5" x14ac:dyDescent="0.35">
      <c r="A237" s="53" t="s">
        <v>486</v>
      </c>
      <c r="B237" s="51" t="s">
        <v>621</v>
      </c>
      <c r="C237" s="58" t="s">
        <v>132</v>
      </c>
      <c r="D237" s="55" t="s">
        <v>1695</v>
      </c>
      <c r="E237" s="55" t="s">
        <v>1696</v>
      </c>
    </row>
    <row r="238" spans="1:5" ht="43.5" x14ac:dyDescent="0.35">
      <c r="A238" s="53" t="s">
        <v>486</v>
      </c>
      <c r="B238" s="51" t="s">
        <v>651</v>
      </c>
      <c r="C238" s="58" t="s">
        <v>130</v>
      </c>
      <c r="D238" s="55" t="s">
        <v>1697</v>
      </c>
      <c r="E238" s="55" t="s">
        <v>1698</v>
      </c>
    </row>
    <row r="239" spans="1:5" ht="43.5" x14ac:dyDescent="0.35">
      <c r="A239" s="53" t="s">
        <v>486</v>
      </c>
      <c r="B239" s="51" t="s">
        <v>579</v>
      </c>
      <c r="C239" s="58" t="s">
        <v>131</v>
      </c>
      <c r="D239" s="55" t="s">
        <v>1699</v>
      </c>
      <c r="E239" s="55" t="s">
        <v>1700</v>
      </c>
    </row>
    <row r="240" spans="1:5" x14ac:dyDescent="0.35">
      <c r="A240" s="53" t="s">
        <v>486</v>
      </c>
      <c r="B240" s="51" t="s">
        <v>558</v>
      </c>
      <c r="C240" s="58" t="s">
        <v>129</v>
      </c>
      <c r="D240" s="57" t="s">
        <v>1701</v>
      </c>
      <c r="E240" s="57" t="s">
        <v>1702</v>
      </c>
    </row>
    <row r="241" spans="1:5" x14ac:dyDescent="0.35">
      <c r="A241" s="53" t="s">
        <v>486</v>
      </c>
      <c r="B241" s="51" t="s">
        <v>601</v>
      </c>
      <c r="C241" s="58" t="s">
        <v>250</v>
      </c>
      <c r="D241" s="57" t="s">
        <v>1296</v>
      </c>
      <c r="E241" s="55" t="s">
        <v>1297</v>
      </c>
    </row>
    <row r="242" spans="1:5" x14ac:dyDescent="0.35">
      <c r="A242" s="53" t="s">
        <v>486</v>
      </c>
      <c r="B242" s="51" t="s">
        <v>562</v>
      </c>
      <c r="C242" s="58" t="s">
        <v>193</v>
      </c>
      <c r="D242" s="57" t="s">
        <v>1258</v>
      </c>
      <c r="E242" s="55" t="s">
        <v>1259</v>
      </c>
    </row>
    <row r="243" spans="1:5" x14ac:dyDescent="0.35">
      <c r="A243" s="53" t="s">
        <v>486</v>
      </c>
      <c r="B243" s="51" t="s">
        <v>565</v>
      </c>
      <c r="C243" s="58" t="s">
        <v>229</v>
      </c>
      <c r="D243" s="57" t="s">
        <v>1260</v>
      </c>
      <c r="E243" s="55" t="s">
        <v>1261</v>
      </c>
    </row>
    <row r="244" spans="1:5" ht="29" x14ac:dyDescent="0.35">
      <c r="A244" s="53" t="s">
        <v>515</v>
      </c>
      <c r="B244" s="51" t="s">
        <v>585</v>
      </c>
      <c r="C244" s="58" t="s">
        <v>113</v>
      </c>
      <c r="D244" s="57" t="s">
        <v>1703</v>
      </c>
      <c r="E244" s="55" t="s">
        <v>1704</v>
      </c>
    </row>
    <row r="245" spans="1:5" x14ac:dyDescent="0.35">
      <c r="A245" s="53" t="s">
        <v>515</v>
      </c>
      <c r="B245" s="51" t="s">
        <v>638</v>
      </c>
      <c r="C245" s="58" t="s">
        <v>112</v>
      </c>
      <c r="D245" s="57" t="s">
        <v>1705</v>
      </c>
      <c r="E245" s="57" t="s">
        <v>1706</v>
      </c>
    </row>
    <row r="246" spans="1:5" x14ac:dyDescent="0.35">
      <c r="A246" s="53" t="s">
        <v>515</v>
      </c>
      <c r="B246" s="51" t="s">
        <v>571</v>
      </c>
      <c r="C246" s="58" t="s">
        <v>111</v>
      </c>
      <c r="D246" s="57" t="s">
        <v>1707</v>
      </c>
      <c r="E246" s="57" t="s">
        <v>1708</v>
      </c>
    </row>
    <row r="247" spans="1:5" x14ac:dyDescent="0.35">
      <c r="A247" s="53" t="s">
        <v>515</v>
      </c>
      <c r="B247" s="51" t="s">
        <v>601</v>
      </c>
      <c r="C247" s="58" t="s">
        <v>250</v>
      </c>
      <c r="D247" s="57" t="s">
        <v>1296</v>
      </c>
      <c r="E247" s="57" t="s">
        <v>1297</v>
      </c>
    </row>
    <row r="248" spans="1:5" ht="29" x14ac:dyDescent="0.35">
      <c r="A248" s="53" t="s">
        <v>484</v>
      </c>
      <c r="B248" s="51" t="s">
        <v>659</v>
      </c>
      <c r="C248" s="59" t="s">
        <v>107</v>
      </c>
      <c r="D248" s="55" t="s">
        <v>1709</v>
      </c>
      <c r="E248" s="57" t="s">
        <v>1710</v>
      </c>
    </row>
    <row r="249" spans="1:5" x14ac:dyDescent="0.35">
      <c r="A249" s="53" t="s">
        <v>484</v>
      </c>
      <c r="B249" s="51" t="s">
        <v>1711</v>
      </c>
      <c r="C249" s="59" t="s">
        <v>1712</v>
      </c>
      <c r="D249" s="57" t="s">
        <v>1713</v>
      </c>
      <c r="E249" s="57" t="s">
        <v>1714</v>
      </c>
    </row>
    <row r="250" spans="1:5" x14ac:dyDescent="0.35">
      <c r="A250" s="53" t="s">
        <v>484</v>
      </c>
      <c r="B250" s="51" t="s">
        <v>1715</v>
      </c>
      <c r="C250" s="59" t="s">
        <v>1716</v>
      </c>
      <c r="D250" s="57" t="s">
        <v>1717</v>
      </c>
      <c r="E250" s="57" t="s">
        <v>1718</v>
      </c>
    </row>
    <row r="251" spans="1:5" x14ac:dyDescent="0.35">
      <c r="A251" s="53" t="s">
        <v>484</v>
      </c>
      <c r="B251" s="51" t="s">
        <v>598</v>
      </c>
      <c r="C251" s="58" t="s">
        <v>109</v>
      </c>
      <c r="D251" s="57" t="s">
        <v>1719</v>
      </c>
      <c r="E251" s="57" t="s">
        <v>1720</v>
      </c>
    </row>
    <row r="252" spans="1:5" ht="29" x14ac:dyDescent="0.35">
      <c r="A252" s="53" t="s">
        <v>484</v>
      </c>
      <c r="B252" s="51" t="s">
        <v>1721</v>
      </c>
      <c r="C252" s="58" t="s">
        <v>1722</v>
      </c>
      <c r="D252" s="55" t="s">
        <v>1723</v>
      </c>
      <c r="E252" s="57" t="s">
        <v>1724</v>
      </c>
    </row>
    <row r="253" spans="1:5" x14ac:dyDescent="0.35">
      <c r="A253" s="53" t="s">
        <v>484</v>
      </c>
      <c r="B253" s="51" t="s">
        <v>1725</v>
      </c>
      <c r="C253" s="58" t="s">
        <v>1726</v>
      </c>
      <c r="D253" s="57" t="s">
        <v>1727</v>
      </c>
      <c r="E253" s="57" t="s">
        <v>1728</v>
      </c>
    </row>
    <row r="254" spans="1:5" ht="29" x14ac:dyDescent="0.35">
      <c r="A254" s="53" t="s">
        <v>484</v>
      </c>
      <c r="B254" s="51" t="s">
        <v>1729</v>
      </c>
      <c r="C254" s="58" t="s">
        <v>1730</v>
      </c>
      <c r="D254" s="55" t="s">
        <v>1731</v>
      </c>
      <c r="E254" s="57" t="s">
        <v>1732</v>
      </c>
    </row>
    <row r="255" spans="1:5" x14ac:dyDescent="0.35">
      <c r="A255" s="53" t="s">
        <v>484</v>
      </c>
      <c r="B255" s="51" t="s">
        <v>611</v>
      </c>
      <c r="C255" s="65" t="s">
        <v>106</v>
      </c>
      <c r="D255" s="57" t="s">
        <v>1733</v>
      </c>
      <c r="E255" s="55" t="s">
        <v>1734</v>
      </c>
    </row>
    <row r="256" spans="1:5" x14ac:dyDescent="0.35">
      <c r="A256" s="53" t="s">
        <v>484</v>
      </c>
      <c r="B256" s="51" t="s">
        <v>660</v>
      </c>
      <c r="C256" s="65" t="s">
        <v>108</v>
      </c>
      <c r="D256" s="57" t="s">
        <v>1735</v>
      </c>
      <c r="E256" s="55" t="s">
        <v>108</v>
      </c>
    </row>
    <row r="257" spans="1:5" x14ac:dyDescent="0.35">
      <c r="A257" s="53" t="s">
        <v>484</v>
      </c>
      <c r="B257" s="51" t="s">
        <v>601</v>
      </c>
      <c r="C257" s="65" t="s">
        <v>250</v>
      </c>
      <c r="D257" s="57" t="s">
        <v>1296</v>
      </c>
      <c r="E257" s="55" t="s">
        <v>1297</v>
      </c>
    </row>
    <row r="258" spans="1:5" x14ac:dyDescent="0.35">
      <c r="A258" s="51"/>
      <c r="B258" s="51"/>
      <c r="C258" s="52"/>
    </row>
    <row r="259" spans="1:5" x14ac:dyDescent="0.35">
      <c r="A259" s="51"/>
      <c r="B259" s="51"/>
      <c r="C259" s="52"/>
    </row>
    <row r="260" spans="1:5" x14ac:dyDescent="0.35">
      <c r="A260" s="51"/>
      <c r="B260" s="51"/>
      <c r="C260" s="52"/>
    </row>
    <row r="261" spans="1:5" x14ac:dyDescent="0.35">
      <c r="A261" s="51"/>
      <c r="B261" s="51"/>
      <c r="C261" s="52"/>
    </row>
    <row r="262" spans="1:5" x14ac:dyDescent="0.35">
      <c r="A262" s="51"/>
      <c r="B262" s="51"/>
      <c r="C262" s="52"/>
    </row>
    <row r="263" spans="1:5" x14ac:dyDescent="0.35">
      <c r="A263" s="51"/>
      <c r="B263" s="51"/>
      <c r="C263" s="52"/>
    </row>
    <row r="264" spans="1:5" x14ac:dyDescent="0.35">
      <c r="A264" s="51"/>
      <c r="B264" s="51"/>
      <c r="C264" s="52"/>
    </row>
    <row r="265" spans="1:5" x14ac:dyDescent="0.35">
      <c r="A265" s="51"/>
      <c r="B265" s="51"/>
      <c r="C265" s="52"/>
    </row>
    <row r="266" spans="1:5" x14ac:dyDescent="0.35">
      <c r="A266" s="51"/>
      <c r="B266" s="51"/>
      <c r="C266" s="52"/>
    </row>
    <row r="267" spans="1:5" x14ac:dyDescent="0.35">
      <c r="A267" s="51"/>
      <c r="B267" s="51"/>
      <c r="C267" s="52"/>
    </row>
    <row r="268" spans="1:5" x14ac:dyDescent="0.35">
      <c r="A268" s="51"/>
      <c r="B268" s="51"/>
      <c r="C268" s="52"/>
    </row>
    <row r="269" spans="1:5" x14ac:dyDescent="0.35">
      <c r="A269" s="51"/>
      <c r="B269" s="51"/>
      <c r="C269" s="52"/>
    </row>
    <row r="270" spans="1:5" x14ac:dyDescent="0.35">
      <c r="A270" s="51"/>
      <c r="B270" s="51"/>
      <c r="C270" s="52"/>
    </row>
    <row r="271" spans="1:5" x14ac:dyDescent="0.35">
      <c r="A271" s="51"/>
      <c r="B271" s="51"/>
      <c r="C271" s="52"/>
    </row>
    <row r="272" spans="1:5" x14ac:dyDescent="0.35">
      <c r="A272" s="51"/>
      <c r="B272" s="51"/>
      <c r="C272" s="52"/>
    </row>
    <row r="273" spans="1:3" x14ac:dyDescent="0.35">
      <c r="A273" s="51"/>
      <c r="B273" s="51"/>
      <c r="C273" s="52"/>
    </row>
    <row r="274" spans="1:3" x14ac:dyDescent="0.35">
      <c r="A274" s="50"/>
      <c r="B274" s="51"/>
      <c r="C274" s="52"/>
    </row>
    <row r="275" spans="1:3" x14ac:dyDescent="0.35">
      <c r="A275" s="50"/>
      <c r="B275" s="51"/>
      <c r="C275" s="52"/>
    </row>
    <row r="276" spans="1:3" x14ac:dyDescent="0.35">
      <c r="A276" s="50"/>
      <c r="B276" s="51"/>
      <c r="C276" s="52"/>
    </row>
    <row r="277" spans="1:3" x14ac:dyDescent="0.35">
      <c r="A277" s="50"/>
      <c r="B277" s="51"/>
      <c r="C277" s="66"/>
    </row>
    <row r="278" spans="1:3" x14ac:dyDescent="0.35">
      <c r="A278" s="51"/>
      <c r="B278" s="51"/>
      <c r="C278" s="52"/>
    </row>
    <row r="279" spans="1:3" x14ac:dyDescent="0.35">
      <c r="A279" s="51"/>
      <c r="B279" s="51"/>
      <c r="C279" s="52"/>
    </row>
    <row r="280" spans="1:3" x14ac:dyDescent="0.35">
      <c r="A280" s="51"/>
      <c r="B280" s="51"/>
      <c r="C280" s="52"/>
    </row>
    <row r="281" spans="1:3" x14ac:dyDescent="0.35">
      <c r="A281" s="51"/>
      <c r="B281" s="51"/>
      <c r="C281" s="52"/>
    </row>
    <row r="282" spans="1:3" x14ac:dyDescent="0.35">
      <c r="A282" s="51"/>
      <c r="B282" s="51"/>
      <c r="C282" s="52"/>
    </row>
    <row r="283" spans="1:3" x14ac:dyDescent="0.35">
      <c r="A283" s="51"/>
      <c r="B283" s="51"/>
      <c r="C283" s="52"/>
    </row>
    <row r="284" spans="1:3" x14ac:dyDescent="0.35">
      <c r="A284" s="51"/>
      <c r="B284" s="51"/>
      <c r="C284" s="52"/>
    </row>
    <row r="285" spans="1:3" x14ac:dyDescent="0.35">
      <c r="A285" s="51"/>
      <c r="B285" s="51"/>
      <c r="C285" s="52"/>
    </row>
    <row r="286" spans="1:3" x14ac:dyDescent="0.35">
      <c r="A286" s="51"/>
      <c r="B286" s="51"/>
      <c r="C286" s="52"/>
    </row>
    <row r="287" spans="1:3" x14ac:dyDescent="0.35">
      <c r="A287" s="51"/>
      <c r="B287" s="51"/>
      <c r="C287" s="52"/>
    </row>
    <row r="288" spans="1:3" x14ac:dyDescent="0.35">
      <c r="A288" s="51"/>
      <c r="B288" s="51"/>
      <c r="C288" s="52"/>
    </row>
    <row r="289" spans="1:3" x14ac:dyDescent="0.35">
      <c r="A289" s="51"/>
      <c r="B289" s="51"/>
      <c r="C289" s="52"/>
    </row>
    <row r="290" spans="1:3" x14ac:dyDescent="0.35">
      <c r="A290" s="51"/>
      <c r="B290" s="51"/>
      <c r="C290" s="52"/>
    </row>
    <row r="291" spans="1:3" x14ac:dyDescent="0.35">
      <c r="A291" s="51"/>
      <c r="B291" s="51"/>
      <c r="C291" s="52"/>
    </row>
    <row r="292" spans="1:3" x14ac:dyDescent="0.35">
      <c r="A292" s="51"/>
      <c r="B292" s="51"/>
      <c r="C292" s="52"/>
    </row>
    <row r="293" spans="1:3" x14ac:dyDescent="0.35">
      <c r="A293" s="51"/>
      <c r="B293" s="51"/>
      <c r="C293" s="52"/>
    </row>
    <row r="294" spans="1:3" x14ac:dyDescent="0.35">
      <c r="A294" s="51"/>
      <c r="B294" s="51"/>
      <c r="C294" s="52"/>
    </row>
    <row r="295" spans="1:3" x14ac:dyDescent="0.35">
      <c r="A295" s="51"/>
      <c r="B295" s="51"/>
      <c r="C295" s="52"/>
    </row>
    <row r="296" spans="1:3" x14ac:dyDescent="0.35">
      <c r="A296" s="51"/>
      <c r="B296" s="51"/>
      <c r="C296" s="52"/>
    </row>
    <row r="297" spans="1:3" x14ac:dyDescent="0.35">
      <c r="A297" s="50"/>
      <c r="B297" s="51"/>
      <c r="C297" s="52"/>
    </row>
    <row r="298" spans="1:3" x14ac:dyDescent="0.35">
      <c r="A298" s="50"/>
      <c r="B298" s="51"/>
      <c r="C298" s="52"/>
    </row>
    <row r="299" spans="1:3" x14ac:dyDescent="0.35">
      <c r="A299" s="50"/>
      <c r="B299" s="51"/>
      <c r="C299" s="52"/>
    </row>
    <row r="300" spans="1:3" x14ac:dyDescent="0.35">
      <c r="A300" s="50"/>
      <c r="B300" s="51"/>
      <c r="C300" s="52"/>
    </row>
    <row r="301" spans="1:3" x14ac:dyDescent="0.35">
      <c r="A301" s="50"/>
      <c r="B301" s="51"/>
      <c r="C301" s="52"/>
    </row>
    <row r="302" spans="1:3" x14ac:dyDescent="0.35">
      <c r="A302" s="50"/>
      <c r="B302" s="51"/>
      <c r="C302" s="52"/>
    </row>
    <row r="303" spans="1:3" x14ac:dyDescent="0.35">
      <c r="A303" s="50"/>
      <c r="B303" s="51"/>
      <c r="C303" s="52"/>
    </row>
    <row r="304" spans="1:3" x14ac:dyDescent="0.35">
      <c r="A304" s="50"/>
      <c r="B304" s="51"/>
      <c r="C304" s="52"/>
    </row>
    <row r="305" spans="1:3" x14ac:dyDescent="0.35">
      <c r="A305" s="50"/>
      <c r="B305" s="51"/>
      <c r="C305" s="52"/>
    </row>
    <row r="306" spans="1:3" x14ac:dyDescent="0.35">
      <c r="A306" s="50"/>
      <c r="B306" s="51"/>
      <c r="C306" s="52"/>
    </row>
    <row r="307" spans="1:3" x14ac:dyDescent="0.35">
      <c r="A307" s="50"/>
      <c r="B307" s="51"/>
      <c r="C307" s="52"/>
    </row>
    <row r="308" spans="1:3" x14ac:dyDescent="0.35">
      <c r="B308" s="51"/>
    </row>
    <row r="309" spans="1:3" x14ac:dyDescent="0.35">
      <c r="B309" s="51"/>
    </row>
    <row r="310" spans="1:3" x14ac:dyDescent="0.35">
      <c r="B310" s="51"/>
    </row>
    <row r="311" spans="1:3" x14ac:dyDescent="0.35">
      <c r="B311" s="51"/>
    </row>
    <row r="312" spans="1:3" x14ac:dyDescent="0.35">
      <c r="B312" s="51"/>
    </row>
    <row r="313" spans="1:3" x14ac:dyDescent="0.35">
      <c r="B313" s="51"/>
    </row>
    <row r="314" spans="1:3" x14ac:dyDescent="0.35">
      <c r="B314" s="51"/>
    </row>
    <row r="315" spans="1:3" x14ac:dyDescent="0.35">
      <c r="B315" s="51"/>
    </row>
    <row r="316" spans="1:3" x14ac:dyDescent="0.35">
      <c r="B316" s="51"/>
    </row>
    <row r="317" spans="1:3" x14ac:dyDescent="0.35">
      <c r="B317" s="51"/>
    </row>
    <row r="318" spans="1:3" x14ac:dyDescent="0.35">
      <c r="B318" s="51"/>
    </row>
    <row r="319" spans="1:3" x14ac:dyDescent="0.35">
      <c r="B319" s="51"/>
    </row>
    <row r="320" spans="1:3" x14ac:dyDescent="0.35">
      <c r="B320" s="51"/>
    </row>
    <row r="321" spans="2:2" x14ac:dyDescent="0.35">
      <c r="B321" s="51"/>
    </row>
    <row r="322" spans="2:2" x14ac:dyDescent="0.35">
      <c r="B322" s="51"/>
    </row>
    <row r="323" spans="2:2" x14ac:dyDescent="0.35">
      <c r="B323" s="51"/>
    </row>
    <row r="324" spans="2:2" x14ac:dyDescent="0.35">
      <c r="B324" s="51"/>
    </row>
    <row r="325" spans="2:2" x14ac:dyDescent="0.35">
      <c r="B325" s="51"/>
    </row>
    <row r="326" spans="2:2" x14ac:dyDescent="0.35">
      <c r="B326" s="51"/>
    </row>
    <row r="327" spans="2:2" x14ac:dyDescent="0.35">
      <c r="B327" s="51"/>
    </row>
    <row r="328" spans="2:2" x14ac:dyDescent="0.35">
      <c r="B328" s="51"/>
    </row>
    <row r="329" spans="2:2" x14ac:dyDescent="0.35">
      <c r="B329" s="51"/>
    </row>
    <row r="330" spans="2:2" x14ac:dyDescent="0.35">
      <c r="B330" s="51"/>
    </row>
    <row r="331" spans="2:2" x14ac:dyDescent="0.35">
      <c r="B331" s="51"/>
    </row>
    <row r="332" spans="2:2" x14ac:dyDescent="0.35">
      <c r="B332" s="51"/>
    </row>
    <row r="333" spans="2:2" x14ac:dyDescent="0.35">
      <c r="B333" s="51"/>
    </row>
    <row r="334" spans="2:2" x14ac:dyDescent="0.35">
      <c r="B334" s="51"/>
    </row>
    <row r="335" spans="2:2" x14ac:dyDescent="0.35">
      <c r="B335" s="51"/>
    </row>
    <row r="336" spans="2:2" x14ac:dyDescent="0.35">
      <c r="B336" s="51"/>
    </row>
    <row r="337" spans="2:2" x14ac:dyDescent="0.35">
      <c r="B337" s="51"/>
    </row>
    <row r="338" spans="2:2" x14ac:dyDescent="0.35">
      <c r="B338" s="51"/>
    </row>
    <row r="339" spans="2:2" x14ac:dyDescent="0.35">
      <c r="B339" s="51"/>
    </row>
    <row r="340" spans="2:2" x14ac:dyDescent="0.35">
      <c r="B340" s="51"/>
    </row>
    <row r="341" spans="2:2" x14ac:dyDescent="0.35">
      <c r="B341" s="51"/>
    </row>
    <row r="342" spans="2:2" x14ac:dyDescent="0.35">
      <c r="B342" s="51"/>
    </row>
    <row r="343" spans="2:2" x14ac:dyDescent="0.35">
      <c r="B343" s="51"/>
    </row>
    <row r="344" spans="2:2" x14ac:dyDescent="0.35">
      <c r="B344" s="51"/>
    </row>
    <row r="345" spans="2:2" x14ac:dyDescent="0.35">
      <c r="B345" s="51"/>
    </row>
    <row r="346" spans="2:2" x14ac:dyDescent="0.35">
      <c r="B346" s="51"/>
    </row>
    <row r="347" spans="2:2" x14ac:dyDescent="0.35">
      <c r="B347" s="51"/>
    </row>
    <row r="348" spans="2:2" x14ac:dyDescent="0.35">
      <c r="B348" s="51"/>
    </row>
    <row r="349" spans="2:2" x14ac:dyDescent="0.35">
      <c r="B349" s="51"/>
    </row>
    <row r="350" spans="2:2" x14ac:dyDescent="0.35">
      <c r="B350" s="51"/>
    </row>
    <row r="351" spans="2:2" x14ac:dyDescent="0.35">
      <c r="B351" s="51"/>
    </row>
    <row r="352" spans="2:2" x14ac:dyDescent="0.35">
      <c r="B352" s="51"/>
    </row>
    <row r="353" spans="2:3" x14ac:dyDescent="0.35">
      <c r="B353" s="51"/>
    </row>
    <row r="354" spans="2:3" x14ac:dyDescent="0.35">
      <c r="B354" s="51"/>
    </row>
    <row r="355" spans="2:3" x14ac:dyDescent="0.35">
      <c r="B355" s="51"/>
      <c r="C355" s="52"/>
    </row>
    <row r="356" spans="2:3" x14ac:dyDescent="0.35">
      <c r="B356" s="51"/>
      <c r="C356" s="52"/>
    </row>
    <row r="357" spans="2:3" x14ac:dyDescent="0.35">
      <c r="B357" s="51"/>
      <c r="C357" s="52"/>
    </row>
    <row r="358" spans="2:3" x14ac:dyDescent="0.35">
      <c r="B358" s="51"/>
      <c r="C358" s="52"/>
    </row>
    <row r="359" spans="2:3" x14ac:dyDescent="0.35">
      <c r="B359" s="51"/>
      <c r="C359" s="52"/>
    </row>
    <row r="360" spans="2:3" x14ac:dyDescent="0.35">
      <c r="B360" s="51"/>
      <c r="C360" s="52"/>
    </row>
    <row r="361" spans="2:3" x14ac:dyDescent="0.35">
      <c r="B361" s="51"/>
      <c r="C361" s="52"/>
    </row>
    <row r="362" spans="2:3" x14ac:dyDescent="0.35">
      <c r="B362" s="51"/>
      <c r="C362" s="52"/>
    </row>
    <row r="363" spans="2:3" x14ac:dyDescent="0.35">
      <c r="B363" s="51"/>
      <c r="C363" s="52"/>
    </row>
    <row r="364" spans="2:3" x14ac:dyDescent="0.35">
      <c r="B364" s="51"/>
      <c r="C364" s="52"/>
    </row>
    <row r="365" spans="2:3" x14ac:dyDescent="0.35">
      <c r="B365" s="51"/>
      <c r="C365" s="52"/>
    </row>
    <row r="366" spans="2:3" x14ac:dyDescent="0.35">
      <c r="B366" s="51"/>
      <c r="C366" s="52"/>
    </row>
    <row r="367" spans="2:3" x14ac:dyDescent="0.35">
      <c r="B367" s="51"/>
      <c r="C367" s="52"/>
    </row>
    <row r="368" spans="2:3" x14ac:dyDescent="0.35">
      <c r="B368" s="51"/>
      <c r="C368" s="52"/>
    </row>
    <row r="369" spans="2:3" x14ac:dyDescent="0.35">
      <c r="B369" s="51"/>
      <c r="C369" s="52"/>
    </row>
    <row r="370" spans="2:3" x14ac:dyDescent="0.35">
      <c r="B370" s="51"/>
      <c r="C370" s="52"/>
    </row>
    <row r="371" spans="2:3" x14ac:dyDescent="0.35">
      <c r="B371" s="51"/>
      <c r="C371" s="52"/>
    </row>
    <row r="372" spans="2:3" x14ac:dyDescent="0.35">
      <c r="B372" s="51"/>
      <c r="C372" s="52"/>
    </row>
    <row r="373" spans="2:3" x14ac:dyDescent="0.35">
      <c r="B373" s="51"/>
      <c r="C373" s="52"/>
    </row>
    <row r="374" spans="2:3" x14ac:dyDescent="0.35">
      <c r="B374" s="51"/>
      <c r="C374" s="52"/>
    </row>
    <row r="375" spans="2:3" x14ac:dyDescent="0.35">
      <c r="B375" s="51"/>
      <c r="C375" s="52"/>
    </row>
    <row r="376" spans="2:3" x14ac:dyDescent="0.35">
      <c r="B376" s="51"/>
      <c r="C376" s="52"/>
    </row>
    <row r="377" spans="2:3" x14ac:dyDescent="0.35">
      <c r="B377" s="51"/>
      <c r="C377" s="52"/>
    </row>
    <row r="378" spans="2:3" x14ac:dyDescent="0.35">
      <c r="B378" s="51"/>
      <c r="C378" s="52"/>
    </row>
    <row r="379" spans="2:3" x14ac:dyDescent="0.35">
      <c r="B379" s="51"/>
      <c r="C379" s="52"/>
    </row>
    <row r="380" spans="2:3" x14ac:dyDescent="0.35">
      <c r="B380" s="51"/>
      <c r="C380" s="52"/>
    </row>
    <row r="381" spans="2:3" x14ac:dyDescent="0.35">
      <c r="B381" s="51"/>
      <c r="C381" s="52"/>
    </row>
    <row r="382" spans="2:3" x14ac:dyDescent="0.35">
      <c r="B382" s="51"/>
      <c r="C382" s="52"/>
    </row>
    <row r="383" spans="2:3" x14ac:dyDescent="0.35">
      <c r="B383" s="51"/>
      <c r="C383" s="52"/>
    </row>
    <row r="384" spans="2:3" x14ac:dyDescent="0.35">
      <c r="B384" s="51"/>
      <c r="C384" s="52"/>
    </row>
    <row r="385" spans="2:3" x14ac:dyDescent="0.35">
      <c r="B385" s="51"/>
      <c r="C385" s="52"/>
    </row>
    <row r="386" spans="2:3" x14ac:dyDescent="0.35">
      <c r="B386" s="51"/>
      <c r="C386" s="52"/>
    </row>
    <row r="387" spans="2:3" x14ac:dyDescent="0.35">
      <c r="B387" s="51"/>
      <c r="C387" s="52"/>
    </row>
    <row r="388" spans="2:3" x14ac:dyDescent="0.35">
      <c r="B388" s="51"/>
      <c r="C388" s="52"/>
    </row>
    <row r="389" spans="2:3" x14ac:dyDescent="0.35">
      <c r="B389" s="51"/>
      <c r="C389" s="52"/>
    </row>
    <row r="390" spans="2:3" x14ac:dyDescent="0.35">
      <c r="B390" s="51"/>
      <c r="C390" s="52"/>
    </row>
    <row r="391" spans="2:3" x14ac:dyDescent="0.35">
      <c r="B391" s="51"/>
      <c r="C391" s="52"/>
    </row>
    <row r="392" spans="2:3" x14ac:dyDescent="0.35">
      <c r="B392" s="51"/>
      <c r="C392" s="52"/>
    </row>
    <row r="393" spans="2:3" x14ac:dyDescent="0.35">
      <c r="B393" s="51"/>
      <c r="C393" s="52"/>
    </row>
    <row r="394" spans="2:3" x14ac:dyDescent="0.35">
      <c r="B394" s="51"/>
      <c r="C394" s="52"/>
    </row>
    <row r="395" spans="2:3" x14ac:dyDescent="0.35">
      <c r="B395" s="51"/>
      <c r="C395" s="52"/>
    </row>
    <row r="396" spans="2:3" x14ac:dyDescent="0.35">
      <c r="B396" s="51"/>
      <c r="C396" s="52"/>
    </row>
    <row r="397" spans="2:3" x14ac:dyDescent="0.35">
      <c r="B397" s="51"/>
      <c r="C397" s="52"/>
    </row>
    <row r="398" spans="2:3" x14ac:dyDescent="0.35">
      <c r="B398" s="51"/>
      <c r="C398" s="52"/>
    </row>
    <row r="399" spans="2:3" x14ac:dyDescent="0.35">
      <c r="B399" s="51"/>
      <c r="C399" s="52"/>
    </row>
    <row r="400" spans="2:3" x14ac:dyDescent="0.35">
      <c r="B400" s="51"/>
      <c r="C400" s="52"/>
    </row>
    <row r="401" spans="2:3" x14ac:dyDescent="0.35">
      <c r="B401" s="51"/>
      <c r="C401" s="52"/>
    </row>
    <row r="402" spans="2:3" x14ac:dyDescent="0.35">
      <c r="B402" s="51"/>
      <c r="C402" s="52"/>
    </row>
    <row r="403" spans="2:3" x14ac:dyDescent="0.35">
      <c r="B403" s="51"/>
      <c r="C403" s="52"/>
    </row>
    <row r="404" spans="2:3" x14ac:dyDescent="0.35">
      <c r="B404" s="51"/>
      <c r="C404" s="52"/>
    </row>
    <row r="405" spans="2:3" x14ac:dyDescent="0.35">
      <c r="B405" s="51"/>
      <c r="C405" s="52"/>
    </row>
    <row r="406" spans="2:3" x14ac:dyDescent="0.35">
      <c r="B406" s="51"/>
      <c r="C406" s="52"/>
    </row>
    <row r="407" spans="2:3" x14ac:dyDescent="0.35">
      <c r="B407" s="51"/>
      <c r="C407" s="52"/>
    </row>
    <row r="408" spans="2:3" x14ac:dyDescent="0.35">
      <c r="B408" s="51"/>
      <c r="C408" s="52"/>
    </row>
    <row r="409" spans="2:3" x14ac:dyDescent="0.35">
      <c r="B409" s="51"/>
      <c r="C409" s="52"/>
    </row>
    <row r="410" spans="2:3" x14ac:dyDescent="0.35">
      <c r="B410" s="51"/>
      <c r="C410" s="52"/>
    </row>
    <row r="411" spans="2:3" x14ac:dyDescent="0.35">
      <c r="B411" s="51"/>
      <c r="C411" s="52"/>
    </row>
    <row r="412" spans="2:3" x14ac:dyDescent="0.35">
      <c r="B412" s="51"/>
      <c r="C412" s="52"/>
    </row>
    <row r="413" spans="2:3" x14ac:dyDescent="0.35">
      <c r="B413" s="51"/>
      <c r="C413" s="52"/>
    </row>
    <row r="414" spans="2:3" x14ac:dyDescent="0.35">
      <c r="B414" s="51"/>
      <c r="C414" s="52"/>
    </row>
    <row r="415" spans="2:3" x14ac:dyDescent="0.35">
      <c r="B415" s="51"/>
      <c r="C415" s="52"/>
    </row>
    <row r="416" spans="2:3" x14ac:dyDescent="0.35">
      <c r="B416" s="51"/>
      <c r="C416" s="52"/>
    </row>
    <row r="417" spans="2:3" x14ac:dyDescent="0.35">
      <c r="B417" s="51"/>
      <c r="C417" s="52"/>
    </row>
    <row r="418" spans="2:3" x14ac:dyDescent="0.35">
      <c r="B418" s="51"/>
      <c r="C418" s="52"/>
    </row>
    <row r="419" spans="2:3" x14ac:dyDescent="0.35">
      <c r="B419" s="51"/>
      <c r="C419" s="52"/>
    </row>
    <row r="420" spans="2:3" x14ac:dyDescent="0.35">
      <c r="B420" s="51"/>
      <c r="C420" s="52"/>
    </row>
    <row r="421" spans="2:3" x14ac:dyDescent="0.35">
      <c r="B421" s="51"/>
      <c r="C421" s="52"/>
    </row>
    <row r="422" spans="2:3" x14ac:dyDescent="0.35">
      <c r="B422" s="51"/>
      <c r="C422" s="52"/>
    </row>
    <row r="423" spans="2:3" x14ac:dyDescent="0.35">
      <c r="B423" s="51"/>
      <c r="C423" s="52"/>
    </row>
    <row r="424" spans="2:3" x14ac:dyDescent="0.35">
      <c r="B424" s="51"/>
      <c r="C424" s="52"/>
    </row>
    <row r="425" spans="2:3" x14ac:dyDescent="0.35">
      <c r="B425" s="51"/>
      <c r="C425" s="52"/>
    </row>
    <row r="426" spans="2:3" x14ac:dyDescent="0.35">
      <c r="B426" s="51"/>
      <c r="C426" s="52"/>
    </row>
    <row r="427" spans="2:3" x14ac:dyDescent="0.35">
      <c r="B427" s="51"/>
      <c r="C427" s="52"/>
    </row>
    <row r="428" spans="2:3" x14ac:dyDescent="0.35">
      <c r="B428" s="51"/>
      <c r="C428" s="52"/>
    </row>
    <row r="429" spans="2:3" x14ac:dyDescent="0.35">
      <c r="B429" s="51"/>
      <c r="C429" s="52"/>
    </row>
    <row r="430" spans="2:3" x14ac:dyDescent="0.35">
      <c r="B430" s="51"/>
      <c r="C430" s="52"/>
    </row>
    <row r="431" spans="2:3" x14ac:dyDescent="0.35">
      <c r="B431" s="51"/>
      <c r="C431" s="52"/>
    </row>
    <row r="432" spans="2:3" x14ac:dyDescent="0.35">
      <c r="B432" s="51"/>
      <c r="C432" s="52"/>
    </row>
    <row r="433" spans="2:3" x14ac:dyDescent="0.35">
      <c r="B433" s="51"/>
      <c r="C433" s="52"/>
    </row>
    <row r="434" spans="2:3" x14ac:dyDescent="0.35">
      <c r="B434" s="51"/>
      <c r="C434" s="52"/>
    </row>
    <row r="435" spans="2:3" x14ac:dyDescent="0.35">
      <c r="B435" s="51"/>
      <c r="C435" s="52"/>
    </row>
    <row r="436" spans="2:3" x14ac:dyDescent="0.35">
      <c r="B436" s="51"/>
      <c r="C436" s="52"/>
    </row>
    <row r="437" spans="2:3" x14ac:dyDescent="0.35">
      <c r="B437" s="51"/>
      <c r="C437" s="52"/>
    </row>
    <row r="438" spans="2:3" x14ac:dyDescent="0.35">
      <c r="B438" s="51"/>
      <c r="C438" s="52"/>
    </row>
    <row r="439" spans="2:3" x14ac:dyDescent="0.35">
      <c r="B439" s="51"/>
      <c r="C439" s="52"/>
    </row>
    <row r="440" spans="2:3" x14ac:dyDescent="0.35">
      <c r="B440" s="51"/>
      <c r="C440" s="52"/>
    </row>
    <row r="441" spans="2:3" x14ac:dyDescent="0.35">
      <c r="B441" s="51"/>
      <c r="C441" s="52"/>
    </row>
    <row r="442" spans="2:3" x14ac:dyDescent="0.35">
      <c r="B442" s="51"/>
      <c r="C442" s="52"/>
    </row>
    <row r="443" spans="2:3" x14ac:dyDescent="0.35">
      <c r="B443" s="51"/>
      <c r="C443" s="52"/>
    </row>
    <row r="444" spans="2:3" x14ac:dyDescent="0.35">
      <c r="B444" s="51"/>
      <c r="C444" s="52"/>
    </row>
    <row r="445" spans="2:3" x14ac:dyDescent="0.35">
      <c r="B445" s="51"/>
      <c r="C445" s="52"/>
    </row>
    <row r="446" spans="2:3" x14ac:dyDescent="0.35">
      <c r="B446" s="51"/>
      <c r="C446" s="52"/>
    </row>
    <row r="447" spans="2:3" x14ac:dyDescent="0.35">
      <c r="B447" s="51"/>
      <c r="C447" s="52"/>
    </row>
    <row r="448" spans="2:3" x14ac:dyDescent="0.35">
      <c r="B448" s="51"/>
      <c r="C448" s="52"/>
    </row>
    <row r="449" spans="2:3" x14ac:dyDescent="0.35">
      <c r="B449" s="51"/>
      <c r="C449" s="52"/>
    </row>
    <row r="450" spans="2:3" x14ac:dyDescent="0.35">
      <c r="B450" s="51"/>
      <c r="C450" s="52"/>
    </row>
    <row r="451" spans="2:3" x14ac:dyDescent="0.35">
      <c r="B451" s="51"/>
      <c r="C451" s="52"/>
    </row>
    <row r="452" spans="2:3" x14ac:dyDescent="0.35">
      <c r="B452" s="51"/>
      <c r="C452" s="52"/>
    </row>
    <row r="453" spans="2:3" x14ac:dyDescent="0.35">
      <c r="B453" s="51"/>
      <c r="C453" s="52"/>
    </row>
    <row r="454" spans="2:3" x14ac:dyDescent="0.35">
      <c r="B454" s="51"/>
      <c r="C454" s="52"/>
    </row>
    <row r="455" spans="2:3" x14ac:dyDescent="0.35">
      <c r="B455" s="51"/>
      <c r="C455" s="52"/>
    </row>
    <row r="456" spans="2:3" x14ac:dyDescent="0.35">
      <c r="B456" s="51"/>
      <c r="C456" s="52"/>
    </row>
    <row r="457" spans="2:3" x14ac:dyDescent="0.35">
      <c r="B457" s="51"/>
      <c r="C457" s="52"/>
    </row>
    <row r="458" spans="2:3" x14ac:dyDescent="0.35">
      <c r="B458" s="51"/>
      <c r="C458" s="52"/>
    </row>
    <row r="459" spans="2:3" x14ac:dyDescent="0.35">
      <c r="B459" s="51"/>
      <c r="C459" s="52"/>
    </row>
    <row r="460" spans="2:3" x14ac:dyDescent="0.35">
      <c r="B460" s="51"/>
      <c r="C460" s="52"/>
    </row>
    <row r="461" spans="2:3" x14ac:dyDescent="0.35">
      <c r="B461" s="51"/>
      <c r="C461" s="52"/>
    </row>
    <row r="462" spans="2:3" x14ac:dyDescent="0.35">
      <c r="B462" s="51"/>
      <c r="C462" s="52"/>
    </row>
    <row r="463" spans="2:3" x14ac:dyDescent="0.35">
      <c r="B463" s="51"/>
      <c r="C463" s="52"/>
    </row>
    <row r="464" spans="2:3" x14ac:dyDescent="0.35">
      <c r="B464" s="51"/>
      <c r="C464" s="52"/>
    </row>
    <row r="465" spans="2:3" x14ac:dyDescent="0.35">
      <c r="B465" s="51"/>
      <c r="C465" s="52"/>
    </row>
    <row r="466" spans="2:3" x14ac:dyDescent="0.35">
      <c r="B466" s="51"/>
      <c r="C466" s="52"/>
    </row>
    <row r="467" spans="2:3" x14ac:dyDescent="0.35">
      <c r="B467" s="51"/>
      <c r="C467" s="52"/>
    </row>
    <row r="468" spans="2:3" x14ac:dyDescent="0.35">
      <c r="B468" s="51"/>
      <c r="C468" s="52"/>
    </row>
    <row r="469" spans="2:3" x14ac:dyDescent="0.35">
      <c r="B469" s="51"/>
      <c r="C469" s="52"/>
    </row>
    <row r="470" spans="2:3" x14ac:dyDescent="0.35">
      <c r="B470" s="51"/>
      <c r="C470" s="52"/>
    </row>
    <row r="471" spans="2:3" x14ac:dyDescent="0.35">
      <c r="B471" s="51"/>
      <c r="C471" s="52"/>
    </row>
    <row r="472" spans="2:3" x14ac:dyDescent="0.35">
      <c r="B472" s="51"/>
      <c r="C472" s="52"/>
    </row>
    <row r="473" spans="2:3" x14ac:dyDescent="0.35">
      <c r="B473" s="51"/>
      <c r="C473" s="52"/>
    </row>
    <row r="474" spans="2:3" x14ac:dyDescent="0.35">
      <c r="B474" s="51"/>
      <c r="C474" s="52"/>
    </row>
    <row r="475" spans="2:3" x14ac:dyDescent="0.35">
      <c r="B475" s="51"/>
      <c r="C475" s="52"/>
    </row>
    <row r="476" spans="2:3" x14ac:dyDescent="0.35">
      <c r="B476" s="51"/>
      <c r="C476" s="52"/>
    </row>
    <row r="477" spans="2:3" x14ac:dyDescent="0.35">
      <c r="B477" s="51"/>
      <c r="C477" s="52"/>
    </row>
    <row r="478" spans="2:3" x14ac:dyDescent="0.35">
      <c r="B478" s="51"/>
      <c r="C478" s="52"/>
    </row>
    <row r="479" spans="2:3" x14ac:dyDescent="0.35">
      <c r="B479" s="51"/>
      <c r="C479" s="52"/>
    </row>
    <row r="480" spans="2:3" x14ac:dyDescent="0.35">
      <c r="B480" s="51"/>
      <c r="C480" s="52"/>
    </row>
    <row r="481" spans="2:3" x14ac:dyDescent="0.35">
      <c r="B481" s="51"/>
      <c r="C481" s="52"/>
    </row>
    <row r="482" spans="2:3" x14ac:dyDescent="0.35">
      <c r="B482" s="51"/>
      <c r="C482" s="52"/>
    </row>
    <row r="483" spans="2:3" x14ac:dyDescent="0.35">
      <c r="B483" s="51"/>
      <c r="C483" s="52"/>
    </row>
    <row r="484" spans="2:3" x14ac:dyDescent="0.35">
      <c r="B484" s="51"/>
      <c r="C484" s="52"/>
    </row>
    <row r="485" spans="2:3" x14ac:dyDescent="0.35">
      <c r="B485" s="51"/>
      <c r="C485" s="52"/>
    </row>
    <row r="486" spans="2:3" x14ac:dyDescent="0.35">
      <c r="B486" s="51"/>
      <c r="C486" s="52"/>
    </row>
    <row r="487" spans="2:3" x14ac:dyDescent="0.35">
      <c r="B487" s="51"/>
      <c r="C487" s="52"/>
    </row>
    <row r="488" spans="2:3" x14ac:dyDescent="0.35">
      <c r="B488" s="51"/>
      <c r="C488" s="52"/>
    </row>
    <row r="489" spans="2:3" x14ac:dyDescent="0.35">
      <c r="B489" s="51"/>
      <c r="C489" s="52"/>
    </row>
    <row r="490" spans="2:3" x14ac:dyDescent="0.35">
      <c r="B490" s="51"/>
      <c r="C490" s="52"/>
    </row>
    <row r="491" spans="2:3" x14ac:dyDescent="0.35">
      <c r="B491" s="51"/>
      <c r="C491" s="52"/>
    </row>
    <row r="492" spans="2:3" x14ac:dyDescent="0.35">
      <c r="B492" s="51"/>
      <c r="C492" s="52"/>
    </row>
    <row r="493" spans="2:3" x14ac:dyDescent="0.35">
      <c r="B493" s="51"/>
      <c r="C493" s="52"/>
    </row>
    <row r="494" spans="2:3" x14ac:dyDescent="0.35">
      <c r="B494" s="51"/>
      <c r="C494" s="52"/>
    </row>
    <row r="495" spans="2:3" x14ac:dyDescent="0.35">
      <c r="B495" s="51"/>
      <c r="C495" s="52"/>
    </row>
    <row r="496" spans="2:3" x14ac:dyDescent="0.35">
      <c r="B496" s="51"/>
      <c r="C496" s="52"/>
    </row>
    <row r="497" spans="2:3" x14ac:dyDescent="0.35">
      <c r="B497" s="51"/>
      <c r="C497" s="52"/>
    </row>
    <row r="498" spans="2:3" x14ac:dyDescent="0.35">
      <c r="B498" s="51"/>
      <c r="C498" s="52"/>
    </row>
    <row r="499" spans="2:3" x14ac:dyDescent="0.35">
      <c r="B499" s="51"/>
      <c r="C499" s="52"/>
    </row>
    <row r="500" spans="2:3" x14ac:dyDescent="0.35">
      <c r="B500" s="51"/>
      <c r="C500" s="52"/>
    </row>
    <row r="501" spans="2:3" x14ac:dyDescent="0.35">
      <c r="B501" s="51"/>
      <c r="C501" s="52"/>
    </row>
    <row r="502" spans="2:3" x14ac:dyDescent="0.35">
      <c r="B502" s="51"/>
      <c r="C502" s="52"/>
    </row>
    <row r="503" spans="2:3" x14ac:dyDescent="0.35">
      <c r="B503" s="51"/>
      <c r="C503" s="52"/>
    </row>
    <row r="504" spans="2:3" x14ac:dyDescent="0.35">
      <c r="B504" s="51"/>
      <c r="C504" s="52"/>
    </row>
    <row r="505" spans="2:3" x14ac:dyDescent="0.35">
      <c r="B505" s="51"/>
      <c r="C505" s="52"/>
    </row>
    <row r="506" spans="2:3" x14ac:dyDescent="0.35">
      <c r="B506" s="51"/>
      <c r="C506" s="52"/>
    </row>
    <row r="507" spans="2:3" x14ac:dyDescent="0.35">
      <c r="B507" s="51"/>
      <c r="C507" s="52"/>
    </row>
    <row r="508" spans="2:3" x14ac:dyDescent="0.35">
      <c r="B508" s="51"/>
      <c r="C508" s="52"/>
    </row>
    <row r="509" spans="2:3" x14ac:dyDescent="0.35">
      <c r="B509" s="51"/>
      <c r="C509" s="52"/>
    </row>
    <row r="510" spans="2:3" x14ac:dyDescent="0.35">
      <c r="B510" s="51"/>
      <c r="C510" s="52"/>
    </row>
    <row r="511" spans="2:3" x14ac:dyDescent="0.35">
      <c r="B511" s="51"/>
      <c r="C511" s="52"/>
    </row>
    <row r="512" spans="2:3" x14ac:dyDescent="0.35">
      <c r="B512" s="51"/>
      <c r="C512" s="52"/>
    </row>
    <row r="513" spans="2:3" x14ac:dyDescent="0.35">
      <c r="B513" s="51"/>
      <c r="C513" s="52"/>
    </row>
    <row r="514" spans="2:3" x14ac:dyDescent="0.35">
      <c r="B514" s="51"/>
      <c r="C514" s="52"/>
    </row>
    <row r="515" spans="2:3" x14ac:dyDescent="0.35">
      <c r="B515" s="51"/>
      <c r="C515" s="52"/>
    </row>
    <row r="516" spans="2:3" x14ac:dyDescent="0.35">
      <c r="B516" s="51"/>
      <c r="C516" s="52"/>
    </row>
    <row r="517" spans="2:3" x14ac:dyDescent="0.35">
      <c r="B517" s="51"/>
      <c r="C517" s="52"/>
    </row>
    <row r="518" spans="2:3" x14ac:dyDescent="0.35">
      <c r="B518" s="51"/>
      <c r="C518" s="52"/>
    </row>
    <row r="519" spans="2:3" x14ac:dyDescent="0.35">
      <c r="B519" s="51"/>
      <c r="C519" s="52"/>
    </row>
    <row r="520" spans="2:3" x14ac:dyDescent="0.35">
      <c r="B520" s="51"/>
      <c r="C520" s="52"/>
    </row>
    <row r="521" spans="2:3" x14ac:dyDescent="0.35">
      <c r="B521" s="51"/>
      <c r="C521" s="52"/>
    </row>
    <row r="522" spans="2:3" x14ac:dyDescent="0.35">
      <c r="B522" s="51"/>
      <c r="C522" s="66"/>
    </row>
    <row r="523" spans="2:3" x14ac:dyDescent="0.35">
      <c r="B523" s="51"/>
      <c r="C523" s="66"/>
    </row>
    <row r="524" spans="2:3" x14ac:dyDescent="0.35">
      <c r="B524" s="51"/>
      <c r="C524" s="66"/>
    </row>
    <row r="525" spans="2:3" x14ac:dyDescent="0.35">
      <c r="B525" s="51"/>
      <c r="C525" s="66"/>
    </row>
    <row r="526" spans="2:3" x14ac:dyDescent="0.35">
      <c r="B526" s="51"/>
      <c r="C526" s="66"/>
    </row>
    <row r="527" spans="2:3" x14ac:dyDescent="0.35">
      <c r="B527" s="51"/>
      <c r="C527" s="66"/>
    </row>
    <row r="528" spans="2:3" x14ac:dyDescent="0.35">
      <c r="B528" s="51"/>
      <c r="C528" s="66"/>
    </row>
    <row r="529" spans="2:3" x14ac:dyDescent="0.35">
      <c r="B529" s="51"/>
      <c r="C529" s="66"/>
    </row>
    <row r="530" spans="2:3" x14ac:dyDescent="0.35">
      <c r="B530" s="51"/>
      <c r="C530" s="66"/>
    </row>
    <row r="531" spans="2:3" x14ac:dyDescent="0.35">
      <c r="B531" s="51"/>
      <c r="C531" s="66"/>
    </row>
    <row r="532" spans="2:3" x14ac:dyDescent="0.35">
      <c r="B532" s="51"/>
      <c r="C532" s="66"/>
    </row>
    <row r="533" spans="2:3" x14ac:dyDescent="0.35">
      <c r="B533" s="51"/>
      <c r="C533" s="66"/>
    </row>
    <row r="534" spans="2:3" x14ac:dyDescent="0.35">
      <c r="B534" s="51"/>
      <c r="C534" s="66"/>
    </row>
    <row r="535" spans="2:3" x14ac:dyDescent="0.35">
      <c r="B535" s="51"/>
      <c r="C535" s="52"/>
    </row>
    <row r="536" spans="2:3" x14ac:dyDescent="0.35">
      <c r="B536" s="51"/>
      <c r="C536" s="66"/>
    </row>
    <row r="537" spans="2:3" x14ac:dyDescent="0.35">
      <c r="B537" s="51"/>
      <c r="C537" s="66"/>
    </row>
    <row r="538" spans="2:3" x14ac:dyDescent="0.35">
      <c r="B538" s="51"/>
      <c r="C538" s="66"/>
    </row>
    <row r="539" spans="2:3" x14ac:dyDescent="0.35">
      <c r="B539" s="51"/>
      <c r="C539" s="66"/>
    </row>
    <row r="540" spans="2:3" x14ac:dyDescent="0.35">
      <c r="B540" s="51"/>
      <c r="C540" s="66"/>
    </row>
    <row r="541" spans="2:3" x14ac:dyDescent="0.35">
      <c r="B541" s="51"/>
      <c r="C541" s="66"/>
    </row>
    <row r="542" spans="2:3" x14ac:dyDescent="0.35">
      <c r="B542" s="51"/>
      <c r="C542" s="66"/>
    </row>
    <row r="543" spans="2:3" x14ac:dyDescent="0.35">
      <c r="B543" s="51"/>
      <c r="C543" s="52"/>
    </row>
    <row r="544" spans="2:3" x14ac:dyDescent="0.35">
      <c r="B544" s="51"/>
      <c r="C544" s="66"/>
    </row>
    <row r="545" spans="1:3" x14ac:dyDescent="0.35">
      <c r="B545" s="51"/>
      <c r="C545" s="66"/>
    </row>
    <row r="546" spans="1:3" x14ac:dyDescent="0.35">
      <c r="A546" s="50"/>
      <c r="B546" s="51"/>
      <c r="C546" s="66"/>
    </row>
    <row r="547" spans="1:3" x14ac:dyDescent="0.35">
      <c r="A547" s="50"/>
      <c r="B547" s="51"/>
      <c r="C547" s="66"/>
    </row>
    <row r="548" spans="1:3" x14ac:dyDescent="0.35">
      <c r="A548" s="50"/>
      <c r="B548" s="51"/>
      <c r="C548" s="66"/>
    </row>
    <row r="549" spans="1:3" x14ac:dyDescent="0.35">
      <c r="A549" s="50"/>
      <c r="B549" s="51"/>
      <c r="C549" s="52"/>
    </row>
    <row r="550" spans="1:3" x14ac:dyDescent="0.35">
      <c r="A550" s="50"/>
      <c r="B550" s="51"/>
      <c r="C550" s="66"/>
    </row>
    <row r="551" spans="1:3" x14ac:dyDescent="0.35">
      <c r="A551" s="50"/>
      <c r="B551" s="51"/>
      <c r="C551" s="66"/>
    </row>
    <row r="552" spans="1:3" x14ac:dyDescent="0.35">
      <c r="A552" s="50"/>
      <c r="B552" s="51"/>
      <c r="C552" s="66"/>
    </row>
    <row r="553" spans="1:3" x14ac:dyDescent="0.35">
      <c r="A553" s="50"/>
      <c r="B553" s="51"/>
      <c r="C553" s="66"/>
    </row>
    <row r="554" spans="1:3" x14ac:dyDescent="0.35">
      <c r="A554" s="50"/>
      <c r="B554" s="51"/>
      <c r="C554" s="66"/>
    </row>
    <row r="555" spans="1:3" x14ac:dyDescent="0.35">
      <c r="A555" s="50"/>
      <c r="B555" s="51"/>
      <c r="C555" s="66"/>
    </row>
    <row r="556" spans="1:3" x14ac:dyDescent="0.35">
      <c r="A556" s="50"/>
      <c r="B556" s="51"/>
      <c r="C556" s="52"/>
    </row>
  </sheetData>
  <autoFilter ref="A1:E556" xr:uid="{91519546-57B3-45FF-8544-AFCC15DF13B3}"/>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6d3afdd5794968cc3fcfd8684e1b950c">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45cd4df21cc26723fa52c9be75873e37"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07AB6754-6D3B-41A2-A79A-2747D811811E}"/>
</file>

<file path=customXml/itemProps2.xml><?xml version="1.0" encoding="utf-8"?>
<ds:datastoreItem xmlns:ds="http://schemas.openxmlformats.org/officeDocument/2006/customXml" ds:itemID="{07A9A394-CF9A-4DAE-8A67-399F3CE0D74B}">
  <ds:schemaRefs>
    <ds:schemaRef ds:uri="http://schemas.microsoft.com/sharepoint/v3/contenttype/forms"/>
  </ds:schemaRefs>
</ds:datastoreItem>
</file>

<file path=customXml/itemProps3.xml><?xml version="1.0" encoding="utf-8"?>
<ds:datastoreItem xmlns:ds="http://schemas.openxmlformats.org/officeDocument/2006/customXml" ds:itemID="{A0D0E371-FF68-4909-9CB0-740F8B141B7A}">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Table_of_contents</vt:lpstr>
      <vt:lpstr>Data_Analysis</vt:lpstr>
      <vt:lpstr>Analysis_variables</vt:lpstr>
      <vt:lpstr>Survey</vt:lpstr>
      <vt:lpstr>Survey_choices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Tara MCCOY</cp:lastModifiedBy>
  <cp:revision/>
  <dcterms:created xsi:type="dcterms:W3CDTF">2015-01-18T18:45:03Z</dcterms:created>
  <dcterms:modified xsi:type="dcterms:W3CDTF">2024-09-20T07:36:11Z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0x010100193A2E158ED92647AF4EE09E30C26EE1</vt:lpwstr>
  </property>
  <property fmtid="{D5CDD505-2E9C-101B-9397-08002B2CF9AE}" pid="4" name="MediaServiceImageTags">
    <vt:lpwstr/>
  </property>
</Properties>
</file>